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pivotTables/pivotTable2.xml" ContentType="application/vnd.openxmlformats-officedocument.spreadsheetml.pivotTable+xml"/>
  <Override PartName="/xl/tables/table2.xml" ContentType="application/vnd.openxmlformats-officedocument.spreadsheetml.table+xml"/>
  <Override PartName="/xl/pivotTables/pivotTable3.xml" ContentType="application/vnd.openxmlformats-officedocument.spreadsheetml.pivotTable+xml"/>
  <Override PartName="/xl/tables/table3.xml" ContentType="application/vnd.openxmlformats-officedocument.spreadsheetml.table+xml"/>
  <Override PartName="/xl/pivotTables/pivotTable4.xml" ContentType="application/vnd.openxmlformats-officedocument.spreadsheetml.pivotTable+xml"/>
  <Override PartName="/xl/tables/table4.xml" ContentType="application/vnd.openxmlformats-officedocument.spreadsheetml.table+xml"/>
  <Override PartName="/xl/pivotTables/pivotTable5.xml" ContentType="application/vnd.openxmlformats-officedocument.spreadsheetml.pivotTable+xml"/>
  <Override PartName="/xl/tables/table5.xml" ContentType="application/vnd.openxmlformats-officedocument.spreadsheetml.table+xml"/>
  <Override PartName="/xl/pivotTables/pivotTable6.xml" ContentType="application/vnd.openxmlformats-officedocument.spreadsheetml.pivotTable+xml"/>
  <Override PartName="/xl/tables/table6.xml" ContentType="application/vnd.openxmlformats-officedocument.spreadsheetml.table+xml"/>
  <Override PartName="/xl/pivotTables/pivotTable7.xml" ContentType="application/vnd.openxmlformats-officedocument.spreadsheetml.pivotTable+xml"/>
  <Override PartName="/xl/tables/table7.xml" ContentType="application/vnd.openxmlformats-officedocument.spreadsheetml.table+xml"/>
  <Override PartName="/xl/pivotTables/pivotTable8.xml" ContentType="application/vnd.openxmlformats-officedocument.spreadsheetml.pivotTable+xml"/>
  <Override PartName="/xl/tables/table8.xml" ContentType="application/vnd.openxmlformats-officedocument.spreadsheetml.table+xml"/>
  <Override PartName="/xl/pivotTables/pivotTable9.xml" ContentType="application/vnd.openxmlformats-officedocument.spreadsheetml.pivotTable+xml"/>
  <Override PartName="/xl/tables/table9.xml" ContentType="application/vnd.openxmlformats-officedocument.spreadsheetml.table+xml"/>
  <Override PartName="/xl/pivotTables/pivotTable10.xml" ContentType="application/vnd.openxmlformats-officedocument.spreadsheetml.pivotTable+xml"/>
  <Override PartName="/xl/tables/table10.xml" ContentType="application/vnd.openxmlformats-officedocument.spreadsheetml.table+xml"/>
  <Override PartName="/xl/pivotTables/pivotTable11.xml" ContentType="application/vnd.openxmlformats-officedocument.spreadsheetml.pivotTable+xml"/>
  <Override PartName="/xl/tables/table11.xml" ContentType="application/vnd.openxmlformats-officedocument.spreadsheetml.table+xml"/>
  <Override PartName="/xl/pivotTables/pivotTable12.xml" ContentType="application/vnd.openxmlformats-officedocument.spreadsheetml.pivotTable+xml"/>
  <Override PartName="/xl/tables/table12.xml" ContentType="application/vnd.openxmlformats-officedocument.spreadsheetml.table+xml"/>
  <Override PartName="/xl/pivotTables/pivotTable13.xml" ContentType="application/vnd.openxmlformats-officedocument.spreadsheetml.pivotTable+xml"/>
  <Override PartName="/xl/tables/table13.xml" ContentType="application/vnd.openxmlformats-officedocument.spreadsheetml.table+xml"/>
  <Override PartName="/xl/pivotTables/pivotTable14.xml" ContentType="application/vnd.openxmlformats-officedocument.spreadsheetml.pivotTable+xml"/>
  <Override PartName="/xl/tables/table14.xml" ContentType="application/vnd.openxmlformats-officedocument.spreadsheetml.table+xml"/>
  <Override PartName="/xl/pivotTables/pivotTable15.xml" ContentType="application/vnd.openxmlformats-officedocument.spreadsheetml.pivotTable+xml"/>
  <Override PartName="/xl/tables/table15.xml" ContentType="application/vnd.openxmlformats-officedocument.spreadsheetml.table+xml"/>
  <Override PartName="/xl/tables/table16.xml" ContentType="application/vnd.openxmlformats-officedocument.spreadsheetml.table+xml"/>
  <Override PartName="/xl/pivotTables/pivotTable16.xml" ContentType="application/vnd.openxmlformats-officedocument.spreadsheetml.pivotTable+xml"/>
  <Override PartName="/xl/tables/table17.xml" ContentType="application/vnd.openxmlformats-officedocument.spreadsheetml.table+xml"/>
  <Override PartName="/xl/pivotTables/pivotTable17.xml" ContentType="application/vnd.openxmlformats-officedocument.spreadsheetml.pivotTable+xml"/>
  <Override PartName="/xl/tables/table18.xml" ContentType="application/vnd.openxmlformats-officedocument.spreadsheetml.table+xml"/>
  <Override PartName="/xl/pivotTables/pivotTable18.xml" ContentType="application/vnd.openxmlformats-officedocument.spreadsheetml.pivotTable+xml"/>
  <Override PartName="/xl/tables/table19.xml" ContentType="application/vnd.openxmlformats-officedocument.spreadsheetml.table+xml"/>
  <Override PartName="/xl/pivotTables/pivotTable19.xml" ContentType="application/vnd.openxmlformats-officedocument.spreadsheetml.pivotTable+xml"/>
  <Override PartName="/xl/tables/table20.xml" ContentType="application/vnd.openxmlformats-officedocument.spreadsheetml.table+xml"/>
  <Override PartName="/xl/pivotTables/pivotTable20.xml" ContentType="application/vnd.openxmlformats-officedocument.spreadsheetml.pivotTable+xml"/>
  <Override PartName="/xl/tables/table21.xml" ContentType="application/vnd.openxmlformats-officedocument.spreadsheetml.table+xml"/>
  <Override PartName="/xl/pivotTables/pivotTable21.xml" ContentType="application/vnd.openxmlformats-officedocument.spreadsheetml.pivotTable+xml"/>
  <Override PartName="/xl/tables/table22.xml" ContentType="application/vnd.openxmlformats-officedocument.spreadsheetml.table+xml"/>
  <Override PartName="/xl/pivotTables/pivotTable22.xml" ContentType="application/vnd.openxmlformats-officedocument.spreadsheetml.pivotTable+xml"/>
  <Override PartName="/xl/tables/table23.xml" ContentType="application/vnd.openxmlformats-officedocument.spreadsheetml.table+xml"/>
  <Override PartName="/xl/pivotTables/pivotTable23.xml" ContentType="application/vnd.openxmlformats-officedocument.spreadsheetml.pivotTable+xml"/>
  <Override PartName="/xl/tables/table24.xml" ContentType="application/vnd.openxmlformats-officedocument.spreadsheetml.table+xml"/>
  <Override PartName="/xl/pivotTables/pivotTable24.xml" ContentType="application/vnd.openxmlformats-officedocument.spreadsheetml.pivot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E:\COMPARTIDA\SALVA WEB\2026\Lista ACD pública en la WEB\"/>
    </mc:Choice>
  </mc:AlternateContent>
  <xr:revisionPtr revIDLastSave="0" documentId="13_ncr:1_{819EC319-0E8F-4B85-AB75-3A94200442B0}" xr6:coauthVersionLast="47" xr6:coauthVersionMax="47" xr10:uidLastSave="{00000000-0000-0000-0000-000000000000}"/>
  <bookViews>
    <workbookView xWindow="-120" yWindow="-120" windowWidth="20730" windowHeight="11160" tabRatio="778" xr2:uid="{00000000-000D-0000-FFFF-FFFF00000000}"/>
  </bookViews>
  <sheets>
    <sheet name="TITULARES" sheetId="35" r:id="rId1"/>
    <sheet name="BioCen" sheetId="9" r:id="rId2"/>
    <sheet name="BIO-LAB " sheetId="4" r:id="rId3"/>
    <sheet name="CEA" sheetId="44" r:id="rId4"/>
    <sheet name="CENTIS" sheetId="5" r:id="rId5"/>
    <sheet name="CIE" sheetId="6" r:id="rId6"/>
    <sheet name="CIGB" sheetId="7" r:id="rId7"/>
    <sheet name="CIM" sheetId="8" r:id="rId8"/>
    <sheet name="CNIC" sheetId="10" r:id="rId9"/>
    <sheet name="CPM" sheetId="11" r:id="rId10"/>
    <sheet name="DANYEL" sheetId="46" r:id="rId11"/>
    <sheet name="DIALAB" sheetId="41" r:id="rId12"/>
    <sheet name="ELITECH" sheetId="27" r:id="rId13"/>
    <sheet name="HORIBA" sheetId="19" r:id="rId14"/>
    <sheet name="HISTOKIT" sheetId="47" r:id="rId15"/>
    <sheet name="INILAB" sheetId="45" r:id="rId16"/>
    <sheet name="ISED" sheetId="20" r:id="rId17"/>
    <sheet name="IZOTOP" sheetId="21" r:id="rId18"/>
    <sheet name="LAB CONDA" sheetId="43" r:id="rId19"/>
    <sheet name="LAB DAVIH" sheetId="23" r:id="rId20"/>
    <sheet name="LINDMED" sheetId="39" r:id="rId21"/>
    <sheet name="MERCK" sheetId="24" r:id="rId22"/>
    <sheet name="MINDMAX" sheetId="38" r:id="rId23"/>
    <sheet name="ROCHE" sheetId="25" r:id="rId24"/>
    <sheet name="R&amp;P" sheetId="42" r:id="rId25"/>
    <sheet name="SCANCO" sheetId="26" r:id="rId26"/>
    <sheet name="SPINREACT" sheetId="29" r:id="rId27"/>
    <sheet name="STAGO" sheetId="14" r:id="rId28"/>
  </sheets>
  <externalReferences>
    <externalReference r:id="rId29"/>
  </externalReferences>
  <definedNames>
    <definedName name="_xlnm._FilterDatabase" localSheetId="4" hidden="1">CENTIS!$A$4:$AI$4</definedName>
    <definedName name="_xlnm._FilterDatabase" localSheetId="5" hidden="1">CIE!$A$1:$K$29</definedName>
    <definedName name="_xlnm._FilterDatabase" localSheetId="9" hidden="1">CPM!$A$16:$A$226</definedName>
    <definedName name="_xlnm._FilterDatabase" localSheetId="23" hidden="1">ROCHE!$A$1:$BB$658</definedName>
    <definedName name="_Hlk210737134" localSheetId="15">INILAB!$H$10</definedName>
    <definedName name="_Hlk218585028" localSheetId="15">INILAB!$H$12</definedName>
    <definedName name="_Hlk228193831" localSheetId="14">HISTOKIT!$H$8</definedName>
    <definedName name="_xlnm.Print_Area" localSheetId="5">CIE!$J$4:$J$28</definedName>
    <definedName name="_xlnm.Print_Area" localSheetId="19">'LAB DAVIH'!$A$1:$K$7</definedName>
    <definedName name="_xlnm.Print_Area" localSheetId="23">ROCHE!$A$2:$J$31</definedName>
    <definedName name="_xlnm.Criteria" localSheetId="5">CIE!$D$9</definedName>
    <definedName name="OLE_LINK1" localSheetId="1">BioCen!$B$90</definedName>
    <definedName name="OLE_LINK2" localSheetId="1">BioCen!$C$5</definedName>
    <definedName name="OLE_LINK2" localSheetId="8">CNIC!$C$5</definedName>
    <definedName name="OLE_LINK2" localSheetId="9">CPM!#REF!</definedName>
    <definedName name="OLE_LINK2" localSheetId="12">ELITECH!#REF!</definedName>
    <definedName name="OLE_LINK2" localSheetId="13">HORIBA!$C$5</definedName>
    <definedName name="OLE_LINK2" localSheetId="16">ISED!#REF!</definedName>
    <definedName name="OLE_LINK2" localSheetId="17">IZOTOP!#REF!</definedName>
    <definedName name="OLE_LINK2" localSheetId="19">'LAB DAVIH'!#REF!</definedName>
    <definedName name="OLE_LINK2" localSheetId="21">MERCK!#REF!</definedName>
    <definedName name="OLE_LINK2" localSheetId="22">MINDMAX!#REF!</definedName>
    <definedName name="OLE_LINK2" localSheetId="23">ROCHE!#REF!</definedName>
    <definedName name="OLE_LINK2" localSheetId="25">SCANCO!#REF!</definedName>
    <definedName name="OLE_LINK2" localSheetId="26">SPINREACT!#REF!</definedName>
    <definedName name="OLE_LINK2" localSheetId="27">STAGO!$C$5</definedName>
    <definedName name="OLE_LINK3" localSheetId="19">'LAB DAVIH'!#REF!</definedName>
    <definedName name="OLE_LINK5" localSheetId="9">CPM!#REF!</definedName>
    <definedName name="OLE_LINK6" localSheetId="23">ROCHE!$H$69</definedName>
    <definedName name="OLE_LINK7" localSheetId="1">BioCen!$C$6</definedName>
    <definedName name="OLE_LINK7" localSheetId="2">'BIO-LAB '!$C$6</definedName>
    <definedName name="OLE_LINK7" localSheetId="4">CENTIS!$C$5</definedName>
    <definedName name="OLE_LINK7" localSheetId="5">CIE!#REF!</definedName>
    <definedName name="OLE_LINK7" localSheetId="6">CIGB!#REF!</definedName>
    <definedName name="OLE_LINK7" localSheetId="7">CIM!#REF!</definedName>
    <definedName name="OLE_LINK7" localSheetId="8">CNIC!$C$6</definedName>
    <definedName name="OLE_LINK7" localSheetId="9">CPM!#REF!</definedName>
    <definedName name="OLE_LINK7" localSheetId="12">ELITECH!#REF!</definedName>
    <definedName name="OLE_LINK7" localSheetId="13">HORIBA!$C$6</definedName>
    <definedName name="OLE_LINK7" localSheetId="16">ISED!#REF!</definedName>
    <definedName name="OLE_LINK7" localSheetId="17">IZOTOP!#REF!</definedName>
    <definedName name="OLE_LINK7" localSheetId="19">'LAB DAVIH'!$C$5</definedName>
    <definedName name="OLE_LINK7" localSheetId="21">MERCK!#REF!</definedName>
    <definedName name="OLE_LINK7" localSheetId="22">MINDMAX!#REF!</definedName>
    <definedName name="OLE_LINK7" localSheetId="23">ROCHE!#REF!</definedName>
    <definedName name="OLE_LINK7" localSheetId="25">SCANCO!#REF!</definedName>
    <definedName name="OLE_LINK7" localSheetId="26">SPINREACT!#REF!</definedName>
    <definedName name="OLE_LINK7" localSheetId="27">STAGO!$C$6</definedName>
    <definedName name="TECNOSUMA">TITULARES!#REF!</definedName>
  </definedNames>
  <calcPr calcId="191029"/>
  <pivotCaches>
    <pivotCache cacheId="0" r:id="rId30"/>
    <pivotCache cacheId="1" r:id="rId31"/>
    <pivotCache cacheId="2" r:id="rId32"/>
    <pivotCache cacheId="3" r:id="rId33"/>
    <pivotCache cacheId="4" r:id="rId34"/>
    <pivotCache cacheId="5" r:id="rId35"/>
    <pivotCache cacheId="6" r:id="rId36"/>
    <pivotCache cacheId="7" r:id="rId37"/>
    <pivotCache cacheId="8" r:id="rId38"/>
    <pivotCache cacheId="9" r:id="rId39"/>
    <pivotCache cacheId="10" r:id="rId40"/>
    <pivotCache cacheId="11" r:id="rId41"/>
    <pivotCache cacheId="12" r:id="rId42"/>
    <pivotCache cacheId="13" r:id="rId43"/>
    <pivotCache cacheId="14" r:id="rId44"/>
    <pivotCache cacheId="15" r:id="rId45"/>
    <pivotCache cacheId="16" r:id="rId46"/>
    <pivotCache cacheId="17" r:id="rId47"/>
    <pivotCache cacheId="18" r:id="rId4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9" i="4" l="1"/>
  <c r="F119" i="4"/>
  <c r="F118" i="4"/>
  <c r="E118" i="4"/>
  <c r="F117" i="4"/>
  <c r="E117" i="4"/>
  <c r="F116" i="4"/>
  <c r="E116" i="4"/>
  <c r="F115" i="4"/>
  <c r="E115" i="4"/>
  <c r="F114" i="4"/>
  <c r="E114" i="4"/>
  <c r="F113" i="4"/>
  <c r="E113" i="4"/>
  <c r="F112" i="4"/>
  <c r="E112" i="4"/>
  <c r="F111" i="4"/>
  <c r="E111" i="4"/>
  <c r="F110" i="4"/>
  <c r="E110" i="4"/>
  <c r="F109" i="4"/>
  <c r="E109" i="4"/>
  <c r="F108" i="4"/>
  <c r="E108" i="4"/>
  <c r="F107" i="4"/>
  <c r="E107" i="4"/>
  <c r="E120" i="4"/>
  <c r="F120" i="4"/>
  <c r="F106" i="4"/>
  <c r="E106" i="4"/>
  <c r="F105" i="4"/>
  <c r="E105" i="4"/>
  <c r="F104" i="4"/>
  <c r="E104" i="4"/>
  <c r="E103" i="4"/>
  <c r="F103" i="4"/>
  <c r="N76" i="43"/>
  <c r="M76" i="43"/>
  <c r="N75" i="43"/>
  <c r="M75" i="43"/>
  <c r="N92" i="43"/>
  <c r="M92" i="43"/>
  <c r="N74" i="43"/>
  <c r="M74" i="43"/>
  <c r="N73" i="43"/>
  <c r="M73" i="43"/>
  <c r="N65" i="43"/>
  <c r="M65" i="43"/>
  <c r="N64" i="43"/>
  <c r="M64" i="43"/>
  <c r="E15" i="45"/>
  <c r="F15" i="45"/>
  <c r="E102" i="4"/>
  <c r="F102" i="4"/>
  <c r="E101" i="4"/>
  <c r="F101" i="4"/>
  <c r="M217" i="25"/>
  <c r="M216" i="25"/>
  <c r="M215" i="25"/>
  <c r="F8" i="47" l="1"/>
  <c r="E8" i="47"/>
  <c r="E7" i="47" l="1"/>
  <c r="F7" i="47"/>
  <c r="N19" i="38"/>
  <c r="M19" i="38"/>
  <c r="A61" i="14"/>
  <c r="C11" i="29"/>
  <c r="A11" i="29"/>
  <c r="C46" i="26"/>
  <c r="A46" i="26"/>
  <c r="A46" i="42"/>
  <c r="C612" i="25"/>
  <c r="A24" i="38"/>
  <c r="A22" i="24"/>
  <c r="A20" i="39"/>
  <c r="A96" i="43"/>
  <c r="A39" i="21"/>
  <c r="C65" i="20"/>
  <c r="A65" i="20"/>
  <c r="A19" i="45"/>
  <c r="D14" i="47"/>
  <c r="F23" i="35" s="1"/>
  <c r="A14" i="47"/>
  <c r="C23" i="35" s="1"/>
  <c r="C14" i="47"/>
  <c r="E23" i="35" s="1"/>
  <c r="B14" i="47"/>
  <c r="D23" i="35" s="1"/>
  <c r="A28" i="19"/>
  <c r="A326" i="11"/>
  <c r="A27" i="8"/>
  <c r="A104" i="6"/>
  <c r="A126" i="4"/>
  <c r="B126" i="9"/>
  <c r="A126" i="9"/>
  <c r="T2" i="11" l="1"/>
  <c r="U16" i="11"/>
  <c r="V16" i="11"/>
  <c r="W16" i="11"/>
  <c r="X16" i="11"/>
  <c r="Y16" i="11"/>
  <c r="Z16" i="11"/>
  <c r="U17" i="11"/>
  <c r="V17" i="11"/>
  <c r="W17" i="11"/>
  <c r="X17" i="11"/>
  <c r="Y17" i="11"/>
  <c r="Z17" i="11"/>
  <c r="U18" i="11"/>
  <c r="V18" i="11"/>
  <c r="W18" i="11"/>
  <c r="X18" i="11"/>
  <c r="Y18" i="11"/>
  <c r="Z18" i="11"/>
  <c r="U19" i="11"/>
  <c r="V19" i="11"/>
  <c r="W19" i="11"/>
  <c r="X19" i="11"/>
  <c r="Y19" i="11"/>
  <c r="Z19" i="11"/>
  <c r="U20" i="11"/>
  <c r="V20" i="11"/>
  <c r="W20" i="11"/>
  <c r="X20" i="11"/>
  <c r="Y20" i="11"/>
  <c r="Z20" i="11"/>
  <c r="F5" i="44"/>
  <c r="F6" i="44"/>
  <c r="E6" i="44"/>
  <c r="E99" i="4"/>
  <c r="F99" i="4"/>
  <c r="V5" i="9"/>
  <c r="W5" i="9"/>
  <c r="X5" i="9"/>
  <c r="Y5" i="9"/>
  <c r="U5" i="9"/>
  <c r="B133" i="9"/>
  <c r="B131" i="9"/>
  <c r="B130" i="9"/>
  <c r="M55" i="14"/>
  <c r="E6" i="47"/>
  <c r="F6" i="47"/>
  <c r="F75" i="4"/>
  <c r="E75" i="4"/>
  <c r="E74" i="4"/>
  <c r="F74" i="4"/>
  <c r="F70" i="4"/>
  <c r="E70" i="4"/>
  <c r="F76" i="4"/>
  <c r="E76" i="4"/>
  <c r="F88" i="4"/>
  <c r="E88" i="4"/>
  <c r="F87" i="4"/>
  <c r="E87" i="4"/>
  <c r="F86" i="4"/>
  <c r="E86" i="4"/>
  <c r="F85" i="4"/>
  <c r="E85" i="4"/>
  <c r="F98" i="4"/>
  <c r="E98" i="4"/>
  <c r="F97" i="4"/>
  <c r="E97" i="4"/>
  <c r="F96" i="4"/>
  <c r="E96" i="4"/>
  <c r="F95" i="4"/>
  <c r="E95" i="4"/>
  <c r="F94" i="4"/>
  <c r="E94" i="4"/>
  <c r="F93" i="4"/>
  <c r="E93" i="4"/>
  <c r="F92" i="4"/>
  <c r="E92" i="4"/>
  <c r="F91" i="4"/>
  <c r="E91" i="4"/>
  <c r="F90" i="4"/>
  <c r="E90" i="4"/>
  <c r="F121" i="4"/>
  <c r="E121" i="4"/>
  <c r="F100" i="4"/>
  <c r="E100" i="4"/>
  <c r="E89" i="4"/>
  <c r="F89" i="4"/>
  <c r="F321" i="11" l="1"/>
  <c r="F319" i="11"/>
  <c r="F317" i="11"/>
  <c r="F315" i="11"/>
  <c r="E316" i="11"/>
  <c r="E321" i="11"/>
  <c r="E319" i="11"/>
  <c r="E317" i="11"/>
  <c r="E315" i="11"/>
  <c r="E318" i="11"/>
  <c r="E314" i="11"/>
  <c r="F320" i="11"/>
  <c r="F318" i="11"/>
  <c r="F316" i="11"/>
  <c r="F314" i="11"/>
  <c r="E320" i="11"/>
  <c r="F313" i="11"/>
  <c r="E313" i="11"/>
  <c r="E116" i="11"/>
  <c r="F311" i="11"/>
  <c r="E311" i="11"/>
  <c r="E93" i="11"/>
  <c r="F93" i="11"/>
  <c r="E94" i="11"/>
  <c r="F94" i="11"/>
  <c r="F91" i="11"/>
  <c r="E90" i="11"/>
  <c r="E92" i="11"/>
  <c r="E91" i="11"/>
  <c r="F90" i="11"/>
  <c r="F92" i="11"/>
  <c r="E95" i="11"/>
  <c r="F95" i="11"/>
  <c r="F104" i="11"/>
  <c r="E104" i="11"/>
  <c r="F105" i="11"/>
  <c r="E105" i="11"/>
  <c r="F106" i="11"/>
  <c r="E106" i="11"/>
  <c r="F107" i="11"/>
  <c r="E107" i="11"/>
  <c r="F108" i="11"/>
  <c r="E108" i="11"/>
  <c r="F109" i="11"/>
  <c r="E109" i="11"/>
  <c r="F110" i="11"/>
  <c r="E110" i="11"/>
  <c r="F111" i="11"/>
  <c r="E111" i="11"/>
  <c r="F112" i="11"/>
  <c r="E112" i="11"/>
  <c r="F113" i="11"/>
  <c r="E113" i="11"/>
  <c r="F96" i="11"/>
  <c r="E96" i="11"/>
  <c r="F97" i="11"/>
  <c r="E97" i="11"/>
  <c r="F98" i="11"/>
  <c r="E98" i="11"/>
  <c r="F99" i="11"/>
  <c r="E99" i="11"/>
  <c r="F100" i="11"/>
  <c r="E100" i="11"/>
  <c r="F101" i="11"/>
  <c r="E101" i="11"/>
  <c r="F102" i="11"/>
  <c r="E102" i="11"/>
  <c r="F103" i="11"/>
  <c r="F114" i="11"/>
  <c r="E103" i="11"/>
  <c r="E114" i="11"/>
  <c r="AA18" i="11"/>
  <c r="F115" i="11"/>
  <c r="E115" i="11"/>
  <c r="AA19" i="11"/>
  <c r="AA20" i="11"/>
  <c r="AA16" i="11"/>
  <c r="F116" i="11"/>
  <c r="AA17" i="11"/>
  <c r="E5" i="47"/>
  <c r="F5" i="47"/>
  <c r="N37" i="29"/>
  <c r="M37" i="29"/>
  <c r="F69" i="4"/>
  <c r="E69" i="4"/>
  <c r="F68" i="4"/>
  <c r="E68" i="4"/>
  <c r="F67" i="4"/>
  <c r="E67" i="4"/>
  <c r="F65" i="4"/>
  <c r="E65" i="4"/>
  <c r="E66" i="4"/>
  <c r="F66" i="4"/>
  <c r="N310" i="11" l="1"/>
  <c r="M310" i="11"/>
  <c r="O300" i="46" l="1"/>
  <c r="N300" i="46"/>
  <c r="O299" i="46"/>
  <c r="N299" i="46"/>
  <c r="O298" i="46"/>
  <c r="N298" i="46"/>
  <c r="O297" i="46"/>
  <c r="N297" i="46"/>
  <c r="O296" i="46"/>
  <c r="N296" i="46"/>
  <c r="O295" i="46"/>
  <c r="N295" i="46"/>
  <c r="O294" i="46"/>
  <c r="N294" i="46"/>
  <c r="O293" i="46"/>
  <c r="N293" i="46"/>
  <c r="O292" i="46"/>
  <c r="N292" i="46"/>
  <c r="O291" i="46"/>
  <c r="N291" i="46"/>
  <c r="O290" i="46"/>
  <c r="N290" i="46"/>
  <c r="O289" i="46"/>
  <c r="N289" i="46"/>
  <c r="O288" i="46"/>
  <c r="N288" i="46"/>
  <c r="O287" i="46"/>
  <c r="N287" i="46"/>
  <c r="O286" i="46"/>
  <c r="N286" i="46"/>
  <c r="O285" i="46"/>
  <c r="N285" i="46"/>
  <c r="O284" i="46"/>
  <c r="N284" i="46"/>
  <c r="O283" i="46"/>
  <c r="N283" i="46"/>
  <c r="O282" i="46"/>
  <c r="N282" i="46"/>
  <c r="O281" i="46"/>
  <c r="N281" i="46"/>
  <c r="O280" i="46"/>
  <c r="N280" i="46"/>
  <c r="O279" i="46"/>
  <c r="N279" i="46"/>
  <c r="O278" i="46"/>
  <c r="N278" i="46"/>
  <c r="O277" i="46"/>
  <c r="N277" i="46"/>
  <c r="O276" i="46"/>
  <c r="N276" i="46"/>
  <c r="O275" i="46"/>
  <c r="N275" i="46"/>
  <c r="O274" i="46"/>
  <c r="N274" i="46"/>
  <c r="O273" i="46"/>
  <c r="N273" i="46"/>
  <c r="O272" i="46"/>
  <c r="N272" i="46"/>
  <c r="O271" i="46"/>
  <c r="N271" i="46"/>
  <c r="O270" i="46"/>
  <c r="N270" i="46"/>
  <c r="O269" i="46"/>
  <c r="N269" i="46"/>
  <c r="O268" i="46"/>
  <c r="N268" i="46"/>
  <c r="O267" i="46"/>
  <c r="N267" i="46"/>
  <c r="O266" i="46"/>
  <c r="N266" i="46"/>
  <c r="O265" i="46"/>
  <c r="N265" i="46"/>
  <c r="O264" i="46"/>
  <c r="N264" i="46"/>
  <c r="O263" i="46"/>
  <c r="N263" i="46"/>
  <c r="O262" i="46"/>
  <c r="N262" i="46"/>
  <c r="O261" i="46"/>
  <c r="N261" i="46"/>
  <c r="O260" i="46"/>
  <c r="N260" i="46"/>
  <c r="O259" i="46"/>
  <c r="N259" i="46"/>
  <c r="O258" i="46"/>
  <c r="N258" i="46"/>
  <c r="O257" i="46"/>
  <c r="N257" i="46"/>
  <c r="O256" i="46"/>
  <c r="N256" i="46"/>
  <c r="O255" i="46"/>
  <c r="N255" i="46"/>
  <c r="O254" i="46"/>
  <c r="N254" i="46"/>
  <c r="O253" i="46"/>
  <c r="N253" i="46"/>
  <c r="O252" i="46"/>
  <c r="N252" i="46"/>
  <c r="O251" i="46"/>
  <c r="N251" i="46"/>
  <c r="O250" i="46"/>
  <c r="N250" i="46"/>
  <c r="O249" i="46"/>
  <c r="N249" i="46"/>
  <c r="O248" i="46"/>
  <c r="N248" i="46"/>
  <c r="O247" i="46"/>
  <c r="N247" i="46"/>
  <c r="O246" i="46"/>
  <c r="N246" i="46"/>
  <c r="O245" i="46"/>
  <c r="N245" i="46"/>
  <c r="O244" i="46"/>
  <c r="N244" i="46"/>
  <c r="O243" i="46"/>
  <c r="N243" i="46"/>
  <c r="O242" i="46"/>
  <c r="N242" i="46"/>
  <c r="O241" i="46"/>
  <c r="N241" i="46"/>
  <c r="O240" i="46"/>
  <c r="N240" i="46"/>
  <c r="O239" i="46"/>
  <c r="N239" i="46"/>
  <c r="O238" i="46"/>
  <c r="N238" i="46"/>
  <c r="O237" i="46"/>
  <c r="N237" i="46"/>
  <c r="O236" i="46"/>
  <c r="N236" i="46"/>
  <c r="O235" i="46"/>
  <c r="N235" i="46"/>
  <c r="O234" i="46"/>
  <c r="N234" i="46"/>
  <c r="O233" i="46"/>
  <c r="N233" i="46"/>
  <c r="O232" i="46"/>
  <c r="N232" i="46"/>
  <c r="O231" i="46"/>
  <c r="N231" i="46"/>
  <c r="O230" i="46"/>
  <c r="N230" i="46"/>
  <c r="O229" i="46"/>
  <c r="N229" i="46"/>
  <c r="O228" i="46"/>
  <c r="N228" i="46"/>
  <c r="O227" i="46"/>
  <c r="N227" i="46"/>
  <c r="O226" i="46"/>
  <c r="N226" i="46"/>
  <c r="O225" i="46"/>
  <c r="N225" i="46"/>
  <c r="O224" i="46"/>
  <c r="N224" i="46"/>
  <c r="O223" i="46"/>
  <c r="N223" i="46"/>
  <c r="O222" i="46"/>
  <c r="N222" i="46"/>
  <c r="O221" i="46"/>
  <c r="N221" i="46"/>
  <c r="O220" i="46"/>
  <c r="N220" i="46"/>
  <c r="O219" i="46"/>
  <c r="N219" i="46"/>
  <c r="O218" i="46"/>
  <c r="N218" i="46"/>
  <c r="O217" i="46"/>
  <c r="N217" i="46"/>
  <c r="O216" i="46"/>
  <c r="N216" i="46"/>
  <c r="O215" i="46"/>
  <c r="N215" i="46"/>
  <c r="O214" i="46"/>
  <c r="N214" i="46"/>
  <c r="O213" i="46"/>
  <c r="N213" i="46"/>
  <c r="O212" i="46"/>
  <c r="N212" i="46"/>
  <c r="O211" i="46"/>
  <c r="N211" i="46"/>
  <c r="O210" i="46"/>
  <c r="N210" i="46"/>
  <c r="O209" i="46"/>
  <c r="N209" i="46"/>
  <c r="O208" i="46"/>
  <c r="N208" i="46"/>
  <c r="O207" i="46"/>
  <c r="N207" i="46"/>
  <c r="O206" i="46"/>
  <c r="N206" i="46"/>
  <c r="O205" i="46"/>
  <c r="N205" i="46"/>
  <c r="O204" i="46"/>
  <c r="N204" i="46"/>
  <c r="O203" i="46"/>
  <c r="N203" i="46"/>
  <c r="O202" i="46"/>
  <c r="N202" i="46"/>
  <c r="O201" i="46"/>
  <c r="N201" i="46"/>
  <c r="O200" i="46"/>
  <c r="N200" i="46"/>
  <c r="O199" i="46"/>
  <c r="N199" i="46"/>
  <c r="O198" i="46"/>
  <c r="N198" i="46"/>
  <c r="O197" i="46"/>
  <c r="N197" i="46"/>
  <c r="O196" i="46"/>
  <c r="N196" i="46"/>
  <c r="O195" i="46"/>
  <c r="N195" i="46"/>
  <c r="O194" i="46"/>
  <c r="N194" i="46"/>
  <c r="O193" i="46"/>
  <c r="N193" i="46"/>
  <c r="O192" i="46"/>
  <c r="N192" i="46"/>
  <c r="O191" i="46"/>
  <c r="N191" i="46"/>
  <c r="O190" i="46"/>
  <c r="N190" i="46"/>
  <c r="O189" i="46"/>
  <c r="N189" i="46"/>
  <c r="O188" i="46"/>
  <c r="N188" i="46"/>
  <c r="O187" i="46"/>
  <c r="N187" i="46"/>
  <c r="O186" i="46"/>
  <c r="N186" i="46"/>
  <c r="O185" i="46"/>
  <c r="N185" i="46"/>
  <c r="O184" i="46"/>
  <c r="N184" i="46"/>
  <c r="O183" i="46"/>
  <c r="N183" i="46"/>
  <c r="O182" i="46"/>
  <c r="N182" i="46"/>
  <c r="O181" i="46"/>
  <c r="N181" i="46"/>
  <c r="O180" i="46"/>
  <c r="N180" i="46"/>
  <c r="O179" i="46"/>
  <c r="N179" i="46"/>
  <c r="O178" i="46"/>
  <c r="N178" i="46"/>
  <c r="O177" i="46"/>
  <c r="N177" i="46"/>
  <c r="O176" i="46"/>
  <c r="N176" i="46"/>
  <c r="O175" i="46"/>
  <c r="N175" i="46"/>
  <c r="O174" i="46"/>
  <c r="N174" i="46"/>
  <c r="O173" i="46"/>
  <c r="N173" i="46"/>
  <c r="O172" i="46"/>
  <c r="N172" i="46"/>
  <c r="O171" i="46"/>
  <c r="N171" i="46"/>
  <c r="O170" i="46"/>
  <c r="N170" i="46"/>
  <c r="O169" i="46"/>
  <c r="N169" i="46"/>
  <c r="O168" i="46"/>
  <c r="N168" i="46"/>
  <c r="O167" i="46"/>
  <c r="N167" i="46"/>
  <c r="O166" i="46"/>
  <c r="N166" i="46"/>
  <c r="O165" i="46"/>
  <c r="N165" i="46"/>
  <c r="O164" i="46"/>
  <c r="N164" i="46"/>
  <c r="O163" i="46"/>
  <c r="N163" i="46"/>
  <c r="O162" i="46"/>
  <c r="N162" i="46"/>
  <c r="O161" i="46"/>
  <c r="N161" i="46"/>
  <c r="O160" i="46"/>
  <c r="N160" i="46"/>
  <c r="O159" i="46"/>
  <c r="N159" i="46"/>
  <c r="O158" i="46"/>
  <c r="N158" i="46"/>
  <c r="O157" i="46"/>
  <c r="N157" i="46"/>
  <c r="O156" i="46"/>
  <c r="N156" i="46"/>
  <c r="O155" i="46"/>
  <c r="N155" i="46"/>
  <c r="O154" i="46"/>
  <c r="N154" i="46"/>
  <c r="O153" i="46"/>
  <c r="N153" i="46"/>
  <c r="O152" i="46"/>
  <c r="N152" i="46"/>
  <c r="O151" i="46"/>
  <c r="N151" i="46"/>
  <c r="O150" i="46"/>
  <c r="N150" i="46"/>
  <c r="O149" i="46"/>
  <c r="N149" i="46"/>
  <c r="O148" i="46"/>
  <c r="N148" i="46"/>
  <c r="O147" i="46"/>
  <c r="N147" i="46"/>
  <c r="O146" i="46"/>
  <c r="N146" i="46"/>
  <c r="O145" i="46"/>
  <c r="N145" i="46"/>
  <c r="O144" i="46"/>
  <c r="N144" i="46"/>
  <c r="O143" i="46"/>
  <c r="N143" i="46"/>
  <c r="O142" i="46"/>
  <c r="N142" i="46"/>
  <c r="O141" i="46"/>
  <c r="N141" i="46"/>
  <c r="O140" i="46"/>
  <c r="N140" i="46"/>
  <c r="O139" i="46"/>
  <c r="N139" i="46"/>
  <c r="O138" i="46"/>
  <c r="N138" i="46"/>
  <c r="O137" i="46"/>
  <c r="N137" i="46"/>
  <c r="O136" i="46"/>
  <c r="N136" i="46"/>
  <c r="O135" i="46"/>
  <c r="N135" i="46"/>
  <c r="O134" i="46"/>
  <c r="N134" i="46"/>
  <c r="O133" i="46"/>
  <c r="N133" i="46"/>
  <c r="O132" i="46"/>
  <c r="N132" i="46"/>
  <c r="O131" i="46"/>
  <c r="N131" i="46"/>
  <c r="O130" i="46"/>
  <c r="N130" i="46"/>
  <c r="O129" i="46"/>
  <c r="N129" i="46"/>
  <c r="O128" i="46"/>
  <c r="N128" i="46"/>
  <c r="O127" i="46"/>
  <c r="N127" i="46"/>
  <c r="O126" i="46"/>
  <c r="N126" i="46"/>
  <c r="O125" i="46"/>
  <c r="N125" i="46"/>
  <c r="O124" i="46"/>
  <c r="N124" i="46"/>
  <c r="O123" i="46"/>
  <c r="N123" i="46"/>
  <c r="O122" i="46"/>
  <c r="N122" i="46"/>
  <c r="O121" i="46"/>
  <c r="N121" i="46"/>
  <c r="O120" i="46"/>
  <c r="N120" i="46"/>
  <c r="O119" i="46"/>
  <c r="N119" i="46"/>
  <c r="O118" i="46"/>
  <c r="N118" i="46"/>
  <c r="O117" i="46"/>
  <c r="N117" i="46"/>
  <c r="O116" i="46"/>
  <c r="N116" i="46"/>
  <c r="O115" i="46"/>
  <c r="N115" i="46"/>
  <c r="O114" i="46"/>
  <c r="N114" i="46"/>
  <c r="O113" i="46"/>
  <c r="N113" i="46"/>
  <c r="O112" i="46"/>
  <c r="N112" i="46"/>
  <c r="O111" i="46"/>
  <c r="N111" i="46"/>
  <c r="O110" i="46"/>
  <c r="N110" i="46"/>
  <c r="O109" i="46"/>
  <c r="N109" i="46"/>
  <c r="O108" i="46"/>
  <c r="N108" i="46"/>
  <c r="O107" i="46"/>
  <c r="N107" i="46"/>
  <c r="O106" i="46"/>
  <c r="N106" i="46"/>
  <c r="O105" i="46"/>
  <c r="N105" i="46"/>
  <c r="O104" i="46"/>
  <c r="N104" i="46"/>
  <c r="O103" i="46"/>
  <c r="N103" i="46"/>
  <c r="O102" i="46"/>
  <c r="N102" i="46"/>
  <c r="O101" i="46"/>
  <c r="N101" i="46"/>
  <c r="O100" i="46"/>
  <c r="N100" i="46"/>
  <c r="O99" i="46"/>
  <c r="N99" i="46"/>
  <c r="O98" i="46"/>
  <c r="N98" i="46"/>
  <c r="O97" i="46"/>
  <c r="N97" i="46"/>
  <c r="O96" i="46"/>
  <c r="N96" i="46"/>
  <c r="O95" i="46"/>
  <c r="N95" i="46"/>
  <c r="O94" i="46"/>
  <c r="N94" i="46"/>
  <c r="O93" i="46"/>
  <c r="N93" i="46"/>
  <c r="O92" i="46"/>
  <c r="N92" i="46"/>
  <c r="O91" i="46"/>
  <c r="N91" i="46"/>
  <c r="O90" i="46"/>
  <c r="N90" i="46"/>
  <c r="O89" i="46"/>
  <c r="N89" i="46"/>
  <c r="O88" i="46"/>
  <c r="N88" i="46"/>
  <c r="O87" i="46"/>
  <c r="N87" i="46"/>
  <c r="O86" i="46"/>
  <c r="N86" i="46"/>
  <c r="O85" i="46"/>
  <c r="N85" i="46"/>
  <c r="O84" i="46"/>
  <c r="N84" i="46"/>
  <c r="O83" i="46"/>
  <c r="N83" i="46"/>
  <c r="O82" i="46"/>
  <c r="N82" i="46"/>
  <c r="O81" i="46"/>
  <c r="N81" i="46"/>
  <c r="O80" i="46"/>
  <c r="N80" i="46"/>
  <c r="O79" i="46"/>
  <c r="N79" i="46"/>
  <c r="O78" i="46"/>
  <c r="N78" i="46"/>
  <c r="O77" i="46"/>
  <c r="N77" i="46"/>
  <c r="O76" i="46"/>
  <c r="N76" i="46"/>
  <c r="O75" i="46"/>
  <c r="N75" i="46"/>
  <c r="O74" i="46"/>
  <c r="N74" i="46"/>
  <c r="O73" i="46"/>
  <c r="N73" i="46"/>
  <c r="O72" i="46"/>
  <c r="N72" i="46"/>
  <c r="O71" i="46"/>
  <c r="N71" i="46"/>
  <c r="O70" i="46"/>
  <c r="N70" i="46"/>
  <c r="O69" i="46"/>
  <c r="N69" i="46"/>
  <c r="O68" i="46"/>
  <c r="N68" i="46"/>
  <c r="O67" i="46"/>
  <c r="N67" i="46"/>
  <c r="O66" i="46"/>
  <c r="N66" i="46"/>
  <c r="O65" i="46"/>
  <c r="N65" i="46"/>
  <c r="O64" i="46"/>
  <c r="N64" i="46"/>
  <c r="O63" i="46"/>
  <c r="N63" i="46"/>
  <c r="O62" i="46"/>
  <c r="N62" i="46"/>
  <c r="O61" i="46"/>
  <c r="N61" i="46"/>
  <c r="O60" i="46"/>
  <c r="N60" i="46"/>
  <c r="O59" i="46"/>
  <c r="N59" i="46"/>
  <c r="O58" i="46"/>
  <c r="N58" i="46"/>
  <c r="O57" i="46"/>
  <c r="N57" i="46"/>
  <c r="O56" i="46"/>
  <c r="N56" i="46"/>
  <c r="O55" i="46"/>
  <c r="N55" i="46"/>
  <c r="O54" i="46"/>
  <c r="N54" i="46"/>
  <c r="O53" i="46"/>
  <c r="N53" i="46"/>
  <c r="O52" i="46"/>
  <c r="N52" i="46"/>
  <c r="O51" i="46"/>
  <c r="N51" i="46"/>
  <c r="O50" i="46"/>
  <c r="N50" i="46"/>
  <c r="O49" i="46"/>
  <c r="N49" i="46"/>
  <c r="O48" i="46"/>
  <c r="N48" i="46"/>
  <c r="O47" i="46"/>
  <c r="N47" i="46"/>
  <c r="O46" i="46"/>
  <c r="N46" i="46"/>
  <c r="O45" i="46"/>
  <c r="N45" i="46"/>
  <c r="O44" i="46"/>
  <c r="N44" i="46"/>
  <c r="O43" i="46"/>
  <c r="N43" i="46"/>
  <c r="O42" i="46"/>
  <c r="N42" i="46"/>
  <c r="O41" i="46"/>
  <c r="N41" i="46"/>
  <c r="O40" i="46"/>
  <c r="N40" i="46"/>
  <c r="O39" i="46"/>
  <c r="N39" i="46"/>
  <c r="O38" i="46"/>
  <c r="N38" i="46"/>
  <c r="O37" i="46"/>
  <c r="N37" i="46"/>
  <c r="O36" i="46"/>
  <c r="N36" i="46"/>
  <c r="O35" i="46"/>
  <c r="N35" i="46"/>
  <c r="O34" i="46"/>
  <c r="N34" i="46"/>
  <c r="O33" i="46"/>
  <c r="N33" i="46"/>
  <c r="O32" i="46"/>
  <c r="N32" i="46"/>
  <c r="O31" i="46"/>
  <c r="N31" i="46"/>
  <c r="O30" i="46"/>
  <c r="N30" i="46"/>
  <c r="O29" i="46"/>
  <c r="N29" i="46"/>
  <c r="O28" i="46"/>
  <c r="N28" i="46"/>
  <c r="O27" i="46"/>
  <c r="N27" i="46"/>
  <c r="O26" i="46"/>
  <c r="N26" i="46"/>
  <c r="O25" i="46"/>
  <c r="N25" i="46"/>
  <c r="O24" i="46"/>
  <c r="N24" i="46"/>
  <c r="O23" i="46"/>
  <c r="N23" i="46"/>
  <c r="O22" i="46"/>
  <c r="N22" i="46"/>
  <c r="O21" i="46"/>
  <c r="N21" i="46"/>
  <c r="O20" i="46"/>
  <c r="N20" i="46"/>
  <c r="O19" i="46"/>
  <c r="N19" i="46"/>
  <c r="O18" i="46"/>
  <c r="N18" i="46"/>
  <c r="O17" i="46"/>
  <c r="N17" i="46"/>
  <c r="O16" i="46"/>
  <c r="N16" i="46"/>
  <c r="O15" i="46"/>
  <c r="N15" i="46"/>
  <c r="O14" i="46"/>
  <c r="N14" i="46"/>
  <c r="O13" i="46"/>
  <c r="N13" i="46"/>
  <c r="O12" i="46"/>
  <c r="N12" i="46"/>
  <c r="D12" i="46"/>
  <c r="F19" i="35" s="1"/>
  <c r="C12" i="46"/>
  <c r="Y9" i="46" s="1"/>
  <c r="B12" i="46"/>
  <c r="O8" i="46" s="1"/>
  <c r="A12" i="46"/>
  <c r="C19" i="35" s="1"/>
  <c r="O11" i="46"/>
  <c r="N11" i="46"/>
  <c r="O10" i="46"/>
  <c r="N10" i="46"/>
  <c r="O9" i="46"/>
  <c r="N9" i="46"/>
  <c r="O7" i="46"/>
  <c r="N7" i="46"/>
  <c r="O6" i="46"/>
  <c r="N6" i="46"/>
  <c r="O5" i="46"/>
  <c r="N5" i="46"/>
  <c r="T2" i="46"/>
  <c r="E19" i="35" l="1"/>
  <c r="D19" i="35"/>
  <c r="N8" i="46"/>
  <c r="U6" i="46"/>
  <c r="V7" i="46"/>
  <c r="W8" i="46"/>
  <c r="V9" i="46"/>
  <c r="X5" i="46"/>
  <c r="Y6" i="46"/>
  <c r="Z7" i="46"/>
  <c r="E5" i="46"/>
  <c r="Y5" i="46"/>
  <c r="W7" i="46"/>
  <c r="Z9" i="46"/>
  <c r="U5" i="46"/>
  <c r="V6" i="46"/>
  <c r="Z6" i="46"/>
  <c r="X8" i="46"/>
  <c r="W9" i="46"/>
  <c r="F5" i="46"/>
  <c r="V5" i="46"/>
  <c r="Z5" i="46"/>
  <c r="W6" i="46"/>
  <c r="X7" i="46"/>
  <c r="U8" i="46"/>
  <c r="Y8" i="46"/>
  <c r="X9" i="46"/>
  <c r="W5" i="46"/>
  <c r="X6" i="46"/>
  <c r="U7" i="46"/>
  <c r="Y7" i="46"/>
  <c r="V8" i="46"/>
  <c r="Z8" i="46"/>
  <c r="U9" i="46"/>
  <c r="B616" i="25"/>
  <c r="B615" i="25"/>
  <c r="AA8" i="46" l="1"/>
  <c r="AA6" i="46"/>
  <c r="AA5" i="46"/>
  <c r="AA7" i="46"/>
  <c r="AA9" i="46"/>
  <c r="N122" i="9"/>
  <c r="M122" i="9"/>
  <c r="N308" i="45" l="1"/>
  <c r="M308" i="45"/>
  <c r="N307" i="45"/>
  <c r="M307" i="45"/>
  <c r="N306" i="45"/>
  <c r="M306" i="45"/>
  <c r="N305" i="45"/>
  <c r="M305" i="45"/>
  <c r="N304" i="45"/>
  <c r="M304" i="45"/>
  <c r="N303" i="45"/>
  <c r="M303" i="45"/>
  <c r="N302" i="45"/>
  <c r="M302" i="45"/>
  <c r="N301" i="45"/>
  <c r="M301" i="45"/>
  <c r="N300" i="45"/>
  <c r="M300" i="45"/>
  <c r="N299" i="45"/>
  <c r="M299" i="45"/>
  <c r="N298" i="45"/>
  <c r="M298" i="45"/>
  <c r="N297" i="45"/>
  <c r="M297" i="45"/>
  <c r="N296" i="45"/>
  <c r="M296" i="45"/>
  <c r="N295" i="45"/>
  <c r="M295" i="45"/>
  <c r="N294" i="45"/>
  <c r="M294" i="45"/>
  <c r="N293" i="45"/>
  <c r="M293" i="45"/>
  <c r="N292" i="45"/>
  <c r="M292" i="45"/>
  <c r="N291" i="45"/>
  <c r="M291" i="45"/>
  <c r="N290" i="45"/>
  <c r="M290" i="45"/>
  <c r="N289" i="45"/>
  <c r="M289" i="45"/>
  <c r="N288" i="45"/>
  <c r="M288" i="45"/>
  <c r="N287" i="45"/>
  <c r="M287" i="45"/>
  <c r="N286" i="45"/>
  <c r="M286" i="45"/>
  <c r="N285" i="45"/>
  <c r="M285" i="45"/>
  <c r="N284" i="45"/>
  <c r="M284" i="45"/>
  <c r="N283" i="45"/>
  <c r="M283" i="45"/>
  <c r="N282" i="45"/>
  <c r="M282" i="45"/>
  <c r="N281" i="45"/>
  <c r="M281" i="45"/>
  <c r="N280" i="45"/>
  <c r="M280" i="45"/>
  <c r="N279" i="45"/>
  <c r="M279" i="45"/>
  <c r="N278" i="45"/>
  <c r="M278" i="45"/>
  <c r="N277" i="45"/>
  <c r="M277" i="45"/>
  <c r="N276" i="45"/>
  <c r="M276" i="45"/>
  <c r="N275" i="45"/>
  <c r="M275" i="45"/>
  <c r="N274" i="45"/>
  <c r="M274" i="45"/>
  <c r="N273" i="45"/>
  <c r="M273" i="45"/>
  <c r="N272" i="45"/>
  <c r="M272" i="45"/>
  <c r="N271" i="45"/>
  <c r="M271" i="45"/>
  <c r="N270" i="45"/>
  <c r="M270" i="45"/>
  <c r="N269" i="45"/>
  <c r="M269" i="45"/>
  <c r="N268" i="45"/>
  <c r="M268" i="45"/>
  <c r="N267" i="45"/>
  <c r="M267" i="45"/>
  <c r="N266" i="45"/>
  <c r="M266" i="45"/>
  <c r="N265" i="45"/>
  <c r="M265" i="45"/>
  <c r="N264" i="45"/>
  <c r="M264" i="45"/>
  <c r="N263" i="45"/>
  <c r="M263" i="45"/>
  <c r="N262" i="45"/>
  <c r="M262" i="45"/>
  <c r="N261" i="45"/>
  <c r="M261" i="45"/>
  <c r="N260" i="45"/>
  <c r="M260" i="45"/>
  <c r="N259" i="45"/>
  <c r="M259" i="45"/>
  <c r="N258" i="45"/>
  <c r="M258" i="45"/>
  <c r="N257" i="45"/>
  <c r="M257" i="45"/>
  <c r="N256" i="45"/>
  <c r="M256" i="45"/>
  <c r="N255" i="45"/>
  <c r="M255" i="45"/>
  <c r="N254" i="45"/>
  <c r="M254" i="45"/>
  <c r="N253" i="45"/>
  <c r="M253" i="45"/>
  <c r="N252" i="45"/>
  <c r="M252" i="45"/>
  <c r="N251" i="45"/>
  <c r="M251" i="45"/>
  <c r="N250" i="45"/>
  <c r="M250" i="45"/>
  <c r="N249" i="45"/>
  <c r="M249" i="45"/>
  <c r="N248" i="45"/>
  <c r="M248" i="45"/>
  <c r="N247" i="45"/>
  <c r="M247" i="45"/>
  <c r="N246" i="45"/>
  <c r="M246" i="45"/>
  <c r="N245" i="45"/>
  <c r="M245" i="45"/>
  <c r="N244" i="45"/>
  <c r="M244" i="45"/>
  <c r="N243" i="45"/>
  <c r="M243" i="45"/>
  <c r="N242" i="45"/>
  <c r="M242" i="45"/>
  <c r="N241" i="45"/>
  <c r="M241" i="45"/>
  <c r="N240" i="45"/>
  <c r="M240" i="45"/>
  <c r="N239" i="45"/>
  <c r="M239" i="45"/>
  <c r="N238" i="45"/>
  <c r="M238" i="45"/>
  <c r="N237" i="45"/>
  <c r="M237" i="45"/>
  <c r="N236" i="45"/>
  <c r="M236" i="45"/>
  <c r="N235" i="45"/>
  <c r="M235" i="45"/>
  <c r="N234" i="45"/>
  <c r="M234" i="45"/>
  <c r="N233" i="45"/>
  <c r="M233" i="45"/>
  <c r="N232" i="45"/>
  <c r="M232" i="45"/>
  <c r="N231" i="45"/>
  <c r="M231" i="45"/>
  <c r="N230" i="45"/>
  <c r="M230" i="45"/>
  <c r="N229" i="45"/>
  <c r="M229" i="45"/>
  <c r="N228" i="45"/>
  <c r="M228" i="45"/>
  <c r="N227" i="45"/>
  <c r="M227" i="45"/>
  <c r="N226" i="45"/>
  <c r="M226" i="45"/>
  <c r="N225" i="45"/>
  <c r="M225" i="45"/>
  <c r="N224" i="45"/>
  <c r="M224" i="45"/>
  <c r="N223" i="45"/>
  <c r="M223" i="45"/>
  <c r="N222" i="45"/>
  <c r="M222" i="45"/>
  <c r="N221" i="45"/>
  <c r="M221" i="45"/>
  <c r="N220" i="45"/>
  <c r="M220" i="45"/>
  <c r="N219" i="45"/>
  <c r="M219" i="45"/>
  <c r="N218" i="45"/>
  <c r="M218" i="45"/>
  <c r="N217" i="45"/>
  <c r="M217" i="45"/>
  <c r="N216" i="45"/>
  <c r="M216" i="45"/>
  <c r="N215" i="45"/>
  <c r="M215" i="45"/>
  <c r="N214" i="45"/>
  <c r="M214" i="45"/>
  <c r="N213" i="45"/>
  <c r="M213" i="45"/>
  <c r="N212" i="45"/>
  <c r="M212" i="45"/>
  <c r="N211" i="45"/>
  <c r="M211" i="45"/>
  <c r="N210" i="45"/>
  <c r="M210" i="45"/>
  <c r="N209" i="45"/>
  <c r="M209" i="45"/>
  <c r="N208" i="45"/>
  <c r="M208" i="45"/>
  <c r="N207" i="45"/>
  <c r="M207" i="45"/>
  <c r="N206" i="45"/>
  <c r="M206" i="45"/>
  <c r="N205" i="45"/>
  <c r="M205" i="45"/>
  <c r="N204" i="45"/>
  <c r="M204" i="45"/>
  <c r="N203" i="45"/>
  <c r="M203" i="45"/>
  <c r="N202" i="45"/>
  <c r="M202" i="45"/>
  <c r="N201" i="45"/>
  <c r="M201" i="45"/>
  <c r="N200" i="45"/>
  <c r="M200" i="45"/>
  <c r="N199" i="45"/>
  <c r="M199" i="45"/>
  <c r="N198" i="45"/>
  <c r="M198" i="45"/>
  <c r="N197" i="45"/>
  <c r="M197" i="45"/>
  <c r="N196" i="45"/>
  <c r="M196" i="45"/>
  <c r="N195" i="45"/>
  <c r="M195" i="45"/>
  <c r="N194" i="45"/>
  <c r="M194" i="45"/>
  <c r="N193" i="45"/>
  <c r="M193" i="45"/>
  <c r="N192" i="45"/>
  <c r="M192" i="45"/>
  <c r="N191" i="45"/>
  <c r="M191" i="45"/>
  <c r="N190" i="45"/>
  <c r="M190" i="45"/>
  <c r="N189" i="45"/>
  <c r="M189" i="45"/>
  <c r="N188" i="45"/>
  <c r="M188" i="45"/>
  <c r="N187" i="45"/>
  <c r="M187" i="45"/>
  <c r="N186" i="45"/>
  <c r="M186" i="45"/>
  <c r="N185" i="45"/>
  <c r="M185" i="45"/>
  <c r="N184" i="45"/>
  <c r="M184" i="45"/>
  <c r="N183" i="45"/>
  <c r="M183" i="45"/>
  <c r="N182" i="45"/>
  <c r="M182" i="45"/>
  <c r="N181" i="45"/>
  <c r="M181" i="45"/>
  <c r="N180" i="45"/>
  <c r="M180" i="45"/>
  <c r="N179" i="45"/>
  <c r="M179" i="45"/>
  <c r="N178" i="45"/>
  <c r="M178" i="45"/>
  <c r="N177" i="45"/>
  <c r="M177" i="45"/>
  <c r="N176" i="45"/>
  <c r="M176" i="45"/>
  <c r="N175" i="45"/>
  <c r="M175" i="45"/>
  <c r="N174" i="45"/>
  <c r="M174" i="45"/>
  <c r="N173" i="45"/>
  <c r="M173" i="45"/>
  <c r="N172" i="45"/>
  <c r="M172" i="45"/>
  <c r="N171" i="45"/>
  <c r="M171" i="45"/>
  <c r="N170" i="45"/>
  <c r="M170" i="45"/>
  <c r="N169" i="45"/>
  <c r="M169" i="45"/>
  <c r="N168" i="45"/>
  <c r="M168" i="45"/>
  <c r="N167" i="45"/>
  <c r="M167" i="45"/>
  <c r="N166" i="45"/>
  <c r="M166" i="45"/>
  <c r="N165" i="45"/>
  <c r="M165" i="45"/>
  <c r="N164" i="45"/>
  <c r="M164" i="45"/>
  <c r="N163" i="45"/>
  <c r="M163" i="45"/>
  <c r="N162" i="45"/>
  <c r="M162" i="45"/>
  <c r="N161" i="45"/>
  <c r="M161" i="45"/>
  <c r="N160" i="45"/>
  <c r="M160" i="45"/>
  <c r="N159" i="45"/>
  <c r="M159" i="45"/>
  <c r="N158" i="45"/>
  <c r="M158" i="45"/>
  <c r="N157" i="45"/>
  <c r="M157" i="45"/>
  <c r="N156" i="45"/>
  <c r="M156" i="45"/>
  <c r="N155" i="45"/>
  <c r="M155" i="45"/>
  <c r="N154" i="45"/>
  <c r="M154" i="45"/>
  <c r="N153" i="45"/>
  <c r="M153" i="45"/>
  <c r="N152" i="45"/>
  <c r="M152" i="45"/>
  <c r="N151" i="45"/>
  <c r="M151" i="45"/>
  <c r="N150" i="45"/>
  <c r="M150" i="45"/>
  <c r="N149" i="45"/>
  <c r="M149" i="45"/>
  <c r="N148" i="45"/>
  <c r="M148" i="45"/>
  <c r="N147" i="45"/>
  <c r="M147" i="45"/>
  <c r="N146" i="45"/>
  <c r="M146" i="45"/>
  <c r="N145" i="45"/>
  <c r="M145" i="45"/>
  <c r="N144" i="45"/>
  <c r="M144" i="45"/>
  <c r="N143" i="45"/>
  <c r="M143" i="45"/>
  <c r="N142" i="45"/>
  <c r="M142" i="45"/>
  <c r="N141" i="45"/>
  <c r="M141" i="45"/>
  <c r="N140" i="45"/>
  <c r="M140" i="45"/>
  <c r="N139" i="45"/>
  <c r="M139" i="45"/>
  <c r="N138" i="45"/>
  <c r="M138" i="45"/>
  <c r="N137" i="45"/>
  <c r="M137" i="45"/>
  <c r="N136" i="45"/>
  <c r="M136" i="45"/>
  <c r="N135" i="45"/>
  <c r="M135" i="45"/>
  <c r="N134" i="45"/>
  <c r="M134" i="45"/>
  <c r="N133" i="45"/>
  <c r="M133" i="45"/>
  <c r="N132" i="45"/>
  <c r="M132" i="45"/>
  <c r="N131" i="45"/>
  <c r="M131" i="45"/>
  <c r="N130" i="45"/>
  <c r="M130" i="45"/>
  <c r="N129" i="45"/>
  <c r="M129" i="45"/>
  <c r="N128" i="45"/>
  <c r="M128" i="45"/>
  <c r="N127" i="45"/>
  <c r="M127" i="45"/>
  <c r="N126" i="45"/>
  <c r="M126" i="45"/>
  <c r="N125" i="45"/>
  <c r="M125" i="45"/>
  <c r="N124" i="45"/>
  <c r="M124" i="45"/>
  <c r="N123" i="45"/>
  <c r="M123" i="45"/>
  <c r="N122" i="45"/>
  <c r="M122" i="45"/>
  <c r="N121" i="45"/>
  <c r="M121" i="45"/>
  <c r="N120" i="45"/>
  <c r="M120" i="45"/>
  <c r="N119" i="45"/>
  <c r="M119" i="45"/>
  <c r="N118" i="45"/>
  <c r="M118" i="45"/>
  <c r="N117" i="45"/>
  <c r="M117" i="45"/>
  <c r="N116" i="45"/>
  <c r="M116" i="45"/>
  <c r="N115" i="45"/>
  <c r="M115" i="45"/>
  <c r="N114" i="45"/>
  <c r="M114" i="45"/>
  <c r="N113" i="45"/>
  <c r="M113" i="45"/>
  <c r="N112" i="45"/>
  <c r="M112" i="45"/>
  <c r="N111" i="45"/>
  <c r="M111" i="45"/>
  <c r="N110" i="45"/>
  <c r="M110" i="45"/>
  <c r="N109" i="45"/>
  <c r="M109" i="45"/>
  <c r="N108" i="45"/>
  <c r="M108" i="45"/>
  <c r="N107" i="45"/>
  <c r="M107" i="45"/>
  <c r="N106" i="45"/>
  <c r="M106" i="45"/>
  <c r="N105" i="45"/>
  <c r="M105" i="45"/>
  <c r="N104" i="45"/>
  <c r="M104" i="45"/>
  <c r="N103" i="45"/>
  <c r="M103" i="45"/>
  <c r="N102" i="45"/>
  <c r="M102" i="45"/>
  <c r="N101" i="45"/>
  <c r="M101" i="45"/>
  <c r="N100" i="45"/>
  <c r="M100" i="45"/>
  <c r="N99" i="45"/>
  <c r="M99" i="45"/>
  <c r="N98" i="45"/>
  <c r="M98" i="45"/>
  <c r="N97" i="45"/>
  <c r="M97" i="45"/>
  <c r="N96" i="45"/>
  <c r="M96" i="45"/>
  <c r="N95" i="45"/>
  <c r="M95" i="45"/>
  <c r="N94" i="45"/>
  <c r="M94" i="45"/>
  <c r="N93" i="45"/>
  <c r="M93" i="45"/>
  <c r="N92" i="45"/>
  <c r="M92" i="45"/>
  <c r="N91" i="45"/>
  <c r="M91" i="45"/>
  <c r="N90" i="45"/>
  <c r="M90" i="45"/>
  <c r="N89" i="45"/>
  <c r="M89" i="45"/>
  <c r="N88" i="45"/>
  <c r="M88" i="45"/>
  <c r="N87" i="45"/>
  <c r="M87" i="45"/>
  <c r="N86" i="45"/>
  <c r="M86" i="45"/>
  <c r="N85" i="45"/>
  <c r="M85" i="45"/>
  <c r="N84" i="45"/>
  <c r="M84" i="45"/>
  <c r="N83" i="45"/>
  <c r="M83" i="45"/>
  <c r="N82" i="45"/>
  <c r="M82" i="45"/>
  <c r="N81" i="45"/>
  <c r="M81" i="45"/>
  <c r="N80" i="45"/>
  <c r="M80" i="45"/>
  <c r="N79" i="45"/>
  <c r="M79" i="45"/>
  <c r="N78" i="45"/>
  <c r="M78" i="45"/>
  <c r="N77" i="45"/>
  <c r="M77" i="45"/>
  <c r="N76" i="45"/>
  <c r="M76" i="45"/>
  <c r="N75" i="45"/>
  <c r="M75" i="45"/>
  <c r="N74" i="45"/>
  <c r="M74" i="45"/>
  <c r="N73" i="45"/>
  <c r="M73" i="45"/>
  <c r="N72" i="45"/>
  <c r="M72" i="45"/>
  <c r="N71" i="45"/>
  <c r="M71" i="45"/>
  <c r="N70" i="45"/>
  <c r="M70" i="45"/>
  <c r="N69" i="45"/>
  <c r="M69" i="45"/>
  <c r="N68" i="45"/>
  <c r="M68" i="45"/>
  <c r="N67" i="45"/>
  <c r="M67" i="45"/>
  <c r="N66" i="45"/>
  <c r="M66" i="45"/>
  <c r="N65" i="45"/>
  <c r="M65" i="45"/>
  <c r="N64" i="45"/>
  <c r="M64" i="45"/>
  <c r="N63" i="45"/>
  <c r="M63" i="45"/>
  <c r="N62" i="45"/>
  <c r="M62" i="45"/>
  <c r="N61" i="45"/>
  <c r="M61" i="45"/>
  <c r="N60" i="45"/>
  <c r="M60" i="45"/>
  <c r="N59" i="45"/>
  <c r="M59" i="45"/>
  <c r="N58" i="45"/>
  <c r="M58" i="45"/>
  <c r="N57" i="45"/>
  <c r="M57" i="45"/>
  <c r="N56" i="45"/>
  <c r="M56" i="45"/>
  <c r="N55" i="45"/>
  <c r="M55" i="45"/>
  <c r="N54" i="45"/>
  <c r="M54" i="45"/>
  <c r="N53" i="45"/>
  <c r="M53" i="45"/>
  <c r="N52" i="45"/>
  <c r="M52" i="45"/>
  <c r="N51" i="45"/>
  <c r="M51" i="45"/>
  <c r="N50" i="45"/>
  <c r="M50" i="45"/>
  <c r="N49" i="45"/>
  <c r="M49" i="45"/>
  <c r="N48" i="45"/>
  <c r="M48" i="45"/>
  <c r="N47" i="45"/>
  <c r="M47" i="45"/>
  <c r="N46" i="45"/>
  <c r="M46" i="45"/>
  <c r="N45" i="45"/>
  <c r="M45" i="45"/>
  <c r="N44" i="45"/>
  <c r="M44" i="45"/>
  <c r="N43" i="45"/>
  <c r="M43" i="45"/>
  <c r="N42" i="45"/>
  <c r="M42" i="45"/>
  <c r="N41" i="45"/>
  <c r="M41" i="45"/>
  <c r="N40" i="45"/>
  <c r="M40" i="45"/>
  <c r="N39" i="45"/>
  <c r="M39" i="45"/>
  <c r="N38" i="45"/>
  <c r="M38" i="45"/>
  <c r="N37" i="45"/>
  <c r="M37" i="45"/>
  <c r="N36" i="45"/>
  <c r="M36" i="45"/>
  <c r="N35" i="45"/>
  <c r="M35" i="45"/>
  <c r="N34" i="45"/>
  <c r="M34" i="45"/>
  <c r="N33" i="45"/>
  <c r="M33" i="45"/>
  <c r="N32" i="45"/>
  <c r="M32" i="45"/>
  <c r="N31" i="45"/>
  <c r="M31" i="45"/>
  <c r="N30" i="45"/>
  <c r="M30" i="45"/>
  <c r="N29" i="45"/>
  <c r="M29" i="45"/>
  <c r="N28" i="45"/>
  <c r="M28" i="45"/>
  <c r="N27" i="45"/>
  <c r="M27" i="45"/>
  <c r="N26" i="45"/>
  <c r="M26" i="45"/>
  <c r="N25" i="45"/>
  <c r="M25" i="45"/>
  <c r="N24" i="45"/>
  <c r="M24" i="45"/>
  <c r="N23" i="45"/>
  <c r="M23" i="45"/>
  <c r="N22" i="45"/>
  <c r="M22" i="45"/>
  <c r="N21" i="45"/>
  <c r="M21" i="45"/>
  <c r="N20" i="45"/>
  <c r="M20" i="45"/>
  <c r="N19" i="45"/>
  <c r="M19" i="45"/>
  <c r="D19" i="45"/>
  <c r="L10" i="35" s="1"/>
  <c r="C19" i="45"/>
  <c r="Y17" i="45" s="1"/>
  <c r="B19" i="45"/>
  <c r="N18" i="45" s="1"/>
  <c r="I10" i="35"/>
  <c r="N17" i="45"/>
  <c r="M17" i="45"/>
  <c r="N16" i="45"/>
  <c r="M16" i="45"/>
  <c r="N7" i="45"/>
  <c r="M7" i="45"/>
  <c r="N6" i="45"/>
  <c r="M6" i="45"/>
  <c r="N5" i="45"/>
  <c r="M5" i="45"/>
  <c r="T2" i="45"/>
  <c r="F14" i="45" l="1"/>
  <c r="E14" i="45"/>
  <c r="F13" i="45"/>
  <c r="E13" i="45"/>
  <c r="F9" i="45"/>
  <c r="E9" i="45"/>
  <c r="F12" i="45"/>
  <c r="E12" i="45"/>
  <c r="F11" i="45"/>
  <c r="E11" i="45"/>
  <c r="F10" i="45"/>
  <c r="E10" i="45"/>
  <c r="E8" i="45"/>
  <c r="F8" i="45"/>
  <c r="F5" i="45"/>
  <c r="E6" i="45"/>
  <c r="F6" i="45"/>
  <c r="E7" i="45"/>
  <c r="F7" i="45"/>
  <c r="Z7" i="45"/>
  <c r="U6" i="45"/>
  <c r="V7" i="45"/>
  <c r="X16" i="45"/>
  <c r="W5" i="45"/>
  <c r="Y6" i="45"/>
  <c r="Y7" i="45"/>
  <c r="U16" i="45"/>
  <c r="W17" i="45"/>
  <c r="X5" i="45"/>
  <c r="X6" i="45"/>
  <c r="U7" i="45"/>
  <c r="Y16" i="45"/>
  <c r="X17" i="45"/>
  <c r="J10" i="35"/>
  <c r="K10" i="35"/>
  <c r="E5" i="45"/>
  <c r="Y5" i="45"/>
  <c r="V5" i="45"/>
  <c r="Z5" i="45"/>
  <c r="W6" i="45"/>
  <c r="X7" i="45"/>
  <c r="W16" i="45"/>
  <c r="V17" i="45"/>
  <c r="Z17" i="45"/>
  <c r="M18" i="45"/>
  <c r="U5" i="45"/>
  <c r="V6" i="45"/>
  <c r="Z6" i="45"/>
  <c r="W7" i="45"/>
  <c r="V16" i="45"/>
  <c r="Z16" i="45"/>
  <c r="U17" i="45"/>
  <c r="F64" i="4"/>
  <c r="E64" i="4"/>
  <c r="AA16" i="45" l="1"/>
  <c r="AA7" i="45"/>
  <c r="AA6" i="45"/>
  <c r="AA5" i="45"/>
  <c r="AA17" i="45"/>
  <c r="N93" i="6"/>
  <c r="M93" i="6"/>
  <c r="N330" i="11"/>
  <c r="M330" i="11"/>
  <c r="N329" i="11"/>
  <c r="M329" i="11"/>
  <c r="N328" i="11"/>
  <c r="M328" i="11"/>
  <c r="N327" i="11"/>
  <c r="M327" i="11"/>
  <c r="N326" i="11"/>
  <c r="M326" i="11"/>
  <c r="N344" i="44" l="1"/>
  <c r="M344" i="44"/>
  <c r="N343" i="44"/>
  <c r="M343" i="44"/>
  <c r="N342" i="44"/>
  <c r="M342" i="44"/>
  <c r="N341" i="44"/>
  <c r="M341" i="44"/>
  <c r="N340" i="44"/>
  <c r="M340" i="44"/>
  <c r="N339" i="44"/>
  <c r="M339" i="44"/>
  <c r="N338" i="44"/>
  <c r="M338" i="44"/>
  <c r="N337" i="44"/>
  <c r="M337" i="44"/>
  <c r="N336" i="44"/>
  <c r="M336" i="44"/>
  <c r="N335" i="44"/>
  <c r="M335" i="44"/>
  <c r="N334" i="44"/>
  <c r="M334" i="44"/>
  <c r="N333" i="44"/>
  <c r="M333" i="44"/>
  <c r="N332" i="44"/>
  <c r="M332" i="44"/>
  <c r="N331" i="44"/>
  <c r="M331" i="44"/>
  <c r="N330" i="44"/>
  <c r="M330" i="44"/>
  <c r="N329" i="44"/>
  <c r="M329" i="44"/>
  <c r="N328" i="44"/>
  <c r="M328" i="44"/>
  <c r="N327" i="44"/>
  <c r="M327" i="44"/>
  <c r="N326" i="44"/>
  <c r="M326" i="44"/>
  <c r="N325" i="44"/>
  <c r="M325" i="44"/>
  <c r="N324" i="44"/>
  <c r="M324" i="44"/>
  <c r="N323" i="44"/>
  <c r="M323" i="44"/>
  <c r="N322" i="44"/>
  <c r="M322" i="44"/>
  <c r="N321" i="44"/>
  <c r="M321" i="44"/>
  <c r="N320" i="44"/>
  <c r="M320" i="44"/>
  <c r="N319" i="44"/>
  <c r="M319" i="44"/>
  <c r="N318" i="44"/>
  <c r="M318" i="44"/>
  <c r="N317" i="44"/>
  <c r="M317" i="44"/>
  <c r="N316" i="44"/>
  <c r="M316" i="44"/>
  <c r="N315" i="44"/>
  <c r="M315" i="44"/>
  <c r="N314" i="44"/>
  <c r="M314" i="44"/>
  <c r="N313" i="44"/>
  <c r="M313" i="44"/>
  <c r="N312" i="44"/>
  <c r="M312" i="44"/>
  <c r="N311" i="44"/>
  <c r="M311" i="44"/>
  <c r="N310" i="44"/>
  <c r="M310" i="44"/>
  <c r="N309" i="44"/>
  <c r="M309" i="44"/>
  <c r="N308" i="44"/>
  <c r="M308" i="44"/>
  <c r="N307" i="44"/>
  <c r="M307" i="44"/>
  <c r="N306" i="44"/>
  <c r="M306" i="44"/>
  <c r="N305" i="44"/>
  <c r="M305" i="44"/>
  <c r="N304" i="44"/>
  <c r="M304" i="44"/>
  <c r="N303" i="44"/>
  <c r="M303" i="44"/>
  <c r="N302" i="44"/>
  <c r="M302" i="44"/>
  <c r="N301" i="44"/>
  <c r="M301" i="44"/>
  <c r="N300" i="44"/>
  <c r="M300" i="44"/>
  <c r="N299" i="44"/>
  <c r="M299" i="44"/>
  <c r="N298" i="44"/>
  <c r="M298" i="44"/>
  <c r="N297" i="44"/>
  <c r="M297" i="44"/>
  <c r="N296" i="44"/>
  <c r="M296" i="44"/>
  <c r="N295" i="44"/>
  <c r="M295" i="44"/>
  <c r="N294" i="44"/>
  <c r="M294" i="44"/>
  <c r="N293" i="44"/>
  <c r="M293" i="44"/>
  <c r="N292" i="44"/>
  <c r="M292" i="44"/>
  <c r="N291" i="44"/>
  <c r="M291" i="44"/>
  <c r="N290" i="44"/>
  <c r="M290" i="44"/>
  <c r="N289" i="44"/>
  <c r="M289" i="44"/>
  <c r="N288" i="44"/>
  <c r="M288" i="44"/>
  <c r="N287" i="44"/>
  <c r="M287" i="44"/>
  <c r="N286" i="44"/>
  <c r="M286" i="44"/>
  <c r="N285" i="44"/>
  <c r="M285" i="44"/>
  <c r="N284" i="44"/>
  <c r="M284" i="44"/>
  <c r="N283" i="44"/>
  <c r="M283" i="44"/>
  <c r="N282" i="44"/>
  <c r="M282" i="44"/>
  <c r="N281" i="44"/>
  <c r="M281" i="44"/>
  <c r="N280" i="44"/>
  <c r="M280" i="44"/>
  <c r="N279" i="44"/>
  <c r="M279" i="44"/>
  <c r="N278" i="44"/>
  <c r="M278" i="44"/>
  <c r="N277" i="44"/>
  <c r="M277" i="44"/>
  <c r="N276" i="44"/>
  <c r="M276" i="44"/>
  <c r="N275" i="44"/>
  <c r="M275" i="44"/>
  <c r="N274" i="44"/>
  <c r="M274" i="44"/>
  <c r="N273" i="44"/>
  <c r="M273" i="44"/>
  <c r="N272" i="44"/>
  <c r="M272" i="44"/>
  <c r="N271" i="44"/>
  <c r="M271" i="44"/>
  <c r="N270" i="44"/>
  <c r="M270" i="44"/>
  <c r="N269" i="44"/>
  <c r="M269" i="44"/>
  <c r="N268" i="44"/>
  <c r="M268" i="44"/>
  <c r="N267" i="44"/>
  <c r="M267" i="44"/>
  <c r="N266" i="44"/>
  <c r="M266" i="44"/>
  <c r="N265" i="44"/>
  <c r="M265" i="44"/>
  <c r="N264" i="44"/>
  <c r="M264" i="44"/>
  <c r="N263" i="44"/>
  <c r="M263" i="44"/>
  <c r="N262" i="44"/>
  <c r="M262" i="44"/>
  <c r="N261" i="44"/>
  <c r="M261" i="44"/>
  <c r="N260" i="44"/>
  <c r="M260" i="44"/>
  <c r="N259" i="44"/>
  <c r="M259" i="44"/>
  <c r="N258" i="44"/>
  <c r="M258" i="44"/>
  <c r="N257" i="44"/>
  <c r="M257" i="44"/>
  <c r="N256" i="44"/>
  <c r="M256" i="44"/>
  <c r="N255" i="44"/>
  <c r="M255" i="44"/>
  <c r="N254" i="44"/>
  <c r="M254" i="44"/>
  <c r="N253" i="44"/>
  <c r="M253" i="44"/>
  <c r="N252" i="44"/>
  <c r="M252" i="44"/>
  <c r="N251" i="44"/>
  <c r="M251" i="44"/>
  <c r="N250" i="44"/>
  <c r="M250" i="44"/>
  <c r="N249" i="44"/>
  <c r="M249" i="44"/>
  <c r="N248" i="44"/>
  <c r="M248" i="44"/>
  <c r="N247" i="44"/>
  <c r="M247" i="44"/>
  <c r="N246" i="44"/>
  <c r="M246" i="44"/>
  <c r="N245" i="44"/>
  <c r="M245" i="44"/>
  <c r="N244" i="44"/>
  <c r="M244" i="44"/>
  <c r="N243" i="44"/>
  <c r="M243" i="44"/>
  <c r="N242" i="44"/>
  <c r="M242" i="44"/>
  <c r="N241" i="44"/>
  <c r="M241" i="44"/>
  <c r="N240" i="44"/>
  <c r="M240" i="44"/>
  <c r="N239" i="44"/>
  <c r="M239" i="44"/>
  <c r="N238" i="44"/>
  <c r="M238" i="44"/>
  <c r="N237" i="44"/>
  <c r="M237" i="44"/>
  <c r="N236" i="44"/>
  <c r="M236" i="44"/>
  <c r="N235" i="44"/>
  <c r="M235" i="44"/>
  <c r="N234" i="44"/>
  <c r="M234" i="44"/>
  <c r="N233" i="44"/>
  <c r="M233" i="44"/>
  <c r="N232" i="44"/>
  <c r="M232" i="44"/>
  <c r="N231" i="44"/>
  <c r="M231" i="44"/>
  <c r="N230" i="44"/>
  <c r="M230" i="44"/>
  <c r="N229" i="44"/>
  <c r="M229" i="44"/>
  <c r="N228" i="44"/>
  <c r="M228" i="44"/>
  <c r="N227" i="44"/>
  <c r="M227" i="44"/>
  <c r="N226" i="44"/>
  <c r="M226" i="44"/>
  <c r="N225" i="44"/>
  <c r="M225" i="44"/>
  <c r="N224" i="44"/>
  <c r="M224" i="44"/>
  <c r="N223" i="44"/>
  <c r="M223" i="44"/>
  <c r="N222" i="44"/>
  <c r="M222" i="44"/>
  <c r="N221" i="44"/>
  <c r="M221" i="44"/>
  <c r="N220" i="44"/>
  <c r="M220" i="44"/>
  <c r="N219" i="44"/>
  <c r="M219" i="44"/>
  <c r="N218" i="44"/>
  <c r="M218" i="44"/>
  <c r="N217" i="44"/>
  <c r="M217" i="44"/>
  <c r="N216" i="44"/>
  <c r="M216" i="44"/>
  <c r="N215" i="44"/>
  <c r="M215" i="44"/>
  <c r="N214" i="44"/>
  <c r="M214" i="44"/>
  <c r="N213" i="44"/>
  <c r="M213" i="44"/>
  <c r="N212" i="44"/>
  <c r="M212" i="44"/>
  <c r="N211" i="44"/>
  <c r="M211" i="44"/>
  <c r="N210" i="44"/>
  <c r="M210" i="44"/>
  <c r="N209" i="44"/>
  <c r="M209" i="44"/>
  <c r="N208" i="44"/>
  <c r="M208" i="44"/>
  <c r="N207" i="44"/>
  <c r="M207" i="44"/>
  <c r="N206" i="44"/>
  <c r="M206" i="44"/>
  <c r="N205" i="44"/>
  <c r="M205" i="44"/>
  <c r="N204" i="44"/>
  <c r="M204" i="44"/>
  <c r="N203" i="44"/>
  <c r="M203" i="44"/>
  <c r="N202" i="44"/>
  <c r="M202" i="44"/>
  <c r="N201" i="44"/>
  <c r="M201" i="44"/>
  <c r="N200" i="44"/>
  <c r="M200" i="44"/>
  <c r="N199" i="44"/>
  <c r="M199" i="44"/>
  <c r="N198" i="44"/>
  <c r="M198" i="44"/>
  <c r="N197" i="44"/>
  <c r="M197" i="44"/>
  <c r="N196" i="44"/>
  <c r="M196" i="44"/>
  <c r="N195" i="44"/>
  <c r="M195" i="44"/>
  <c r="N194" i="44"/>
  <c r="M194" i="44"/>
  <c r="N193" i="44"/>
  <c r="M193" i="44"/>
  <c r="N192" i="44"/>
  <c r="M192" i="44"/>
  <c r="N191" i="44"/>
  <c r="M191" i="44"/>
  <c r="N190" i="44"/>
  <c r="M190" i="44"/>
  <c r="N189" i="44"/>
  <c r="M189" i="44"/>
  <c r="N188" i="44"/>
  <c r="M188" i="44"/>
  <c r="N187" i="44"/>
  <c r="M187" i="44"/>
  <c r="N186" i="44"/>
  <c r="M186" i="44"/>
  <c r="N185" i="44"/>
  <c r="M185" i="44"/>
  <c r="N184" i="44"/>
  <c r="M184" i="44"/>
  <c r="N183" i="44"/>
  <c r="M183" i="44"/>
  <c r="N182" i="44"/>
  <c r="M182" i="44"/>
  <c r="N181" i="44"/>
  <c r="M181" i="44"/>
  <c r="N180" i="44"/>
  <c r="M180" i="44"/>
  <c r="N179" i="44"/>
  <c r="M179" i="44"/>
  <c r="N178" i="44"/>
  <c r="M178" i="44"/>
  <c r="N177" i="44"/>
  <c r="M177" i="44"/>
  <c r="N176" i="44"/>
  <c r="M176" i="44"/>
  <c r="N175" i="44"/>
  <c r="M175" i="44"/>
  <c r="N174" i="44"/>
  <c r="M174" i="44"/>
  <c r="N173" i="44"/>
  <c r="M173" i="44"/>
  <c r="N172" i="44"/>
  <c r="M172" i="44"/>
  <c r="N171" i="44"/>
  <c r="M171" i="44"/>
  <c r="N170" i="44"/>
  <c r="M170" i="44"/>
  <c r="N169" i="44"/>
  <c r="M169" i="44"/>
  <c r="N168" i="44"/>
  <c r="M168" i="44"/>
  <c r="N167" i="44"/>
  <c r="M167" i="44"/>
  <c r="N166" i="44"/>
  <c r="M166" i="44"/>
  <c r="N165" i="44"/>
  <c r="M165" i="44"/>
  <c r="N164" i="44"/>
  <c r="M164" i="44"/>
  <c r="N163" i="44"/>
  <c r="M163" i="44"/>
  <c r="N162" i="44"/>
  <c r="M162" i="44"/>
  <c r="N161" i="44"/>
  <c r="M161" i="44"/>
  <c r="N160" i="44"/>
  <c r="M160" i="44"/>
  <c r="N159" i="44"/>
  <c r="M159" i="44"/>
  <c r="N158" i="44"/>
  <c r="M158" i="44"/>
  <c r="N157" i="44"/>
  <c r="M157" i="44"/>
  <c r="N156" i="44"/>
  <c r="M156" i="44"/>
  <c r="N155" i="44"/>
  <c r="M155" i="44"/>
  <c r="N154" i="44"/>
  <c r="M154" i="44"/>
  <c r="N153" i="44"/>
  <c r="M153" i="44"/>
  <c r="N152" i="44"/>
  <c r="M152" i="44"/>
  <c r="N151" i="44"/>
  <c r="M151" i="44"/>
  <c r="N150" i="44"/>
  <c r="M150" i="44"/>
  <c r="N149" i="44"/>
  <c r="M149" i="44"/>
  <c r="N148" i="44"/>
  <c r="M148" i="44"/>
  <c r="N147" i="44"/>
  <c r="M147" i="44"/>
  <c r="N146" i="44"/>
  <c r="M146" i="44"/>
  <c r="N145" i="44"/>
  <c r="M145" i="44"/>
  <c r="N144" i="44"/>
  <c r="M144" i="44"/>
  <c r="N143" i="44"/>
  <c r="M143" i="44"/>
  <c r="N142" i="44"/>
  <c r="M142" i="44"/>
  <c r="N141" i="44"/>
  <c r="M141" i="44"/>
  <c r="N140" i="44"/>
  <c r="M140" i="44"/>
  <c r="N139" i="44"/>
  <c r="M139" i="44"/>
  <c r="N138" i="44"/>
  <c r="M138" i="44"/>
  <c r="N137" i="44"/>
  <c r="M137" i="44"/>
  <c r="N136" i="44"/>
  <c r="M136" i="44"/>
  <c r="N135" i="44"/>
  <c r="M135" i="44"/>
  <c r="N134" i="44"/>
  <c r="M134" i="44"/>
  <c r="N133" i="44"/>
  <c r="M133" i="44"/>
  <c r="N132" i="44"/>
  <c r="M132" i="44"/>
  <c r="N131" i="44"/>
  <c r="M131" i="44"/>
  <c r="N130" i="44"/>
  <c r="M130" i="44"/>
  <c r="N129" i="44"/>
  <c r="M129" i="44"/>
  <c r="N128" i="44"/>
  <c r="M128" i="44"/>
  <c r="N127" i="44"/>
  <c r="M127" i="44"/>
  <c r="N126" i="44"/>
  <c r="M126" i="44"/>
  <c r="N125" i="44"/>
  <c r="M125" i="44"/>
  <c r="N124" i="44"/>
  <c r="M124" i="44"/>
  <c r="N123" i="44"/>
  <c r="M123" i="44"/>
  <c r="N122" i="44"/>
  <c r="M122" i="44"/>
  <c r="N121" i="44"/>
  <c r="M121" i="44"/>
  <c r="N120" i="44"/>
  <c r="M120" i="44"/>
  <c r="N119" i="44"/>
  <c r="M119" i="44"/>
  <c r="N118" i="44"/>
  <c r="M118" i="44"/>
  <c r="N117" i="44"/>
  <c r="M117" i="44"/>
  <c r="N116" i="44"/>
  <c r="M116" i="44"/>
  <c r="N115" i="44"/>
  <c r="M115" i="44"/>
  <c r="N114" i="44"/>
  <c r="M114" i="44"/>
  <c r="N113" i="44"/>
  <c r="M113" i="44"/>
  <c r="N112" i="44"/>
  <c r="M112" i="44"/>
  <c r="N111" i="44"/>
  <c r="M111" i="44"/>
  <c r="N110" i="44"/>
  <c r="M110" i="44"/>
  <c r="N109" i="44"/>
  <c r="M109" i="44"/>
  <c r="N108" i="44"/>
  <c r="M108" i="44"/>
  <c r="N107" i="44"/>
  <c r="M107" i="44"/>
  <c r="N106" i="44"/>
  <c r="M106" i="44"/>
  <c r="N105" i="44"/>
  <c r="M105" i="44"/>
  <c r="N104" i="44"/>
  <c r="M104" i="44"/>
  <c r="N103" i="44"/>
  <c r="M103" i="44"/>
  <c r="N102" i="44"/>
  <c r="M102" i="44"/>
  <c r="N101" i="44"/>
  <c r="M101" i="44"/>
  <c r="N100" i="44"/>
  <c r="M100" i="44"/>
  <c r="N99" i="44"/>
  <c r="M99" i="44"/>
  <c r="N98" i="44"/>
  <c r="M98" i="44"/>
  <c r="N97" i="44"/>
  <c r="M97" i="44"/>
  <c r="N96" i="44"/>
  <c r="M96" i="44"/>
  <c r="N95" i="44"/>
  <c r="M95" i="44"/>
  <c r="N94" i="44"/>
  <c r="M94" i="44"/>
  <c r="N93" i="44"/>
  <c r="M93" i="44"/>
  <c r="N92" i="44"/>
  <c r="M92" i="44"/>
  <c r="N91" i="44"/>
  <c r="M91" i="44"/>
  <c r="N90" i="44"/>
  <c r="M90" i="44"/>
  <c r="N89" i="44"/>
  <c r="M89" i="44"/>
  <c r="N88" i="44"/>
  <c r="M88" i="44"/>
  <c r="N87" i="44"/>
  <c r="M87" i="44"/>
  <c r="N86" i="44"/>
  <c r="M86" i="44"/>
  <c r="N85" i="44"/>
  <c r="M85" i="44"/>
  <c r="N84" i="44"/>
  <c r="M84" i="44"/>
  <c r="N83" i="44"/>
  <c r="M83" i="44"/>
  <c r="N82" i="44"/>
  <c r="M82" i="44"/>
  <c r="N81" i="44"/>
  <c r="M81" i="44"/>
  <c r="N80" i="44"/>
  <c r="M80" i="44"/>
  <c r="N79" i="44"/>
  <c r="M79" i="44"/>
  <c r="N78" i="44"/>
  <c r="M78" i="44"/>
  <c r="N77" i="44"/>
  <c r="M77" i="44"/>
  <c r="N76" i="44"/>
  <c r="M76" i="44"/>
  <c r="N75" i="44"/>
  <c r="M75" i="44"/>
  <c r="N74" i="44"/>
  <c r="M74" i="44"/>
  <c r="N73" i="44"/>
  <c r="M73" i="44"/>
  <c r="N72" i="44"/>
  <c r="M72" i="44"/>
  <c r="N71" i="44"/>
  <c r="M71" i="44"/>
  <c r="N70" i="44"/>
  <c r="M70" i="44"/>
  <c r="N69" i="44"/>
  <c r="M69" i="44"/>
  <c r="D11" i="44"/>
  <c r="F17" i="35" s="1"/>
  <c r="C11" i="44"/>
  <c r="B11" i="44"/>
  <c r="A11" i="44"/>
  <c r="C17" i="35" s="1"/>
  <c r="N68" i="44"/>
  <c r="M68" i="44"/>
  <c r="N66" i="44"/>
  <c r="M66" i="44"/>
  <c r="N65" i="44"/>
  <c r="M65" i="44"/>
  <c r="N31" i="44"/>
  <c r="M31" i="44"/>
  <c r="N26" i="44"/>
  <c r="M26" i="44"/>
  <c r="N25" i="44"/>
  <c r="M25" i="44"/>
  <c r="N24" i="44"/>
  <c r="M24" i="44"/>
  <c r="N23" i="44"/>
  <c r="M23" i="44"/>
  <c r="N22" i="44"/>
  <c r="M22" i="44"/>
  <c r="N21" i="44"/>
  <c r="M21" i="44"/>
  <c r="N20" i="44"/>
  <c r="M20" i="44"/>
  <c r="N19" i="44"/>
  <c r="M19" i="44"/>
  <c r="N18" i="44"/>
  <c r="M18" i="44"/>
  <c r="N17" i="44"/>
  <c r="M17" i="44"/>
  <c r="N16" i="44"/>
  <c r="M16" i="44"/>
  <c r="N15" i="44"/>
  <c r="M15" i="44"/>
  <c r="N14" i="44"/>
  <c r="M14" i="44"/>
  <c r="N13" i="44"/>
  <c r="M13" i="44"/>
  <c r="N9" i="44"/>
  <c r="M9" i="44"/>
  <c r="N8" i="44"/>
  <c r="M8" i="44"/>
  <c r="N7" i="44"/>
  <c r="M7" i="44"/>
  <c r="N6" i="44"/>
  <c r="M6" i="44"/>
  <c r="E5" i="44"/>
  <c r="N5" i="44"/>
  <c r="M5" i="44"/>
  <c r="T1" i="44"/>
  <c r="X8" i="44" l="1"/>
  <c r="E17" i="35"/>
  <c r="N67" i="44"/>
  <c r="D17" i="35"/>
  <c r="V4" i="44"/>
  <c r="X5" i="44"/>
  <c r="X6" i="44"/>
  <c r="AA4" i="44"/>
  <c r="M67" i="44"/>
  <c r="AA6" i="44"/>
  <c r="X7" i="44"/>
  <c r="Z8" i="44"/>
  <c r="Z5" i="44"/>
  <c r="Z4" i="44"/>
  <c r="V5" i="44"/>
  <c r="Y6" i="44"/>
  <c r="V7" i="44"/>
  <c r="W8" i="44"/>
  <c r="W4" i="44"/>
  <c r="AA5" i="44"/>
  <c r="Z7" i="44"/>
  <c r="Y8" i="44"/>
  <c r="Y4" i="44"/>
  <c r="W5" i="44"/>
  <c r="W6" i="44"/>
  <c r="Y7" i="44"/>
  <c r="V8" i="44"/>
  <c r="AA8" i="44"/>
  <c r="X4" i="44"/>
  <c r="Y5" i="44"/>
  <c r="V6" i="44"/>
  <c r="Z6" i="44"/>
  <c r="W7" i="44"/>
  <c r="AA7" i="44"/>
  <c r="N87" i="6"/>
  <c r="M87" i="6"/>
  <c r="AB4" i="44" l="1"/>
  <c r="AB8" i="44"/>
  <c r="AB7" i="44"/>
  <c r="AB5" i="44"/>
  <c r="AB6" i="44"/>
  <c r="N121" i="9"/>
  <c r="M121" i="9"/>
  <c r="E63" i="4"/>
  <c r="F63" i="4"/>
  <c r="E62" i="4"/>
  <c r="F62" i="4"/>
  <c r="E61" i="4"/>
  <c r="F61" i="4"/>
  <c r="E60" i="4"/>
  <c r="F60" i="4"/>
  <c r="E59" i="4"/>
  <c r="F59" i="4"/>
  <c r="E58" i="4"/>
  <c r="F58" i="4"/>
  <c r="E57" i="4"/>
  <c r="F57" i="4"/>
  <c r="F12" i="4"/>
  <c r="E12" i="4"/>
  <c r="F11" i="4"/>
  <c r="E11" i="4"/>
  <c r="F10" i="4"/>
  <c r="E10" i="4"/>
  <c r="N329" i="14" l="1"/>
  <c r="M329" i="14"/>
  <c r="N328" i="14"/>
  <c r="M328" i="14"/>
  <c r="N327" i="14"/>
  <c r="M327" i="14"/>
  <c r="N326" i="14"/>
  <c r="M326" i="14"/>
  <c r="N325" i="14"/>
  <c r="M325" i="14"/>
  <c r="N324" i="14"/>
  <c r="M324" i="14"/>
  <c r="N323" i="14"/>
  <c r="M323" i="14"/>
  <c r="N322" i="14"/>
  <c r="M322" i="14"/>
  <c r="N321" i="14"/>
  <c r="M321" i="14"/>
  <c r="N320" i="14"/>
  <c r="M320" i="14"/>
  <c r="N319" i="14"/>
  <c r="M319" i="14"/>
  <c r="N318" i="14"/>
  <c r="M318" i="14"/>
  <c r="N317" i="14"/>
  <c r="M317" i="14"/>
  <c r="N316" i="14"/>
  <c r="M316" i="14"/>
  <c r="N315" i="14"/>
  <c r="M315" i="14"/>
  <c r="N314" i="14"/>
  <c r="M314" i="14"/>
  <c r="N313" i="14"/>
  <c r="M313" i="14"/>
  <c r="N312" i="14"/>
  <c r="M312" i="14"/>
  <c r="N311" i="14"/>
  <c r="M311" i="14"/>
  <c r="N310" i="14"/>
  <c r="M310" i="14"/>
  <c r="N309" i="14"/>
  <c r="M309" i="14"/>
  <c r="N308" i="14"/>
  <c r="M308" i="14"/>
  <c r="N307" i="14"/>
  <c r="M307" i="14"/>
  <c r="N306" i="14"/>
  <c r="M306" i="14"/>
  <c r="N305" i="14"/>
  <c r="M305" i="14"/>
  <c r="N304" i="14"/>
  <c r="M304" i="14"/>
  <c r="N303" i="14"/>
  <c r="M303" i="14"/>
  <c r="N302" i="14"/>
  <c r="M302" i="14"/>
  <c r="N301" i="14"/>
  <c r="M301" i="14"/>
  <c r="N300" i="14"/>
  <c r="M300" i="14"/>
  <c r="N299" i="14"/>
  <c r="M299" i="14"/>
  <c r="N298" i="14"/>
  <c r="M298" i="14"/>
  <c r="N297" i="14"/>
  <c r="M297" i="14"/>
  <c r="N296" i="14"/>
  <c r="M296" i="14"/>
  <c r="N295" i="14"/>
  <c r="M295" i="14"/>
  <c r="N294" i="14"/>
  <c r="M294" i="14"/>
  <c r="N293" i="14"/>
  <c r="M293" i="14"/>
  <c r="N292" i="14"/>
  <c r="M292" i="14"/>
  <c r="N291" i="14"/>
  <c r="M291" i="14"/>
  <c r="N290" i="14"/>
  <c r="M290" i="14"/>
  <c r="N289" i="14"/>
  <c r="M289" i="14"/>
  <c r="N288" i="14"/>
  <c r="M288" i="14"/>
  <c r="N287" i="14"/>
  <c r="M287" i="14"/>
  <c r="N286" i="14"/>
  <c r="M286" i="14"/>
  <c r="N285" i="14"/>
  <c r="M285" i="14"/>
  <c r="N284" i="14"/>
  <c r="M284" i="14"/>
  <c r="N283" i="14"/>
  <c r="M283" i="14"/>
  <c r="N282" i="14"/>
  <c r="M282" i="14"/>
  <c r="N281" i="14"/>
  <c r="M281" i="14"/>
  <c r="N280" i="14"/>
  <c r="M280" i="14"/>
  <c r="N279" i="14"/>
  <c r="M279" i="14"/>
  <c r="N278" i="14"/>
  <c r="M278" i="14"/>
  <c r="N277" i="14"/>
  <c r="M277" i="14"/>
  <c r="N276" i="14"/>
  <c r="M276" i="14"/>
  <c r="N275" i="14"/>
  <c r="M275" i="14"/>
  <c r="N274" i="14"/>
  <c r="M274" i="14"/>
  <c r="N273" i="14"/>
  <c r="M273" i="14"/>
  <c r="N272" i="14"/>
  <c r="M272" i="14"/>
  <c r="N271" i="14"/>
  <c r="M271" i="14"/>
  <c r="N270" i="14"/>
  <c r="M270" i="14"/>
  <c r="N269" i="14"/>
  <c r="M269" i="14"/>
  <c r="N268" i="14"/>
  <c r="M268" i="14"/>
  <c r="N267" i="14"/>
  <c r="M267" i="14"/>
  <c r="N266" i="14"/>
  <c r="M266" i="14"/>
  <c r="N265" i="14"/>
  <c r="M265" i="14"/>
  <c r="N264" i="14"/>
  <c r="M264" i="14"/>
  <c r="N263" i="14"/>
  <c r="M263" i="14"/>
  <c r="N262" i="14"/>
  <c r="M262" i="14"/>
  <c r="N261" i="14"/>
  <c r="M261" i="14"/>
  <c r="N260" i="14"/>
  <c r="M260" i="14"/>
  <c r="N259" i="14"/>
  <c r="M259" i="14"/>
  <c r="N258" i="14"/>
  <c r="M258" i="14"/>
  <c r="N257" i="14"/>
  <c r="M257" i="14"/>
  <c r="N256" i="14"/>
  <c r="M256" i="14"/>
  <c r="N255" i="14"/>
  <c r="M255" i="14"/>
  <c r="N254" i="14"/>
  <c r="M254" i="14"/>
  <c r="N253" i="14"/>
  <c r="M253" i="14"/>
  <c r="N252" i="14"/>
  <c r="M252" i="14"/>
  <c r="N251" i="14"/>
  <c r="M251" i="14"/>
  <c r="N250" i="14"/>
  <c r="M250" i="14"/>
  <c r="N249" i="14"/>
  <c r="M249" i="14"/>
  <c r="N248" i="14"/>
  <c r="M248" i="14"/>
  <c r="N247" i="14"/>
  <c r="M247" i="14"/>
  <c r="N246" i="14"/>
  <c r="M246" i="14"/>
  <c r="N245" i="14"/>
  <c r="M245" i="14"/>
  <c r="N244" i="14"/>
  <c r="M244" i="14"/>
  <c r="N243" i="14"/>
  <c r="M243" i="14"/>
  <c r="N242" i="14"/>
  <c r="M242" i="14"/>
  <c r="N241" i="14"/>
  <c r="M241" i="14"/>
  <c r="N240" i="14"/>
  <c r="M240" i="14"/>
  <c r="N239" i="14"/>
  <c r="M239" i="14"/>
  <c r="N238" i="14"/>
  <c r="M238" i="14"/>
  <c r="N237" i="14"/>
  <c r="M237" i="14"/>
  <c r="N236" i="14"/>
  <c r="M236" i="14"/>
  <c r="N235" i="14"/>
  <c r="M235" i="14"/>
  <c r="N234" i="14"/>
  <c r="M234" i="14"/>
  <c r="N233" i="14"/>
  <c r="M233" i="14"/>
  <c r="N232" i="14"/>
  <c r="M232" i="14"/>
  <c r="N231" i="14"/>
  <c r="M231" i="14"/>
  <c r="N230" i="14"/>
  <c r="M230" i="14"/>
  <c r="N229" i="14"/>
  <c r="M229" i="14"/>
  <c r="N228" i="14"/>
  <c r="M228" i="14"/>
  <c r="N227" i="14"/>
  <c r="M227" i="14"/>
  <c r="N226" i="14"/>
  <c r="M226" i="14"/>
  <c r="N225" i="14"/>
  <c r="M225" i="14"/>
  <c r="N224" i="14"/>
  <c r="M224" i="14"/>
  <c r="N223" i="14"/>
  <c r="M223" i="14"/>
  <c r="N222" i="14"/>
  <c r="M222" i="14"/>
  <c r="N221" i="14"/>
  <c r="M221" i="14"/>
  <c r="N220" i="14"/>
  <c r="M220" i="14"/>
  <c r="N219" i="14"/>
  <c r="M219" i="14"/>
  <c r="N218" i="14"/>
  <c r="M218" i="14"/>
  <c r="N217" i="14"/>
  <c r="M217" i="14"/>
  <c r="N216" i="14"/>
  <c r="M216" i="14"/>
  <c r="N215" i="14"/>
  <c r="M215" i="14"/>
  <c r="N214" i="14"/>
  <c r="M214" i="14"/>
  <c r="N213" i="14"/>
  <c r="M213" i="14"/>
  <c r="N212" i="14"/>
  <c r="M212" i="14"/>
  <c r="N211" i="14"/>
  <c r="M211" i="14"/>
  <c r="N210" i="14"/>
  <c r="M210" i="14"/>
  <c r="N209" i="14"/>
  <c r="M209" i="14"/>
  <c r="N208" i="14"/>
  <c r="M208" i="14"/>
  <c r="N207" i="14"/>
  <c r="M207" i="14"/>
  <c r="N206" i="14"/>
  <c r="M206" i="14"/>
  <c r="N205" i="14"/>
  <c r="M205" i="14"/>
  <c r="N204" i="14"/>
  <c r="M204" i="14"/>
  <c r="N203" i="14"/>
  <c r="M203" i="14"/>
  <c r="N202" i="14"/>
  <c r="M202" i="14"/>
  <c r="N201" i="14"/>
  <c r="M201" i="14"/>
  <c r="N200" i="14"/>
  <c r="M200" i="14"/>
  <c r="N199" i="14"/>
  <c r="M199" i="14"/>
  <c r="N198" i="14"/>
  <c r="M198" i="14"/>
  <c r="N197" i="14"/>
  <c r="M197" i="14"/>
  <c r="N196" i="14"/>
  <c r="M196" i="14"/>
  <c r="N195" i="14"/>
  <c r="M195" i="14"/>
  <c r="N194" i="14"/>
  <c r="M194" i="14"/>
  <c r="N193" i="14"/>
  <c r="M193" i="14"/>
  <c r="N192" i="14"/>
  <c r="M192" i="14"/>
  <c r="N191" i="14"/>
  <c r="M191" i="14"/>
  <c r="N190" i="14"/>
  <c r="M190" i="14"/>
  <c r="N189" i="14"/>
  <c r="M189" i="14"/>
  <c r="N188" i="14"/>
  <c r="M188" i="14"/>
  <c r="N187" i="14"/>
  <c r="M187" i="14"/>
  <c r="N186" i="14"/>
  <c r="M186" i="14"/>
  <c r="N185" i="14"/>
  <c r="M185" i="14"/>
  <c r="N184" i="14"/>
  <c r="M184" i="14"/>
  <c r="N183" i="14"/>
  <c r="M183" i="14"/>
  <c r="N182" i="14"/>
  <c r="M182" i="14"/>
  <c r="N181" i="14"/>
  <c r="M181" i="14"/>
  <c r="N180" i="14"/>
  <c r="M180" i="14"/>
  <c r="N179" i="14"/>
  <c r="M179" i="14"/>
  <c r="N178" i="14"/>
  <c r="M178" i="14"/>
  <c r="N177" i="14"/>
  <c r="M177" i="14"/>
  <c r="N176" i="14"/>
  <c r="M176" i="14"/>
  <c r="N175" i="14"/>
  <c r="M175" i="14"/>
  <c r="N174" i="14"/>
  <c r="M174" i="14"/>
  <c r="N173" i="14"/>
  <c r="M173" i="14"/>
  <c r="N172" i="14"/>
  <c r="M172" i="14"/>
  <c r="N171" i="14"/>
  <c r="M171" i="14"/>
  <c r="N170" i="14"/>
  <c r="M170" i="14"/>
  <c r="N169" i="14"/>
  <c r="M169" i="14"/>
  <c r="N168" i="14"/>
  <c r="M168" i="14"/>
  <c r="N167" i="14"/>
  <c r="M167" i="14"/>
  <c r="N166" i="14"/>
  <c r="M166" i="14"/>
  <c r="N165" i="14"/>
  <c r="M165" i="14"/>
  <c r="N164" i="14"/>
  <c r="M164" i="14"/>
  <c r="N163" i="14"/>
  <c r="M163" i="14"/>
  <c r="N162" i="14"/>
  <c r="M162" i="14"/>
  <c r="N161" i="14"/>
  <c r="M161" i="14"/>
  <c r="N160" i="14"/>
  <c r="M160" i="14"/>
  <c r="N159" i="14"/>
  <c r="M159" i="14"/>
  <c r="N158" i="14"/>
  <c r="M158" i="14"/>
  <c r="N157" i="14"/>
  <c r="M157" i="14"/>
  <c r="N156" i="14"/>
  <c r="M156" i="14"/>
  <c r="N155" i="14"/>
  <c r="M155" i="14"/>
  <c r="N154" i="14"/>
  <c r="M154" i="14"/>
  <c r="N153" i="14"/>
  <c r="M153" i="14"/>
  <c r="N152" i="14"/>
  <c r="M152" i="14"/>
  <c r="N151" i="14"/>
  <c r="M151" i="14"/>
  <c r="N150" i="14"/>
  <c r="M150" i="14"/>
  <c r="N149" i="14"/>
  <c r="M149" i="14"/>
  <c r="N148" i="14"/>
  <c r="M148" i="14"/>
  <c r="N147" i="14"/>
  <c r="M147" i="14"/>
  <c r="N146" i="14"/>
  <c r="M146" i="14"/>
  <c r="N145" i="14"/>
  <c r="M145" i="14"/>
  <c r="N144" i="14"/>
  <c r="M144" i="14"/>
  <c r="N143" i="14"/>
  <c r="M143" i="14"/>
  <c r="N142" i="14"/>
  <c r="M142" i="14"/>
  <c r="N141" i="14"/>
  <c r="M141" i="14"/>
  <c r="N140" i="14"/>
  <c r="M140" i="14"/>
  <c r="N139" i="14"/>
  <c r="M139" i="14"/>
  <c r="N138" i="14"/>
  <c r="M138" i="14"/>
  <c r="N137" i="14"/>
  <c r="M137" i="14"/>
  <c r="N136" i="14"/>
  <c r="M136" i="14"/>
  <c r="N135" i="14"/>
  <c r="M135" i="14"/>
  <c r="N134" i="14"/>
  <c r="M134" i="14"/>
  <c r="N133" i="14"/>
  <c r="M133" i="14"/>
  <c r="N132" i="14"/>
  <c r="M132" i="14"/>
  <c r="N131" i="14"/>
  <c r="M131" i="14"/>
  <c r="N130" i="14"/>
  <c r="M130" i="14"/>
  <c r="N129" i="14"/>
  <c r="M129" i="14"/>
  <c r="N128" i="14"/>
  <c r="M128" i="14"/>
  <c r="N127" i="14"/>
  <c r="M127" i="14"/>
  <c r="N126" i="14"/>
  <c r="M126" i="14"/>
  <c r="N125" i="14"/>
  <c r="M125" i="14"/>
  <c r="N124" i="14"/>
  <c r="M124" i="14"/>
  <c r="N123" i="14"/>
  <c r="M123" i="14"/>
  <c r="N122" i="14"/>
  <c r="M122" i="14"/>
  <c r="N121" i="14"/>
  <c r="M121" i="14"/>
  <c r="N120" i="14"/>
  <c r="M120" i="14"/>
  <c r="N119" i="14"/>
  <c r="M119" i="14"/>
  <c r="N118" i="14"/>
  <c r="M118" i="14"/>
  <c r="N117" i="14"/>
  <c r="M117" i="14"/>
  <c r="N116" i="14"/>
  <c r="M116" i="14"/>
  <c r="N115" i="14"/>
  <c r="M115" i="14"/>
  <c r="N114" i="14"/>
  <c r="M114" i="14"/>
  <c r="N113" i="14"/>
  <c r="M113" i="14"/>
  <c r="N112" i="14"/>
  <c r="M112" i="14"/>
  <c r="N111" i="14"/>
  <c r="M111" i="14"/>
  <c r="N110" i="14"/>
  <c r="M110" i="14"/>
  <c r="N109" i="14"/>
  <c r="M109" i="14"/>
  <c r="N108" i="14"/>
  <c r="M108" i="14"/>
  <c r="N107" i="14"/>
  <c r="M107" i="14"/>
  <c r="N106" i="14"/>
  <c r="M106" i="14"/>
  <c r="N105" i="14"/>
  <c r="M105" i="14"/>
  <c r="N104" i="14"/>
  <c r="M104" i="14"/>
  <c r="N103" i="14"/>
  <c r="M103" i="14"/>
  <c r="N102" i="14"/>
  <c r="M102" i="14"/>
  <c r="N101" i="14"/>
  <c r="M101" i="14"/>
  <c r="N100" i="14"/>
  <c r="M100" i="14"/>
  <c r="N99" i="14"/>
  <c r="M99" i="14"/>
  <c r="N98" i="14"/>
  <c r="M98" i="14"/>
  <c r="N97" i="14"/>
  <c r="M97" i="14"/>
  <c r="N96" i="14"/>
  <c r="M96" i="14"/>
  <c r="N95" i="14"/>
  <c r="M95" i="14"/>
  <c r="N94" i="14"/>
  <c r="M94" i="14"/>
  <c r="N93" i="14"/>
  <c r="M93" i="14"/>
  <c r="N92" i="14"/>
  <c r="M92" i="14"/>
  <c r="N91" i="14"/>
  <c r="M91" i="14"/>
  <c r="N90" i="14"/>
  <c r="M90" i="14"/>
  <c r="N89" i="14"/>
  <c r="M89" i="14"/>
  <c r="N88" i="14"/>
  <c r="M88" i="14"/>
  <c r="N87" i="14"/>
  <c r="M87" i="14"/>
  <c r="N86" i="14"/>
  <c r="M86" i="14"/>
  <c r="N85" i="14"/>
  <c r="M85" i="14"/>
  <c r="N84" i="14"/>
  <c r="M84" i="14"/>
  <c r="N83" i="14"/>
  <c r="M83" i="14"/>
  <c r="N82" i="14"/>
  <c r="M82" i="14"/>
  <c r="N81" i="14"/>
  <c r="M81" i="14"/>
  <c r="N80" i="14"/>
  <c r="M80" i="14"/>
  <c r="N79" i="14"/>
  <c r="M79" i="14"/>
  <c r="N78" i="14"/>
  <c r="M78" i="14"/>
  <c r="N77" i="14"/>
  <c r="M77" i="14"/>
  <c r="N76" i="14"/>
  <c r="M76" i="14"/>
  <c r="N75" i="14"/>
  <c r="M75" i="14"/>
  <c r="N74" i="14"/>
  <c r="M74" i="14"/>
  <c r="N73" i="14"/>
  <c r="M73" i="14"/>
  <c r="N72" i="14"/>
  <c r="M72" i="14"/>
  <c r="N71" i="14"/>
  <c r="M71" i="14"/>
  <c r="N70" i="14"/>
  <c r="M70" i="14"/>
  <c r="N69" i="14"/>
  <c r="M69" i="14"/>
  <c r="N68" i="14"/>
  <c r="M68" i="14"/>
  <c r="N67" i="14"/>
  <c r="M67" i="14"/>
  <c r="N66" i="14"/>
  <c r="M66" i="14"/>
  <c r="N65" i="14"/>
  <c r="M65" i="14"/>
  <c r="N64" i="14"/>
  <c r="M64" i="14"/>
  <c r="N63" i="14"/>
  <c r="M63" i="14"/>
  <c r="N61" i="14"/>
  <c r="M61" i="14"/>
  <c r="D61" i="14"/>
  <c r="L22" i="35" s="1"/>
  <c r="C61" i="14"/>
  <c r="V9" i="14" s="1"/>
  <c r="B61" i="14"/>
  <c r="I22" i="35"/>
  <c r="N60" i="14"/>
  <c r="M60" i="14"/>
  <c r="M59" i="14"/>
  <c r="M58" i="14"/>
  <c r="M50" i="14"/>
  <c r="M49" i="14"/>
  <c r="M48" i="14"/>
  <c r="M47" i="14"/>
  <c r="M46" i="14"/>
  <c r="M45" i="14"/>
  <c r="M44" i="14"/>
  <c r="M43" i="14"/>
  <c r="M42" i="14"/>
  <c r="N41" i="14"/>
  <c r="M41" i="14"/>
  <c r="N40" i="14"/>
  <c r="M40" i="14"/>
  <c r="N39" i="14"/>
  <c r="M39" i="14"/>
  <c r="N38" i="14"/>
  <c r="M38" i="14"/>
  <c r="N37" i="14"/>
  <c r="M37" i="14"/>
  <c r="N36" i="14"/>
  <c r="M36" i="14"/>
  <c r="N35" i="14"/>
  <c r="M35" i="14"/>
  <c r="N30" i="14"/>
  <c r="M30" i="14"/>
  <c r="N29" i="14"/>
  <c r="M29" i="14"/>
  <c r="N28" i="14"/>
  <c r="M28" i="14"/>
  <c r="N27" i="14"/>
  <c r="M27" i="14"/>
  <c r="N26" i="14"/>
  <c r="M26" i="14"/>
  <c r="N25" i="14"/>
  <c r="M25" i="14"/>
  <c r="N24" i="14"/>
  <c r="M24" i="14"/>
  <c r="N23" i="14"/>
  <c r="M23" i="14"/>
  <c r="N22" i="14"/>
  <c r="M22" i="14"/>
  <c r="N21" i="14"/>
  <c r="M21" i="14"/>
  <c r="N20" i="14"/>
  <c r="M20" i="14"/>
  <c r="N19" i="14"/>
  <c r="M19" i="14"/>
  <c r="N18" i="14"/>
  <c r="M18" i="14"/>
  <c r="N16" i="14"/>
  <c r="M16" i="14"/>
  <c r="N15" i="14"/>
  <c r="M15" i="14"/>
  <c r="N14" i="14"/>
  <c r="M14" i="14"/>
  <c r="N13" i="14"/>
  <c r="M13" i="14"/>
  <c r="N12" i="14"/>
  <c r="M12" i="14"/>
  <c r="N11" i="14"/>
  <c r="M11" i="14"/>
  <c r="N10" i="14"/>
  <c r="M10" i="14"/>
  <c r="N9" i="14"/>
  <c r="M9" i="14"/>
  <c r="N8" i="14"/>
  <c r="M8" i="14"/>
  <c r="N7" i="14"/>
  <c r="M7" i="14"/>
  <c r="N6" i="14"/>
  <c r="M6" i="14"/>
  <c r="N5" i="14"/>
  <c r="M5" i="14"/>
  <c r="T2" i="14"/>
  <c r="E57" i="14" l="1"/>
  <c r="F57" i="14"/>
  <c r="E53" i="14"/>
  <c r="E56" i="14"/>
  <c r="F56" i="14"/>
  <c r="V5" i="14"/>
  <c r="Y8" i="14"/>
  <c r="X5" i="14"/>
  <c r="U6" i="14"/>
  <c r="U7" i="14"/>
  <c r="Z5" i="14"/>
  <c r="W6" i="14"/>
  <c r="Y7" i="14"/>
  <c r="U8" i="14"/>
  <c r="Z7" i="14"/>
  <c r="V8" i="14"/>
  <c r="N62" i="14"/>
  <c r="J22" i="35"/>
  <c r="Y9" i="14"/>
  <c r="K22" i="35"/>
  <c r="X6" i="14"/>
  <c r="X7" i="14"/>
  <c r="Z8" i="14"/>
  <c r="W9" i="14"/>
  <c r="X9" i="14"/>
  <c r="W5" i="14"/>
  <c r="Y6" i="14"/>
  <c r="V7" i="14"/>
  <c r="W8" i="14"/>
  <c r="Z9" i="14"/>
  <c r="E18" i="14"/>
  <c r="E20" i="14"/>
  <c r="E22" i="14"/>
  <c r="E24" i="14"/>
  <c r="E25" i="14"/>
  <c r="E27" i="14"/>
  <c r="E28" i="14"/>
  <c r="E29" i="14"/>
  <c r="E30" i="14"/>
  <c r="E31" i="14"/>
  <c r="E35" i="14"/>
  <c r="E36" i="14"/>
  <c r="E37" i="14"/>
  <c r="E38" i="14"/>
  <c r="E39" i="14"/>
  <c r="E40" i="14"/>
  <c r="E41" i="14"/>
  <c r="E42" i="14"/>
  <c r="E46" i="14"/>
  <c r="E50" i="14"/>
  <c r="E52" i="14"/>
  <c r="F5" i="14"/>
  <c r="F18" i="14"/>
  <c r="F19" i="14"/>
  <c r="F20" i="14"/>
  <c r="F21" i="14"/>
  <c r="F22" i="14"/>
  <c r="F23" i="14"/>
  <c r="F24" i="14"/>
  <c r="F25" i="14"/>
  <c r="F26" i="14"/>
  <c r="F27" i="14"/>
  <c r="F28" i="14"/>
  <c r="F29" i="14"/>
  <c r="F30" i="14"/>
  <c r="F31" i="14"/>
  <c r="F35" i="14"/>
  <c r="F36" i="14"/>
  <c r="F37" i="14"/>
  <c r="F38" i="14"/>
  <c r="F39" i="14"/>
  <c r="F40" i="14"/>
  <c r="F41" i="14"/>
  <c r="F42" i="14"/>
  <c r="F46" i="14"/>
  <c r="F50" i="14"/>
  <c r="F53" i="14"/>
  <c r="E19" i="14"/>
  <c r="E21" i="14"/>
  <c r="E23" i="14"/>
  <c r="E26" i="14"/>
  <c r="E7" i="14"/>
  <c r="E8" i="14"/>
  <c r="E33" i="14"/>
  <c r="E45" i="14"/>
  <c r="E49" i="14"/>
  <c r="E54" i="14"/>
  <c r="F8" i="14"/>
  <c r="F9" i="14"/>
  <c r="F33" i="14"/>
  <c r="F43" i="14"/>
  <c r="F47" i="14"/>
  <c r="F51" i="14"/>
  <c r="E6" i="14"/>
  <c r="F7" i="14"/>
  <c r="E10" i="14"/>
  <c r="E11" i="14"/>
  <c r="E12" i="14"/>
  <c r="E13" i="14"/>
  <c r="E14" i="14"/>
  <c r="E15" i="14"/>
  <c r="E16" i="14"/>
  <c r="E17" i="14"/>
  <c r="E32" i="14"/>
  <c r="E34" i="14"/>
  <c r="E44" i="14"/>
  <c r="F45" i="14"/>
  <c r="E48" i="14"/>
  <c r="F49" i="14"/>
  <c r="F52" i="14"/>
  <c r="F54" i="14"/>
  <c r="M62" i="14"/>
  <c r="E5" i="14"/>
  <c r="U5" i="14"/>
  <c r="Y5" i="14"/>
  <c r="F6" i="14"/>
  <c r="V6" i="14"/>
  <c r="Z6" i="14"/>
  <c r="W7" i="14"/>
  <c r="X8" i="14"/>
  <c r="E9" i="14"/>
  <c r="U9" i="14"/>
  <c r="F10" i="14"/>
  <c r="F11" i="14"/>
  <c r="F12" i="14"/>
  <c r="F13" i="14"/>
  <c r="F14" i="14"/>
  <c r="F15" i="14"/>
  <c r="F16" i="14"/>
  <c r="F17" i="14"/>
  <c r="F32" i="14"/>
  <c r="F34" i="14"/>
  <c r="E43" i="14"/>
  <c r="F44" i="14"/>
  <c r="E47" i="14"/>
  <c r="F48" i="14"/>
  <c r="E51" i="14"/>
  <c r="C326" i="11"/>
  <c r="B326" i="11"/>
  <c r="D326" i="11"/>
  <c r="AA8" i="14" l="1"/>
  <c r="AA9" i="14"/>
  <c r="AA6" i="14"/>
  <c r="AA7" i="14"/>
  <c r="AA5" i="14"/>
  <c r="D104" i="6"/>
  <c r="D17" i="41" l="1"/>
  <c r="A13" i="7" l="1"/>
  <c r="D13" i="7" l="1"/>
  <c r="C13" i="7"/>
  <c r="B13" i="7"/>
  <c r="N38" i="20" l="1"/>
  <c r="M38" i="20"/>
  <c r="E48" i="4" l="1"/>
  <c r="F48" i="4"/>
  <c r="F47" i="4"/>
  <c r="E47" i="4"/>
  <c r="N333" i="43"/>
  <c r="M333" i="43"/>
  <c r="N332" i="43"/>
  <c r="M332" i="43"/>
  <c r="N331" i="43"/>
  <c r="M331" i="43"/>
  <c r="N330" i="43"/>
  <c r="M330" i="43"/>
  <c r="N329" i="43"/>
  <c r="M329" i="43"/>
  <c r="N328" i="43"/>
  <c r="M328" i="43"/>
  <c r="N327" i="43"/>
  <c r="M327" i="43"/>
  <c r="N326" i="43"/>
  <c r="M326" i="43"/>
  <c r="N325" i="43"/>
  <c r="M325" i="43"/>
  <c r="N324" i="43"/>
  <c r="M324" i="43"/>
  <c r="N323" i="43"/>
  <c r="M323" i="43"/>
  <c r="N322" i="43"/>
  <c r="M322" i="43"/>
  <c r="N321" i="43"/>
  <c r="M321" i="43"/>
  <c r="N320" i="43"/>
  <c r="M320" i="43"/>
  <c r="N319" i="43"/>
  <c r="M319" i="43"/>
  <c r="N318" i="43"/>
  <c r="M318" i="43"/>
  <c r="N317" i="43"/>
  <c r="M317" i="43"/>
  <c r="N316" i="43"/>
  <c r="M316" i="43"/>
  <c r="N315" i="43"/>
  <c r="M315" i="43"/>
  <c r="N314" i="43"/>
  <c r="M314" i="43"/>
  <c r="N313" i="43"/>
  <c r="M313" i="43"/>
  <c r="N312" i="43"/>
  <c r="M312" i="43"/>
  <c r="N311" i="43"/>
  <c r="M311" i="43"/>
  <c r="N310" i="43"/>
  <c r="M310" i="43"/>
  <c r="N309" i="43"/>
  <c r="M309" i="43"/>
  <c r="N308" i="43"/>
  <c r="M308" i="43"/>
  <c r="N307" i="43"/>
  <c r="M307" i="43"/>
  <c r="N306" i="43"/>
  <c r="M306" i="43"/>
  <c r="N305" i="43"/>
  <c r="M305" i="43"/>
  <c r="N304" i="43"/>
  <c r="M304" i="43"/>
  <c r="N303" i="43"/>
  <c r="M303" i="43"/>
  <c r="N302" i="43"/>
  <c r="M302" i="43"/>
  <c r="N301" i="43"/>
  <c r="M301" i="43"/>
  <c r="N300" i="43"/>
  <c r="M300" i="43"/>
  <c r="N299" i="43"/>
  <c r="M299" i="43"/>
  <c r="N298" i="43"/>
  <c r="M298" i="43"/>
  <c r="N297" i="43"/>
  <c r="M297" i="43"/>
  <c r="N296" i="43"/>
  <c r="M296" i="43"/>
  <c r="N295" i="43"/>
  <c r="M295" i="43"/>
  <c r="N294" i="43"/>
  <c r="M294" i="43"/>
  <c r="N293" i="43"/>
  <c r="M293" i="43"/>
  <c r="N292" i="43"/>
  <c r="M292" i="43"/>
  <c r="N291" i="43"/>
  <c r="M291" i="43"/>
  <c r="N290" i="43"/>
  <c r="M290" i="43"/>
  <c r="N289" i="43"/>
  <c r="M289" i="43"/>
  <c r="N288" i="43"/>
  <c r="M288" i="43"/>
  <c r="N287" i="43"/>
  <c r="M287" i="43"/>
  <c r="N286" i="43"/>
  <c r="M286" i="43"/>
  <c r="N285" i="43"/>
  <c r="M285" i="43"/>
  <c r="N284" i="43"/>
  <c r="M284" i="43"/>
  <c r="N283" i="43"/>
  <c r="M283" i="43"/>
  <c r="N282" i="43"/>
  <c r="M282" i="43"/>
  <c r="N281" i="43"/>
  <c r="M281" i="43"/>
  <c r="N280" i="43"/>
  <c r="M280" i="43"/>
  <c r="N279" i="43"/>
  <c r="M279" i="43"/>
  <c r="N278" i="43"/>
  <c r="M278" i="43"/>
  <c r="N277" i="43"/>
  <c r="M277" i="43"/>
  <c r="N276" i="43"/>
  <c r="M276" i="43"/>
  <c r="N275" i="43"/>
  <c r="M275" i="43"/>
  <c r="N274" i="43"/>
  <c r="M274" i="43"/>
  <c r="N273" i="43"/>
  <c r="M273" i="43"/>
  <c r="N272" i="43"/>
  <c r="M272" i="43"/>
  <c r="N271" i="43"/>
  <c r="M271" i="43"/>
  <c r="N270" i="43"/>
  <c r="M270" i="43"/>
  <c r="N269" i="43"/>
  <c r="M269" i="43"/>
  <c r="N268" i="43"/>
  <c r="M268" i="43"/>
  <c r="N267" i="43"/>
  <c r="M267" i="43"/>
  <c r="N266" i="43"/>
  <c r="M266" i="43"/>
  <c r="N265" i="43"/>
  <c r="M265" i="43"/>
  <c r="N264" i="43"/>
  <c r="M264" i="43"/>
  <c r="N263" i="43"/>
  <c r="M263" i="43"/>
  <c r="N262" i="43"/>
  <c r="M262" i="43"/>
  <c r="N261" i="43"/>
  <c r="M261" i="43"/>
  <c r="N260" i="43"/>
  <c r="M260" i="43"/>
  <c r="N259" i="43"/>
  <c r="M259" i="43"/>
  <c r="N258" i="43"/>
  <c r="M258" i="43"/>
  <c r="N257" i="43"/>
  <c r="M257" i="43"/>
  <c r="N256" i="43"/>
  <c r="M256" i="43"/>
  <c r="N255" i="43"/>
  <c r="M255" i="43"/>
  <c r="N254" i="43"/>
  <c r="M254" i="43"/>
  <c r="N253" i="43"/>
  <c r="M253" i="43"/>
  <c r="N252" i="43"/>
  <c r="M252" i="43"/>
  <c r="N251" i="43"/>
  <c r="M251" i="43"/>
  <c r="N250" i="43"/>
  <c r="M250" i="43"/>
  <c r="N249" i="43"/>
  <c r="M249" i="43"/>
  <c r="N248" i="43"/>
  <c r="M248" i="43"/>
  <c r="N247" i="43"/>
  <c r="M247" i="43"/>
  <c r="N246" i="43"/>
  <c r="M246" i="43"/>
  <c r="N245" i="43"/>
  <c r="M245" i="43"/>
  <c r="N244" i="43"/>
  <c r="M244" i="43"/>
  <c r="N243" i="43"/>
  <c r="M243" i="43"/>
  <c r="N242" i="43"/>
  <c r="M242" i="43"/>
  <c r="N241" i="43"/>
  <c r="M241" i="43"/>
  <c r="N240" i="43"/>
  <c r="M240" i="43"/>
  <c r="N239" i="43"/>
  <c r="M239" i="43"/>
  <c r="N238" i="43"/>
  <c r="M238" i="43"/>
  <c r="N237" i="43"/>
  <c r="M237" i="43"/>
  <c r="N236" i="43"/>
  <c r="M236" i="43"/>
  <c r="N235" i="43"/>
  <c r="M235" i="43"/>
  <c r="N234" i="43"/>
  <c r="M234" i="43"/>
  <c r="N233" i="43"/>
  <c r="M233" i="43"/>
  <c r="N232" i="43"/>
  <c r="M232" i="43"/>
  <c r="N231" i="43"/>
  <c r="M231" i="43"/>
  <c r="N230" i="43"/>
  <c r="M230" i="43"/>
  <c r="N229" i="43"/>
  <c r="M229" i="43"/>
  <c r="N228" i="43"/>
  <c r="M228" i="43"/>
  <c r="N227" i="43"/>
  <c r="M227" i="43"/>
  <c r="N226" i="43"/>
  <c r="M226" i="43"/>
  <c r="N225" i="43"/>
  <c r="M225" i="43"/>
  <c r="N224" i="43"/>
  <c r="M224" i="43"/>
  <c r="N223" i="43"/>
  <c r="M223" i="43"/>
  <c r="N222" i="43"/>
  <c r="M222" i="43"/>
  <c r="N221" i="43"/>
  <c r="M221" i="43"/>
  <c r="N220" i="43"/>
  <c r="M220" i="43"/>
  <c r="N219" i="43"/>
  <c r="M219" i="43"/>
  <c r="N218" i="43"/>
  <c r="M218" i="43"/>
  <c r="N217" i="43"/>
  <c r="M217" i="43"/>
  <c r="N216" i="43"/>
  <c r="M216" i="43"/>
  <c r="N215" i="43"/>
  <c r="M215" i="43"/>
  <c r="N214" i="43"/>
  <c r="M214" i="43"/>
  <c r="N213" i="43"/>
  <c r="M213" i="43"/>
  <c r="N212" i="43"/>
  <c r="M212" i="43"/>
  <c r="N211" i="43"/>
  <c r="M211" i="43"/>
  <c r="N210" i="43"/>
  <c r="M210" i="43"/>
  <c r="N209" i="43"/>
  <c r="M209" i="43"/>
  <c r="N208" i="43"/>
  <c r="M208" i="43"/>
  <c r="N207" i="43"/>
  <c r="M207" i="43"/>
  <c r="N206" i="43"/>
  <c r="M206" i="43"/>
  <c r="N205" i="43"/>
  <c r="M205" i="43"/>
  <c r="N204" i="43"/>
  <c r="M204" i="43"/>
  <c r="N203" i="43"/>
  <c r="M203" i="43"/>
  <c r="N202" i="43"/>
  <c r="M202" i="43"/>
  <c r="N201" i="43"/>
  <c r="M201" i="43"/>
  <c r="N200" i="43"/>
  <c r="M200" i="43"/>
  <c r="N199" i="43"/>
  <c r="M199" i="43"/>
  <c r="N198" i="43"/>
  <c r="M198" i="43"/>
  <c r="N197" i="43"/>
  <c r="M197" i="43"/>
  <c r="N196" i="43"/>
  <c r="M196" i="43"/>
  <c r="N195" i="43"/>
  <c r="M195" i="43"/>
  <c r="N194" i="43"/>
  <c r="M194" i="43"/>
  <c r="N193" i="43"/>
  <c r="M193" i="43"/>
  <c r="N192" i="43"/>
  <c r="M192" i="43"/>
  <c r="N191" i="43"/>
  <c r="M191" i="43"/>
  <c r="N190" i="43"/>
  <c r="M190" i="43"/>
  <c r="N189" i="43"/>
  <c r="M189" i="43"/>
  <c r="N188" i="43"/>
  <c r="M188" i="43"/>
  <c r="N187" i="43"/>
  <c r="M187" i="43"/>
  <c r="N186" i="43"/>
  <c r="M186" i="43"/>
  <c r="N185" i="43"/>
  <c r="M185" i="43"/>
  <c r="N184" i="43"/>
  <c r="M184" i="43"/>
  <c r="N183" i="43"/>
  <c r="M183" i="43"/>
  <c r="N182" i="43"/>
  <c r="M182" i="43"/>
  <c r="N181" i="43"/>
  <c r="M181" i="43"/>
  <c r="N180" i="43"/>
  <c r="M180" i="43"/>
  <c r="N179" i="43"/>
  <c r="M179" i="43"/>
  <c r="N178" i="43"/>
  <c r="M178" i="43"/>
  <c r="N177" i="43"/>
  <c r="M177" i="43"/>
  <c r="N176" i="43"/>
  <c r="M176" i="43"/>
  <c r="N175" i="43"/>
  <c r="M175" i="43"/>
  <c r="N174" i="43"/>
  <c r="M174" i="43"/>
  <c r="N173" i="43"/>
  <c r="M173" i="43"/>
  <c r="N172" i="43"/>
  <c r="M172" i="43"/>
  <c r="N171" i="43"/>
  <c r="M171" i="43"/>
  <c r="N170" i="43"/>
  <c r="M170" i="43"/>
  <c r="N169" i="43"/>
  <c r="M169" i="43"/>
  <c r="N168" i="43"/>
  <c r="M168" i="43"/>
  <c r="N167" i="43"/>
  <c r="M167" i="43"/>
  <c r="N166" i="43"/>
  <c r="M166" i="43"/>
  <c r="N165" i="43"/>
  <c r="M165" i="43"/>
  <c r="N164" i="43"/>
  <c r="M164" i="43"/>
  <c r="N163" i="43"/>
  <c r="M163" i="43"/>
  <c r="N162" i="43"/>
  <c r="M162" i="43"/>
  <c r="N161" i="43"/>
  <c r="M161" i="43"/>
  <c r="N160" i="43"/>
  <c r="M160" i="43"/>
  <c r="N159" i="43"/>
  <c r="M159" i="43"/>
  <c r="N158" i="43"/>
  <c r="M158" i="43"/>
  <c r="N157" i="43"/>
  <c r="M157" i="43"/>
  <c r="N156" i="43"/>
  <c r="M156" i="43"/>
  <c r="N155" i="43"/>
  <c r="M155" i="43"/>
  <c r="N154" i="43"/>
  <c r="M154" i="43"/>
  <c r="N153" i="43"/>
  <c r="M153" i="43"/>
  <c r="N152" i="43"/>
  <c r="M152" i="43"/>
  <c r="N151" i="43"/>
  <c r="M151" i="43"/>
  <c r="N150" i="43"/>
  <c r="M150" i="43"/>
  <c r="N149" i="43"/>
  <c r="M149" i="43"/>
  <c r="N148" i="43"/>
  <c r="M148" i="43"/>
  <c r="N147" i="43"/>
  <c r="M147" i="43"/>
  <c r="N146" i="43"/>
  <c r="M146" i="43"/>
  <c r="N145" i="43"/>
  <c r="M145" i="43"/>
  <c r="N144" i="43"/>
  <c r="M144" i="43"/>
  <c r="N143" i="43"/>
  <c r="M143" i="43"/>
  <c r="N142" i="43"/>
  <c r="M142" i="43"/>
  <c r="N141" i="43"/>
  <c r="M141" i="43"/>
  <c r="N140" i="43"/>
  <c r="M140" i="43"/>
  <c r="N139" i="43"/>
  <c r="M139" i="43"/>
  <c r="N138" i="43"/>
  <c r="M138" i="43"/>
  <c r="N137" i="43"/>
  <c r="M137" i="43"/>
  <c r="N136" i="43"/>
  <c r="M136" i="43"/>
  <c r="N135" i="43"/>
  <c r="M135" i="43"/>
  <c r="N134" i="43"/>
  <c r="M134" i="43"/>
  <c r="N133" i="43"/>
  <c r="M133" i="43"/>
  <c r="N132" i="43"/>
  <c r="M132" i="43"/>
  <c r="N131" i="43"/>
  <c r="M131" i="43"/>
  <c r="N130" i="43"/>
  <c r="M130" i="43"/>
  <c r="N129" i="43"/>
  <c r="M129" i="43"/>
  <c r="N128" i="43"/>
  <c r="M128" i="43"/>
  <c r="N127" i="43"/>
  <c r="M127" i="43"/>
  <c r="N126" i="43"/>
  <c r="M126" i="43"/>
  <c r="N125" i="43"/>
  <c r="M125" i="43"/>
  <c r="N124" i="43"/>
  <c r="M124" i="43"/>
  <c r="N123" i="43"/>
  <c r="M123" i="43"/>
  <c r="N122" i="43"/>
  <c r="M122" i="43"/>
  <c r="N121" i="43"/>
  <c r="M121" i="43"/>
  <c r="N120" i="43"/>
  <c r="M120" i="43"/>
  <c r="N119" i="43"/>
  <c r="M119" i="43"/>
  <c r="N118" i="43"/>
  <c r="M118" i="43"/>
  <c r="N117" i="43"/>
  <c r="M117" i="43"/>
  <c r="N116" i="43"/>
  <c r="M116" i="43"/>
  <c r="N115" i="43"/>
  <c r="M115" i="43"/>
  <c r="N114" i="43"/>
  <c r="M114" i="43"/>
  <c r="N113" i="43"/>
  <c r="M113" i="43"/>
  <c r="N112" i="43"/>
  <c r="M112" i="43"/>
  <c r="N111" i="43"/>
  <c r="M111" i="43"/>
  <c r="N110" i="43"/>
  <c r="M110" i="43"/>
  <c r="N109" i="43"/>
  <c r="M109" i="43"/>
  <c r="N108" i="43"/>
  <c r="M108" i="43"/>
  <c r="N107" i="43"/>
  <c r="M107" i="43"/>
  <c r="N106" i="43"/>
  <c r="M106" i="43"/>
  <c r="N105" i="43"/>
  <c r="M105" i="43"/>
  <c r="N104" i="43"/>
  <c r="M104" i="43"/>
  <c r="N103" i="43"/>
  <c r="M103" i="43"/>
  <c r="N102" i="43"/>
  <c r="M102" i="43"/>
  <c r="N101" i="43"/>
  <c r="M101" i="43"/>
  <c r="N100" i="43"/>
  <c r="M100" i="43"/>
  <c r="N99" i="43"/>
  <c r="M99" i="43"/>
  <c r="N98" i="43"/>
  <c r="M98" i="43"/>
  <c r="N97" i="43"/>
  <c r="M97" i="43"/>
  <c r="N96" i="43"/>
  <c r="M96" i="43"/>
  <c r="N95" i="43"/>
  <c r="M95" i="43"/>
  <c r="N94" i="43"/>
  <c r="M94" i="43"/>
  <c r="D96" i="43"/>
  <c r="L13" i="35" s="1"/>
  <c r="C96" i="43"/>
  <c r="B96" i="43"/>
  <c r="I13" i="35"/>
  <c r="N9" i="43"/>
  <c r="M9" i="43"/>
  <c r="N8" i="43"/>
  <c r="M8" i="43"/>
  <c r="N7" i="43"/>
  <c r="M7" i="43"/>
  <c r="N6" i="43"/>
  <c r="M6" i="43"/>
  <c r="N5" i="43"/>
  <c r="M5" i="43"/>
  <c r="T2" i="43"/>
  <c r="F88" i="43" l="1"/>
  <c r="F86" i="43"/>
  <c r="F84" i="43"/>
  <c r="F82" i="43"/>
  <c r="E87" i="43"/>
  <c r="E88" i="43"/>
  <c r="E86" i="43"/>
  <c r="E84" i="43"/>
  <c r="E82" i="43"/>
  <c r="E85" i="43"/>
  <c r="F87" i="43"/>
  <c r="F85" i="43"/>
  <c r="F83" i="43"/>
  <c r="E83" i="43"/>
  <c r="F80" i="43"/>
  <c r="F78" i="43"/>
  <c r="E81" i="43"/>
  <c r="E77" i="43"/>
  <c r="E80" i="43"/>
  <c r="E78" i="43"/>
  <c r="E79" i="43"/>
  <c r="F81" i="43"/>
  <c r="F79" i="43"/>
  <c r="F77" i="43"/>
  <c r="E76" i="43"/>
  <c r="F75" i="43"/>
  <c r="F76" i="43"/>
  <c r="E75" i="43"/>
  <c r="Y76" i="43"/>
  <c r="U76" i="43"/>
  <c r="X75" i="43"/>
  <c r="V76" i="43"/>
  <c r="X76" i="43"/>
  <c r="W75" i="43"/>
  <c r="U75" i="43"/>
  <c r="W76" i="43"/>
  <c r="Z75" i="43"/>
  <c r="V75" i="43"/>
  <c r="Z76" i="43"/>
  <c r="Y75" i="43"/>
  <c r="F74" i="43"/>
  <c r="F72" i="43"/>
  <c r="F70" i="43"/>
  <c r="F68" i="43"/>
  <c r="F66" i="43"/>
  <c r="E71" i="43"/>
  <c r="E69" i="43"/>
  <c r="E74" i="43"/>
  <c r="E72" i="43"/>
  <c r="E70" i="43"/>
  <c r="E68" i="43"/>
  <c r="E66" i="43"/>
  <c r="F73" i="43"/>
  <c r="F71" i="43"/>
  <c r="F69" i="43"/>
  <c r="F67" i="43"/>
  <c r="E73" i="43"/>
  <c r="E67" i="43"/>
  <c r="F64" i="43"/>
  <c r="F65" i="43"/>
  <c r="E64" i="43"/>
  <c r="E65" i="43"/>
  <c r="W92" i="43"/>
  <c r="Z74" i="43"/>
  <c r="V74" i="43"/>
  <c r="Y73" i="43"/>
  <c r="U73" i="43"/>
  <c r="X65" i="43"/>
  <c r="W64" i="43"/>
  <c r="W74" i="43"/>
  <c r="Y65" i="43"/>
  <c r="Z92" i="43"/>
  <c r="V92" i="43"/>
  <c r="Y74" i="43"/>
  <c r="U74" i="43"/>
  <c r="X73" i="43"/>
  <c r="W65" i="43"/>
  <c r="Z64" i="43"/>
  <c r="V64" i="43"/>
  <c r="Z73" i="43"/>
  <c r="U65" i="43"/>
  <c r="Y92" i="43"/>
  <c r="U92" i="43"/>
  <c r="X74" i="43"/>
  <c r="W73" i="43"/>
  <c r="Z65" i="43"/>
  <c r="V65" i="43"/>
  <c r="Y64" i="43"/>
  <c r="U64" i="43"/>
  <c r="X92" i="43"/>
  <c r="V73" i="43"/>
  <c r="X64" i="43"/>
  <c r="E60" i="43"/>
  <c r="F60" i="43"/>
  <c r="E61" i="43"/>
  <c r="F61" i="43"/>
  <c r="E62" i="43"/>
  <c r="F62" i="43"/>
  <c r="E63" i="43"/>
  <c r="F63" i="43"/>
  <c r="E37" i="43"/>
  <c r="F37" i="43"/>
  <c r="E36" i="43"/>
  <c r="F36" i="43"/>
  <c r="E38" i="43"/>
  <c r="F38" i="43"/>
  <c r="E39" i="43"/>
  <c r="F39" i="43"/>
  <c r="E35" i="43"/>
  <c r="F35" i="43"/>
  <c r="E40" i="43"/>
  <c r="F40" i="43"/>
  <c r="E41" i="43"/>
  <c r="F41" i="43"/>
  <c r="E42" i="43"/>
  <c r="F42" i="43"/>
  <c r="E44" i="43"/>
  <c r="F44" i="43"/>
  <c r="E45" i="43"/>
  <c r="F45" i="43"/>
  <c r="E34" i="43"/>
  <c r="F34" i="43"/>
  <c r="E43" i="43"/>
  <c r="F43" i="43"/>
  <c r="E46" i="43"/>
  <c r="F46" i="43"/>
  <c r="E56" i="43"/>
  <c r="F56" i="43"/>
  <c r="E53" i="43"/>
  <c r="F53" i="43"/>
  <c r="E54" i="43"/>
  <c r="F54" i="43"/>
  <c r="E52" i="43"/>
  <c r="F52" i="43"/>
  <c r="E57" i="43"/>
  <c r="F57" i="43"/>
  <c r="E58" i="43"/>
  <c r="F58" i="43"/>
  <c r="E59" i="43"/>
  <c r="F59" i="43"/>
  <c r="F33" i="43"/>
  <c r="N93" i="43"/>
  <c r="M93" i="43"/>
  <c r="E55" i="43"/>
  <c r="F55" i="43"/>
  <c r="F22" i="43"/>
  <c r="E22" i="43"/>
  <c r="F21" i="43"/>
  <c r="E21" i="43"/>
  <c r="F17" i="43"/>
  <c r="F15" i="43"/>
  <c r="E16" i="43"/>
  <c r="E17" i="43"/>
  <c r="E15" i="43"/>
  <c r="F16" i="43"/>
  <c r="F14" i="43"/>
  <c r="E14" i="43"/>
  <c r="F13" i="43"/>
  <c r="E13" i="43"/>
  <c r="E25" i="43"/>
  <c r="F25" i="43"/>
  <c r="E27" i="43"/>
  <c r="F27" i="43"/>
  <c r="E23" i="43"/>
  <c r="F23" i="43"/>
  <c r="E24" i="43"/>
  <c r="F24" i="43"/>
  <c r="E26" i="43"/>
  <c r="F26" i="43"/>
  <c r="E31" i="43"/>
  <c r="E33" i="43"/>
  <c r="E48" i="43"/>
  <c r="F31" i="43"/>
  <c r="F48" i="43"/>
  <c r="F47" i="43"/>
  <c r="E32" i="43"/>
  <c r="E47" i="43"/>
  <c r="E49" i="43"/>
  <c r="F32" i="43"/>
  <c r="F49" i="43"/>
  <c r="F50" i="43"/>
  <c r="E50" i="43"/>
  <c r="F51" i="43"/>
  <c r="E51" i="43"/>
  <c r="E28" i="43"/>
  <c r="F28" i="43"/>
  <c r="E29" i="43"/>
  <c r="F29" i="43"/>
  <c r="E30" i="43"/>
  <c r="F30" i="43"/>
  <c r="W9" i="43"/>
  <c r="K13" i="35"/>
  <c r="J13" i="35"/>
  <c r="Y5" i="43"/>
  <c r="Z6" i="43"/>
  <c r="W7" i="43"/>
  <c r="W6" i="43"/>
  <c r="V7" i="43"/>
  <c r="W8" i="43"/>
  <c r="V5" i="43"/>
  <c r="U6" i="43"/>
  <c r="U9" i="43"/>
  <c r="F7" i="43"/>
  <c r="F9" i="43"/>
  <c r="F11" i="43"/>
  <c r="F19" i="43"/>
  <c r="E6" i="43"/>
  <c r="E8" i="43"/>
  <c r="E10" i="43"/>
  <c r="E12" i="43"/>
  <c r="E18" i="43"/>
  <c r="E20" i="43"/>
  <c r="F6" i="43"/>
  <c r="F8" i="43"/>
  <c r="F10" i="43"/>
  <c r="F12" i="43"/>
  <c r="F18" i="43"/>
  <c r="F20" i="43"/>
  <c r="E7" i="43"/>
  <c r="E9" i="43"/>
  <c r="E11" i="43"/>
  <c r="E19" i="43"/>
  <c r="U5" i="43"/>
  <c r="Z7" i="43"/>
  <c r="X8" i="43"/>
  <c r="Y9" i="43"/>
  <c r="Z5" i="43"/>
  <c r="V6" i="43"/>
  <c r="Z9" i="43"/>
  <c r="W5" i="43"/>
  <c r="Y6" i="43"/>
  <c r="U7" i="43"/>
  <c r="Y8" i="43"/>
  <c r="V9" i="43"/>
  <c r="X5" i="43"/>
  <c r="X6" i="43"/>
  <c r="X7" i="43"/>
  <c r="U8" i="43"/>
  <c r="X9" i="43"/>
  <c r="E5" i="43"/>
  <c r="F5" i="43"/>
  <c r="Y7" i="43"/>
  <c r="V8" i="43"/>
  <c r="Z8" i="43"/>
  <c r="N43" i="26"/>
  <c r="M43" i="26"/>
  <c r="F46" i="4"/>
  <c r="E46" i="4"/>
  <c r="AA76" i="43" l="1"/>
  <c r="AA75" i="43"/>
  <c r="AA92" i="43"/>
  <c r="AA74" i="43"/>
  <c r="AA73" i="43"/>
  <c r="AA64" i="43"/>
  <c r="AA65" i="43"/>
  <c r="AA8" i="43"/>
  <c r="AA9" i="43"/>
  <c r="AA5" i="43"/>
  <c r="AA6" i="43"/>
  <c r="AA7" i="43"/>
  <c r="F618" i="25" l="1"/>
  <c r="F617" i="25"/>
  <c r="F616" i="25"/>
  <c r="F615" i="25"/>
  <c r="H618" i="25"/>
  <c r="H617" i="25"/>
  <c r="H616" i="25"/>
  <c r="H615" i="25"/>
  <c r="G618" i="25"/>
  <c r="G617" i="25"/>
  <c r="G616" i="25"/>
  <c r="G615" i="25"/>
  <c r="D612" i="25"/>
  <c r="A612" i="25"/>
  <c r="E45" i="4" l="1"/>
  <c r="F45" i="4"/>
  <c r="E44" i="4" l="1"/>
  <c r="F44" i="4"/>
  <c r="F43" i="4"/>
  <c r="E43" i="4"/>
  <c r="B11" i="29" l="1"/>
  <c r="D39" i="21"/>
  <c r="C39" i="21"/>
  <c r="B39" i="21"/>
  <c r="C17" i="41" l="1"/>
  <c r="B17" i="41"/>
  <c r="A17" i="41"/>
  <c r="O14" i="41" l="1"/>
  <c r="N14" i="41"/>
  <c r="N16" i="26" l="1"/>
  <c r="M16" i="26"/>
  <c r="N15" i="26"/>
  <c r="M15" i="26"/>
  <c r="N14" i="26"/>
  <c r="M14" i="26"/>
  <c r="N13" i="26"/>
  <c r="M13" i="26"/>
  <c r="N12" i="26"/>
  <c r="M12" i="26"/>
  <c r="N11" i="26"/>
  <c r="M11" i="26"/>
  <c r="N31" i="6" l="1"/>
  <c r="M31" i="6"/>
  <c r="N10" i="8" l="1"/>
  <c r="M10" i="8"/>
  <c r="N9" i="8"/>
  <c r="M9" i="8"/>
  <c r="N24" i="26" l="1"/>
  <c r="M24" i="26"/>
  <c r="N13" i="27" l="1"/>
  <c r="M13" i="27"/>
  <c r="N26" i="19" l="1"/>
  <c r="N30" i="6"/>
  <c r="M30" i="6"/>
  <c r="D46" i="42" l="1"/>
  <c r="L19" i="35" s="1"/>
  <c r="C46" i="42"/>
  <c r="K19" i="35" s="1"/>
  <c r="I19" i="35"/>
  <c r="B46" i="42"/>
  <c r="J19" i="35" s="1"/>
  <c r="N330" i="42" l="1"/>
  <c r="M330" i="42"/>
  <c r="N329" i="42"/>
  <c r="M329" i="42"/>
  <c r="N328" i="42"/>
  <c r="M328" i="42"/>
  <c r="N327" i="42"/>
  <c r="M327" i="42"/>
  <c r="N326" i="42"/>
  <c r="M326" i="42"/>
  <c r="N325" i="42"/>
  <c r="M325" i="42"/>
  <c r="N324" i="42"/>
  <c r="M324" i="42"/>
  <c r="N323" i="42"/>
  <c r="M323" i="42"/>
  <c r="N322" i="42"/>
  <c r="M322" i="42"/>
  <c r="N321" i="42"/>
  <c r="M321" i="42"/>
  <c r="N320" i="42"/>
  <c r="M320" i="42"/>
  <c r="N319" i="42"/>
  <c r="M319" i="42"/>
  <c r="N318" i="42"/>
  <c r="M318" i="42"/>
  <c r="N317" i="42"/>
  <c r="M317" i="42"/>
  <c r="N316" i="42"/>
  <c r="M316" i="42"/>
  <c r="N315" i="42"/>
  <c r="M315" i="42"/>
  <c r="N314" i="42"/>
  <c r="M314" i="42"/>
  <c r="N313" i="42"/>
  <c r="M313" i="42"/>
  <c r="N312" i="42"/>
  <c r="M312" i="42"/>
  <c r="N311" i="42"/>
  <c r="M311" i="42"/>
  <c r="N310" i="42"/>
  <c r="M310" i="42"/>
  <c r="N309" i="42"/>
  <c r="M309" i="42"/>
  <c r="N308" i="42"/>
  <c r="M308" i="42"/>
  <c r="N307" i="42"/>
  <c r="M307" i="42"/>
  <c r="N306" i="42"/>
  <c r="M306" i="42"/>
  <c r="N305" i="42"/>
  <c r="M305" i="42"/>
  <c r="N304" i="42"/>
  <c r="M304" i="42"/>
  <c r="N303" i="42"/>
  <c r="M303" i="42"/>
  <c r="N302" i="42"/>
  <c r="M302" i="42"/>
  <c r="N301" i="42"/>
  <c r="M301" i="42"/>
  <c r="N300" i="42"/>
  <c r="M300" i="42"/>
  <c r="N299" i="42"/>
  <c r="M299" i="42"/>
  <c r="N298" i="42"/>
  <c r="M298" i="42"/>
  <c r="N297" i="42"/>
  <c r="M297" i="42"/>
  <c r="N296" i="42"/>
  <c r="M296" i="42"/>
  <c r="N295" i="42"/>
  <c r="M295" i="42"/>
  <c r="N294" i="42"/>
  <c r="M294" i="42"/>
  <c r="N293" i="42"/>
  <c r="M293" i="42"/>
  <c r="N292" i="42"/>
  <c r="M292" i="42"/>
  <c r="N291" i="42"/>
  <c r="M291" i="42"/>
  <c r="N290" i="42"/>
  <c r="M290" i="42"/>
  <c r="N289" i="42"/>
  <c r="M289" i="42"/>
  <c r="N288" i="42"/>
  <c r="M288" i="42"/>
  <c r="N287" i="42"/>
  <c r="M287" i="42"/>
  <c r="N286" i="42"/>
  <c r="M286" i="42"/>
  <c r="N285" i="42"/>
  <c r="M285" i="42"/>
  <c r="N284" i="42"/>
  <c r="M284" i="42"/>
  <c r="N283" i="42"/>
  <c r="M283" i="42"/>
  <c r="N282" i="42"/>
  <c r="M282" i="42"/>
  <c r="N281" i="42"/>
  <c r="M281" i="42"/>
  <c r="N280" i="42"/>
  <c r="M280" i="42"/>
  <c r="N279" i="42"/>
  <c r="M279" i="42"/>
  <c r="N278" i="42"/>
  <c r="M278" i="42"/>
  <c r="N277" i="42"/>
  <c r="M277" i="42"/>
  <c r="N276" i="42"/>
  <c r="M276" i="42"/>
  <c r="N275" i="42"/>
  <c r="M275" i="42"/>
  <c r="N274" i="42"/>
  <c r="M274" i="42"/>
  <c r="N273" i="42"/>
  <c r="M273" i="42"/>
  <c r="N272" i="42"/>
  <c r="M272" i="42"/>
  <c r="N271" i="42"/>
  <c r="M271" i="42"/>
  <c r="N270" i="42"/>
  <c r="M270" i="42"/>
  <c r="N269" i="42"/>
  <c r="M269" i="42"/>
  <c r="N268" i="42"/>
  <c r="M268" i="42"/>
  <c r="N267" i="42"/>
  <c r="M267" i="42"/>
  <c r="N266" i="42"/>
  <c r="M266" i="42"/>
  <c r="N265" i="42"/>
  <c r="M265" i="42"/>
  <c r="N264" i="42"/>
  <c r="M264" i="42"/>
  <c r="N263" i="42"/>
  <c r="M263" i="42"/>
  <c r="N262" i="42"/>
  <c r="M262" i="42"/>
  <c r="N261" i="42"/>
  <c r="M261" i="42"/>
  <c r="N260" i="42"/>
  <c r="M260" i="42"/>
  <c r="N259" i="42"/>
  <c r="M259" i="42"/>
  <c r="N258" i="42"/>
  <c r="M258" i="42"/>
  <c r="N257" i="42"/>
  <c r="M257" i="42"/>
  <c r="N256" i="42"/>
  <c r="M256" i="42"/>
  <c r="N255" i="42"/>
  <c r="M255" i="42"/>
  <c r="N254" i="42"/>
  <c r="M254" i="42"/>
  <c r="N253" i="42"/>
  <c r="M253" i="42"/>
  <c r="N252" i="42"/>
  <c r="M252" i="42"/>
  <c r="N251" i="42"/>
  <c r="M251" i="42"/>
  <c r="N250" i="42"/>
  <c r="M250" i="42"/>
  <c r="N249" i="42"/>
  <c r="M249" i="42"/>
  <c r="N248" i="42"/>
  <c r="M248" i="42"/>
  <c r="N247" i="42"/>
  <c r="M247" i="42"/>
  <c r="N246" i="42"/>
  <c r="M246" i="42"/>
  <c r="N245" i="42"/>
  <c r="M245" i="42"/>
  <c r="N244" i="42"/>
  <c r="M244" i="42"/>
  <c r="N243" i="42"/>
  <c r="M243" i="42"/>
  <c r="N242" i="42"/>
  <c r="M242" i="42"/>
  <c r="N241" i="42"/>
  <c r="M241" i="42"/>
  <c r="N240" i="42"/>
  <c r="M240" i="42"/>
  <c r="N239" i="42"/>
  <c r="M239" i="42"/>
  <c r="N238" i="42"/>
  <c r="M238" i="42"/>
  <c r="N237" i="42"/>
  <c r="M237" i="42"/>
  <c r="N236" i="42"/>
  <c r="M236" i="42"/>
  <c r="N235" i="42"/>
  <c r="M235" i="42"/>
  <c r="N234" i="42"/>
  <c r="M234" i="42"/>
  <c r="N233" i="42"/>
  <c r="M233" i="42"/>
  <c r="N232" i="42"/>
  <c r="M232" i="42"/>
  <c r="N231" i="42"/>
  <c r="M231" i="42"/>
  <c r="N230" i="42"/>
  <c r="M230" i="42"/>
  <c r="N229" i="42"/>
  <c r="M229" i="42"/>
  <c r="N228" i="42"/>
  <c r="M228" i="42"/>
  <c r="N227" i="42"/>
  <c r="M227" i="42"/>
  <c r="N226" i="42"/>
  <c r="M226" i="42"/>
  <c r="N225" i="42"/>
  <c r="M225" i="42"/>
  <c r="N224" i="42"/>
  <c r="M224" i="42"/>
  <c r="N223" i="42"/>
  <c r="M223" i="42"/>
  <c r="N222" i="42"/>
  <c r="M222" i="42"/>
  <c r="N221" i="42"/>
  <c r="M221" i="42"/>
  <c r="N220" i="42"/>
  <c r="M220" i="42"/>
  <c r="N219" i="42"/>
  <c r="M219" i="42"/>
  <c r="N218" i="42"/>
  <c r="M218" i="42"/>
  <c r="N217" i="42"/>
  <c r="M217" i="42"/>
  <c r="N216" i="42"/>
  <c r="M216" i="42"/>
  <c r="N215" i="42"/>
  <c r="M215" i="42"/>
  <c r="N214" i="42"/>
  <c r="M214" i="42"/>
  <c r="N213" i="42"/>
  <c r="M213" i="42"/>
  <c r="N212" i="42"/>
  <c r="M212" i="42"/>
  <c r="N211" i="42"/>
  <c r="M211" i="42"/>
  <c r="N210" i="42"/>
  <c r="M210" i="42"/>
  <c r="N209" i="42"/>
  <c r="M209" i="42"/>
  <c r="N208" i="42"/>
  <c r="M208" i="42"/>
  <c r="N207" i="42"/>
  <c r="M207" i="42"/>
  <c r="N206" i="42"/>
  <c r="M206" i="42"/>
  <c r="N205" i="42"/>
  <c r="M205" i="42"/>
  <c r="N204" i="42"/>
  <c r="M204" i="42"/>
  <c r="N203" i="42"/>
  <c r="M203" i="42"/>
  <c r="N202" i="42"/>
  <c r="M202" i="42"/>
  <c r="N201" i="42"/>
  <c r="M201" i="42"/>
  <c r="N200" i="42"/>
  <c r="M200" i="42"/>
  <c r="N199" i="42"/>
  <c r="M199" i="42"/>
  <c r="N198" i="42"/>
  <c r="M198" i="42"/>
  <c r="N197" i="42"/>
  <c r="M197" i="42"/>
  <c r="N196" i="42"/>
  <c r="M196" i="42"/>
  <c r="N195" i="42"/>
  <c r="M195" i="42"/>
  <c r="N194" i="42"/>
  <c r="M194" i="42"/>
  <c r="N193" i="42"/>
  <c r="M193" i="42"/>
  <c r="N192" i="42"/>
  <c r="M192" i="42"/>
  <c r="N191" i="42"/>
  <c r="M191" i="42"/>
  <c r="N190" i="42"/>
  <c r="M190" i="42"/>
  <c r="N189" i="42"/>
  <c r="M189" i="42"/>
  <c r="N188" i="42"/>
  <c r="M188" i="42"/>
  <c r="N187" i="42"/>
  <c r="M187" i="42"/>
  <c r="N186" i="42"/>
  <c r="M186" i="42"/>
  <c r="N185" i="42"/>
  <c r="M185" i="42"/>
  <c r="N184" i="42"/>
  <c r="M184" i="42"/>
  <c r="N183" i="42"/>
  <c r="M183" i="42"/>
  <c r="N182" i="42"/>
  <c r="M182" i="42"/>
  <c r="N181" i="42"/>
  <c r="M181" i="42"/>
  <c r="N180" i="42"/>
  <c r="M180" i="42"/>
  <c r="N179" i="42"/>
  <c r="M179" i="42"/>
  <c r="N178" i="42"/>
  <c r="M178" i="42"/>
  <c r="N177" i="42"/>
  <c r="M177" i="42"/>
  <c r="N176" i="42"/>
  <c r="M176" i="42"/>
  <c r="N175" i="42"/>
  <c r="M175" i="42"/>
  <c r="N174" i="42"/>
  <c r="M174" i="42"/>
  <c r="N173" i="42"/>
  <c r="M173" i="42"/>
  <c r="N172" i="42"/>
  <c r="M172" i="42"/>
  <c r="N171" i="42"/>
  <c r="M171" i="42"/>
  <c r="N170" i="42"/>
  <c r="M170" i="42"/>
  <c r="N169" i="42"/>
  <c r="M169" i="42"/>
  <c r="N168" i="42"/>
  <c r="M168" i="42"/>
  <c r="N167" i="42"/>
  <c r="M167" i="42"/>
  <c r="N166" i="42"/>
  <c r="M166" i="42"/>
  <c r="N165" i="42"/>
  <c r="M165" i="42"/>
  <c r="N164" i="42"/>
  <c r="M164" i="42"/>
  <c r="N163" i="42"/>
  <c r="M163" i="42"/>
  <c r="N162" i="42"/>
  <c r="M162" i="42"/>
  <c r="N161" i="42"/>
  <c r="M161" i="42"/>
  <c r="N160" i="42"/>
  <c r="M160" i="42"/>
  <c r="N159" i="42"/>
  <c r="M159" i="42"/>
  <c r="N158" i="42"/>
  <c r="M158" i="42"/>
  <c r="N157" i="42"/>
  <c r="M157" i="42"/>
  <c r="N156" i="42"/>
  <c r="M156" i="42"/>
  <c r="N155" i="42"/>
  <c r="M155" i="42"/>
  <c r="N154" i="42"/>
  <c r="M154" i="42"/>
  <c r="N153" i="42"/>
  <c r="M153" i="42"/>
  <c r="N152" i="42"/>
  <c r="M152" i="42"/>
  <c r="N151" i="42"/>
  <c r="M151" i="42"/>
  <c r="N150" i="42"/>
  <c r="M150" i="42"/>
  <c r="N149" i="42"/>
  <c r="M149" i="42"/>
  <c r="N148" i="42"/>
  <c r="M148" i="42"/>
  <c r="N147" i="42"/>
  <c r="M147" i="42"/>
  <c r="N146" i="42"/>
  <c r="M146" i="42"/>
  <c r="N145" i="42"/>
  <c r="M145" i="42"/>
  <c r="N144" i="42"/>
  <c r="M144" i="42"/>
  <c r="N143" i="42"/>
  <c r="M143" i="42"/>
  <c r="N142" i="42"/>
  <c r="M142" i="42"/>
  <c r="N141" i="42"/>
  <c r="M141" i="42"/>
  <c r="N140" i="42"/>
  <c r="M140" i="42"/>
  <c r="N139" i="42"/>
  <c r="M139" i="42"/>
  <c r="N138" i="42"/>
  <c r="M138" i="42"/>
  <c r="N137" i="42"/>
  <c r="M137" i="42"/>
  <c r="N136" i="42"/>
  <c r="M136" i="42"/>
  <c r="N135" i="42"/>
  <c r="M135" i="42"/>
  <c r="N134" i="42"/>
  <c r="M134" i="42"/>
  <c r="N133" i="42"/>
  <c r="M133" i="42"/>
  <c r="N132" i="42"/>
  <c r="M132" i="42"/>
  <c r="N131" i="42"/>
  <c r="M131" i="42"/>
  <c r="N130" i="42"/>
  <c r="M130" i="42"/>
  <c r="N129" i="42"/>
  <c r="M129" i="42"/>
  <c r="N128" i="42"/>
  <c r="M128" i="42"/>
  <c r="N127" i="42"/>
  <c r="M127" i="42"/>
  <c r="N126" i="42"/>
  <c r="M126" i="42"/>
  <c r="N125" i="42"/>
  <c r="M125" i="42"/>
  <c r="N124" i="42"/>
  <c r="M124" i="42"/>
  <c r="N123" i="42"/>
  <c r="M123" i="42"/>
  <c r="N122" i="42"/>
  <c r="M122" i="42"/>
  <c r="N121" i="42"/>
  <c r="M121" i="42"/>
  <c r="N120" i="42"/>
  <c r="M120" i="42"/>
  <c r="N119" i="42"/>
  <c r="M119" i="42"/>
  <c r="N118" i="42"/>
  <c r="M118" i="42"/>
  <c r="N117" i="42"/>
  <c r="M117" i="42"/>
  <c r="N116" i="42"/>
  <c r="M116" i="42"/>
  <c r="N115" i="42"/>
  <c r="M115" i="42"/>
  <c r="N114" i="42"/>
  <c r="M114" i="42"/>
  <c r="N113" i="42"/>
  <c r="M113" i="42"/>
  <c r="N112" i="42"/>
  <c r="M112" i="42"/>
  <c r="N111" i="42"/>
  <c r="M111" i="42"/>
  <c r="N110" i="42"/>
  <c r="M110" i="42"/>
  <c r="N109" i="42"/>
  <c r="M109" i="42"/>
  <c r="N108" i="42"/>
  <c r="M108" i="42"/>
  <c r="N107" i="42"/>
  <c r="M107" i="42"/>
  <c r="N106" i="42"/>
  <c r="M106" i="42"/>
  <c r="N105" i="42"/>
  <c r="M105" i="42"/>
  <c r="N104" i="42"/>
  <c r="M104" i="42"/>
  <c r="N103" i="42"/>
  <c r="M103" i="42"/>
  <c r="N102" i="42"/>
  <c r="M102" i="42"/>
  <c r="N101" i="42"/>
  <c r="M101" i="42"/>
  <c r="N100" i="42"/>
  <c r="M100" i="42"/>
  <c r="N99" i="42"/>
  <c r="M99" i="42"/>
  <c r="N98" i="42"/>
  <c r="M98" i="42"/>
  <c r="N97" i="42"/>
  <c r="M97" i="42"/>
  <c r="N96" i="42"/>
  <c r="M96" i="42"/>
  <c r="N95" i="42"/>
  <c r="M95" i="42"/>
  <c r="N94" i="42"/>
  <c r="M94" i="42"/>
  <c r="N93" i="42"/>
  <c r="M93" i="42"/>
  <c r="N92" i="42"/>
  <c r="M92" i="42"/>
  <c r="N91" i="42"/>
  <c r="M91" i="42"/>
  <c r="N90" i="42"/>
  <c r="M90" i="42"/>
  <c r="N89" i="42"/>
  <c r="M89" i="42"/>
  <c r="N88" i="42"/>
  <c r="M88" i="42"/>
  <c r="N87" i="42"/>
  <c r="M87" i="42"/>
  <c r="N86" i="42"/>
  <c r="M86" i="42"/>
  <c r="N85" i="42"/>
  <c r="M85" i="42"/>
  <c r="N84" i="42"/>
  <c r="M84" i="42"/>
  <c r="N83" i="42"/>
  <c r="M83" i="42"/>
  <c r="N82" i="42"/>
  <c r="M82" i="42"/>
  <c r="N81" i="42"/>
  <c r="M81" i="42"/>
  <c r="N80" i="42"/>
  <c r="M80" i="42"/>
  <c r="N79" i="42"/>
  <c r="M79" i="42"/>
  <c r="N78" i="42"/>
  <c r="M78" i="42"/>
  <c r="N77" i="42"/>
  <c r="M77" i="42"/>
  <c r="N76" i="42"/>
  <c r="M76" i="42"/>
  <c r="N75" i="42"/>
  <c r="M75" i="42"/>
  <c r="N74" i="42"/>
  <c r="M74" i="42"/>
  <c r="N73" i="42"/>
  <c r="M73" i="42"/>
  <c r="N72" i="42"/>
  <c r="M72" i="42"/>
  <c r="N71" i="42"/>
  <c r="M71" i="42"/>
  <c r="N70" i="42"/>
  <c r="M70" i="42"/>
  <c r="N69" i="42"/>
  <c r="M69" i="42"/>
  <c r="N68" i="42"/>
  <c r="M68" i="42"/>
  <c r="N67" i="42"/>
  <c r="M67" i="42"/>
  <c r="N66" i="42"/>
  <c r="M66" i="42"/>
  <c r="N65" i="42"/>
  <c r="M65" i="42"/>
  <c r="N64" i="42"/>
  <c r="M64" i="42"/>
  <c r="N63" i="42"/>
  <c r="M63" i="42"/>
  <c r="N62" i="42"/>
  <c r="M62" i="42"/>
  <c r="N61" i="42"/>
  <c r="M61" i="42"/>
  <c r="N59" i="42"/>
  <c r="M59" i="42"/>
  <c r="N58" i="42"/>
  <c r="M58" i="42"/>
  <c r="N57" i="42"/>
  <c r="M57" i="42"/>
  <c r="N56" i="42"/>
  <c r="M56" i="42"/>
  <c r="N55" i="42"/>
  <c r="M55" i="42"/>
  <c r="N54" i="42"/>
  <c r="M54" i="42"/>
  <c r="N53" i="42"/>
  <c r="M53" i="42"/>
  <c r="N52" i="42"/>
  <c r="M52" i="42"/>
  <c r="N51" i="42"/>
  <c r="M51" i="42"/>
  <c r="N50" i="42"/>
  <c r="M50" i="42"/>
  <c r="N49" i="42"/>
  <c r="M49" i="42"/>
  <c r="N48" i="42"/>
  <c r="M48" i="42"/>
  <c r="N47" i="42"/>
  <c r="M47" i="42"/>
  <c r="N46" i="42"/>
  <c r="M46" i="42"/>
  <c r="N45" i="42"/>
  <c r="M45" i="42"/>
  <c r="N44" i="42"/>
  <c r="M44" i="42"/>
  <c r="W9" i="42"/>
  <c r="N60" i="42"/>
  <c r="N43" i="42"/>
  <c r="M43" i="42"/>
  <c r="N17" i="42"/>
  <c r="M17" i="42"/>
  <c r="N16" i="42"/>
  <c r="M16" i="42"/>
  <c r="N15" i="42"/>
  <c r="M15" i="42"/>
  <c r="N14" i="42"/>
  <c r="M14" i="42"/>
  <c r="N13" i="42"/>
  <c r="M13" i="42"/>
  <c r="N12" i="42"/>
  <c r="M12" i="42"/>
  <c r="N11" i="42"/>
  <c r="M11" i="42"/>
  <c r="N10" i="42"/>
  <c r="M10" i="42"/>
  <c r="N9" i="42"/>
  <c r="M9" i="42"/>
  <c r="N8" i="42"/>
  <c r="M8" i="42"/>
  <c r="N7" i="42"/>
  <c r="M7" i="42"/>
  <c r="N6" i="42"/>
  <c r="M6" i="42"/>
  <c r="N5" i="42"/>
  <c r="M5" i="42"/>
  <c r="T2" i="42"/>
  <c r="E23" i="42" l="1"/>
  <c r="F23" i="42"/>
  <c r="E37" i="42"/>
  <c r="F37" i="42"/>
  <c r="E24" i="42"/>
  <c r="F24" i="42"/>
  <c r="E36" i="42"/>
  <c r="F36" i="42"/>
  <c r="E26" i="42"/>
  <c r="F26" i="42"/>
  <c r="F41" i="42"/>
  <c r="E41" i="42"/>
  <c r="E25" i="42"/>
  <c r="F25" i="42"/>
  <c r="E35" i="42"/>
  <c r="F35" i="42"/>
  <c r="E34" i="42"/>
  <c r="F34" i="42"/>
  <c r="E30" i="42"/>
  <c r="F30" i="42"/>
  <c r="F31" i="42"/>
  <c r="E31" i="42"/>
  <c r="F28" i="42"/>
  <c r="E28" i="42"/>
  <c r="F38" i="42"/>
  <c r="E38" i="42"/>
  <c r="E40" i="42"/>
  <c r="F40" i="42"/>
  <c r="E39" i="42"/>
  <c r="F39" i="42"/>
  <c r="F33" i="42"/>
  <c r="E33" i="42"/>
  <c r="E29" i="42"/>
  <c r="F29" i="42"/>
  <c r="E32" i="42"/>
  <c r="F32" i="42"/>
  <c r="F27" i="42"/>
  <c r="E27" i="42"/>
  <c r="E11" i="42"/>
  <c r="F42" i="42"/>
  <c r="E42" i="42"/>
  <c r="F7" i="42"/>
  <c r="E7" i="42"/>
  <c r="F8" i="42"/>
  <c r="F6" i="42"/>
  <c r="E8" i="42"/>
  <c r="E6" i="42"/>
  <c r="F5" i="42"/>
  <c r="E5" i="42"/>
  <c r="F22" i="42"/>
  <c r="E22" i="42"/>
  <c r="F20" i="42"/>
  <c r="F18" i="42"/>
  <c r="F16" i="42"/>
  <c r="F14" i="42"/>
  <c r="F12" i="42"/>
  <c r="F10" i="42"/>
  <c r="E20" i="42"/>
  <c r="E18" i="42"/>
  <c r="E16" i="42"/>
  <c r="E14" i="42"/>
  <c r="E12" i="42"/>
  <c r="E10" i="42"/>
  <c r="F21" i="42"/>
  <c r="F19" i="42"/>
  <c r="F17" i="42"/>
  <c r="F15" i="42"/>
  <c r="F13" i="42"/>
  <c r="F11" i="42"/>
  <c r="E21" i="42"/>
  <c r="E19" i="42"/>
  <c r="E17" i="42"/>
  <c r="E15" i="42"/>
  <c r="E13" i="42"/>
  <c r="E9" i="42"/>
  <c r="F9" i="42"/>
  <c r="U6" i="42"/>
  <c r="W8" i="42"/>
  <c r="V7" i="42"/>
  <c r="X5" i="42"/>
  <c r="Y6" i="42"/>
  <c r="Z7" i="42"/>
  <c r="X9" i="42"/>
  <c r="Y5" i="42"/>
  <c r="V6" i="42"/>
  <c r="W7" i="42"/>
  <c r="X8" i="42"/>
  <c r="U9" i="42"/>
  <c r="Y9" i="42"/>
  <c r="Z5" i="42"/>
  <c r="W6" i="42"/>
  <c r="X7" i="42"/>
  <c r="U8" i="42"/>
  <c r="Y8" i="42"/>
  <c r="V9" i="42"/>
  <c r="Z9" i="42"/>
  <c r="M60" i="42"/>
  <c r="U5" i="42"/>
  <c r="Z6" i="42"/>
  <c r="V5" i="42"/>
  <c r="W5" i="42"/>
  <c r="X6" i="42"/>
  <c r="U7" i="42"/>
  <c r="Y7" i="42"/>
  <c r="V8" i="42"/>
  <c r="Z8" i="42"/>
  <c r="E41" i="4"/>
  <c r="F41" i="4"/>
  <c r="AA6" i="42" l="1"/>
  <c r="AA9" i="42"/>
  <c r="AA7" i="42"/>
  <c r="AA5" i="42"/>
  <c r="AA8" i="42"/>
  <c r="M127" i="9" l="1"/>
  <c r="N127" i="9"/>
  <c r="M128" i="9"/>
  <c r="N128" i="9"/>
  <c r="M22" i="25" l="1"/>
  <c r="N22" i="25"/>
  <c r="B617" i="25" l="1"/>
  <c r="B618" i="25"/>
  <c r="E618" i="25"/>
  <c r="D618" i="25"/>
  <c r="C618" i="25"/>
  <c r="E617" i="25"/>
  <c r="D617" i="25"/>
  <c r="C617" i="25"/>
  <c r="E616" i="25"/>
  <c r="D616" i="25"/>
  <c r="C616" i="25"/>
  <c r="E615" i="25"/>
  <c r="D615" i="25"/>
  <c r="C615" i="25"/>
  <c r="I615" i="25" l="1"/>
  <c r="I618" i="25"/>
  <c r="I617" i="25"/>
  <c r="I616" i="25"/>
  <c r="N36" i="20" l="1"/>
  <c r="M36" i="20"/>
  <c r="N35" i="20"/>
  <c r="M35" i="20"/>
  <c r="T2" i="41" l="1"/>
  <c r="N64" i="20" l="1"/>
  <c r="M64" i="20"/>
  <c r="F5" i="4" l="1"/>
  <c r="F6" i="4"/>
  <c r="F7" i="4"/>
  <c r="F8" i="4"/>
  <c r="F9"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2" i="4"/>
  <c r="T2" i="6" l="1"/>
  <c r="T2" i="29"/>
  <c r="T2" i="26"/>
  <c r="T2" i="25"/>
  <c r="T2" i="38"/>
  <c r="T2" i="24"/>
  <c r="T2" i="39"/>
  <c r="T2" i="23"/>
  <c r="T2" i="21"/>
  <c r="T2" i="20"/>
  <c r="T2" i="19"/>
  <c r="T2" i="27"/>
  <c r="T2" i="10"/>
  <c r="T2" i="8"/>
  <c r="T2" i="7"/>
  <c r="T2" i="5"/>
  <c r="T1" i="4"/>
  <c r="E86" i="6" l="1"/>
  <c r="F86" i="6"/>
  <c r="F541" i="25"/>
  <c r="E541" i="25"/>
  <c r="F523" i="25"/>
  <c r="E523" i="25"/>
  <c r="E603" i="25"/>
  <c r="F603" i="25"/>
  <c r="F606" i="25"/>
  <c r="E606" i="25"/>
  <c r="F605" i="25"/>
  <c r="E605" i="25"/>
  <c r="F604" i="25"/>
  <c r="E604" i="25"/>
  <c r="F219" i="25"/>
  <c r="E219" i="25"/>
  <c r="F218" i="25"/>
  <c r="E218" i="25"/>
  <c r="F216" i="25"/>
  <c r="E215" i="25"/>
  <c r="E217" i="25"/>
  <c r="F217" i="25"/>
  <c r="E216" i="25"/>
  <c r="F215" i="25"/>
  <c r="E78" i="6"/>
  <c r="F90" i="6"/>
  <c r="E90" i="6"/>
  <c r="E602" i="25"/>
  <c r="F602" i="25"/>
  <c r="E594" i="25"/>
  <c r="F594" i="25"/>
  <c r="F597" i="25"/>
  <c r="E597" i="25"/>
  <c r="E596" i="25"/>
  <c r="F596" i="25"/>
  <c r="E599" i="25"/>
  <c r="F599" i="25"/>
  <c r="E600" i="25"/>
  <c r="F600" i="25"/>
  <c r="F598" i="25"/>
  <c r="E598" i="25"/>
  <c r="E601" i="25"/>
  <c r="F601" i="25"/>
  <c r="E595" i="25"/>
  <c r="F595" i="25"/>
  <c r="F593" i="25"/>
  <c r="E593" i="25"/>
  <c r="E588" i="25"/>
  <c r="F588" i="25"/>
  <c r="F589" i="25"/>
  <c r="E589" i="25"/>
  <c r="E590" i="25"/>
  <c r="F590" i="25"/>
  <c r="E591" i="25"/>
  <c r="F591" i="25"/>
  <c r="F19" i="38"/>
  <c r="E19" i="38"/>
  <c r="F20" i="38"/>
  <c r="E23" i="8"/>
  <c r="F23" i="8"/>
  <c r="F584" i="25"/>
  <c r="E584" i="25"/>
  <c r="E585" i="25"/>
  <c r="F585" i="25"/>
  <c r="E586" i="25"/>
  <c r="F586" i="25"/>
  <c r="E587" i="25"/>
  <c r="F587" i="25"/>
  <c r="F583" i="25"/>
  <c r="E583" i="25"/>
  <c r="E22" i="8"/>
  <c r="F22" i="8"/>
  <c r="F95" i="6"/>
  <c r="E69" i="6"/>
  <c r="E557" i="25"/>
  <c r="E559" i="25"/>
  <c r="E561" i="25"/>
  <c r="E563" i="25"/>
  <c r="E565" i="25"/>
  <c r="F560" i="25"/>
  <c r="F564" i="25"/>
  <c r="F557" i="25"/>
  <c r="F559" i="25"/>
  <c r="F561" i="25"/>
  <c r="F563" i="25"/>
  <c r="F565" i="25"/>
  <c r="F558" i="25"/>
  <c r="F562" i="25"/>
  <c r="E558" i="25"/>
  <c r="E560" i="25"/>
  <c r="E562" i="25"/>
  <c r="E564" i="25"/>
  <c r="E552" i="25"/>
  <c r="E554" i="25"/>
  <c r="E556" i="25"/>
  <c r="E555" i="25"/>
  <c r="F553" i="25"/>
  <c r="F555" i="25"/>
  <c r="F552" i="25"/>
  <c r="F554" i="25"/>
  <c r="F556" i="25"/>
  <c r="E553" i="25"/>
  <c r="F582" i="25"/>
  <c r="E582" i="25"/>
  <c r="E579" i="25"/>
  <c r="F579" i="25"/>
  <c r="E580" i="25"/>
  <c r="F580" i="25"/>
  <c r="F581" i="25"/>
  <c r="E581" i="25"/>
  <c r="F592" i="25"/>
  <c r="E592" i="25"/>
  <c r="E576" i="25"/>
  <c r="F576" i="25"/>
  <c r="E575" i="25"/>
  <c r="F575" i="25"/>
  <c r="F577" i="25"/>
  <c r="E577" i="25"/>
  <c r="E18" i="38"/>
  <c r="F18" i="38"/>
  <c r="E96" i="6"/>
  <c r="E97" i="6"/>
  <c r="E98" i="6"/>
  <c r="F65" i="6"/>
  <c r="F69" i="6"/>
  <c r="F73" i="6"/>
  <c r="F77" i="6"/>
  <c r="F81" i="6"/>
  <c r="F85" i="6"/>
  <c r="F91" i="6"/>
  <c r="F66" i="6"/>
  <c r="F70" i="6"/>
  <c r="F74" i="6"/>
  <c r="F78" i="6"/>
  <c r="F82" i="6"/>
  <c r="F87" i="6"/>
  <c r="F92" i="6"/>
  <c r="F96" i="6"/>
  <c r="F63" i="6"/>
  <c r="F67" i="6"/>
  <c r="F71" i="6"/>
  <c r="F75" i="6"/>
  <c r="F79" i="6"/>
  <c r="F83" i="6"/>
  <c r="F88" i="6"/>
  <c r="F93" i="6"/>
  <c r="F97" i="6"/>
  <c r="F64" i="6"/>
  <c r="F68" i="6"/>
  <c r="F72" i="6"/>
  <c r="F76" i="6"/>
  <c r="F80" i="6"/>
  <c r="F84" i="6"/>
  <c r="F89" i="6"/>
  <c r="F94" i="6"/>
  <c r="F98" i="6"/>
  <c r="E572" i="25"/>
  <c r="F572" i="25"/>
  <c r="E573" i="25"/>
  <c r="F573" i="25"/>
  <c r="E574" i="25"/>
  <c r="F574" i="25"/>
  <c r="E578" i="25"/>
  <c r="F578" i="25"/>
  <c r="F570" i="25"/>
  <c r="E570" i="25"/>
  <c r="E571" i="25"/>
  <c r="F571" i="25"/>
  <c r="E16" i="38"/>
  <c r="F16" i="38"/>
  <c r="E569" i="25"/>
  <c r="F569" i="25"/>
  <c r="E21" i="8"/>
  <c r="F21" i="8"/>
  <c r="E567" i="25"/>
  <c r="F567" i="25"/>
  <c r="E568" i="25"/>
  <c r="F568" i="25"/>
  <c r="E486" i="25"/>
  <c r="F486" i="25"/>
  <c r="E17" i="8"/>
  <c r="E19" i="8"/>
  <c r="F18" i="8"/>
  <c r="F17" i="8"/>
  <c r="F19" i="8"/>
  <c r="E18" i="8"/>
  <c r="F6" i="29"/>
  <c r="E6" i="29"/>
  <c r="E5" i="29"/>
  <c r="F5" i="29"/>
  <c r="E223" i="11"/>
  <c r="F223" i="11"/>
  <c r="F219" i="11"/>
  <c r="E219" i="11"/>
  <c r="E222" i="11"/>
  <c r="F222" i="11"/>
  <c r="E218" i="11"/>
  <c r="F218" i="11"/>
  <c r="F220" i="11"/>
  <c r="E220" i="11"/>
  <c r="E20" i="38"/>
  <c r="E17" i="38"/>
  <c r="F17" i="38"/>
  <c r="E9" i="38"/>
  <c r="F9" i="38"/>
  <c r="F15" i="38"/>
  <c r="E15" i="38"/>
  <c r="F14" i="38"/>
  <c r="E14" i="38"/>
  <c r="E11" i="38"/>
  <c r="E12" i="38"/>
  <c r="E13" i="38"/>
  <c r="E10" i="38"/>
  <c r="F10" i="38"/>
  <c r="F11" i="38"/>
  <c r="F12" i="38"/>
  <c r="F13" i="38"/>
  <c r="F467" i="25"/>
  <c r="E467" i="25"/>
  <c r="F566" i="25"/>
  <c r="E566" i="25"/>
  <c r="E8" i="38"/>
  <c r="F8" i="38"/>
  <c r="F15" i="8"/>
  <c r="F16" i="8"/>
  <c r="F20" i="8"/>
  <c r="E20" i="8"/>
  <c r="E6" i="38"/>
  <c r="F6" i="38"/>
  <c r="F5" i="38"/>
  <c r="E5" i="38"/>
  <c r="E7" i="38"/>
  <c r="F7" i="38"/>
  <c r="E16" i="8"/>
  <c r="E88" i="6"/>
  <c r="F441" i="25"/>
  <c r="E441" i="25"/>
  <c r="F158" i="25"/>
  <c r="E158" i="25"/>
  <c r="F391" i="25"/>
  <c r="F389" i="25"/>
  <c r="F387" i="25"/>
  <c r="F385" i="25"/>
  <c r="E391" i="25"/>
  <c r="E389" i="25"/>
  <c r="E387" i="25"/>
  <c r="E385" i="25"/>
  <c r="F390" i="25"/>
  <c r="F388" i="25"/>
  <c r="F386" i="25"/>
  <c r="E390" i="25"/>
  <c r="E388" i="25"/>
  <c r="E386" i="25"/>
  <c r="F548" i="25"/>
  <c r="E548" i="25"/>
  <c r="F549" i="25"/>
  <c r="E549" i="25"/>
  <c r="F550" i="25"/>
  <c r="E550" i="25"/>
  <c r="F546" i="25"/>
  <c r="E546" i="25"/>
  <c r="E551" i="25"/>
  <c r="F551" i="25"/>
  <c r="E547" i="25"/>
  <c r="F547" i="25"/>
  <c r="E394" i="25"/>
  <c r="F394" i="25"/>
  <c r="F393" i="25"/>
  <c r="E393" i="25"/>
  <c r="F21" i="19"/>
  <c r="E21" i="19"/>
  <c r="F20" i="19"/>
  <c r="E20" i="19"/>
  <c r="F19" i="19"/>
  <c r="E19" i="19"/>
  <c r="E543" i="25"/>
  <c r="F543" i="25"/>
  <c r="E310" i="11"/>
  <c r="F310" i="11"/>
  <c r="E309" i="11"/>
  <c r="F309" i="11"/>
  <c r="E529" i="25"/>
  <c r="F529" i="25"/>
  <c r="F519" i="25"/>
  <c r="E519" i="25"/>
  <c r="F518" i="25"/>
  <c r="E518" i="25"/>
  <c r="E535" i="25"/>
  <c r="E533" i="25"/>
  <c r="E531" i="25"/>
  <c r="F536" i="25"/>
  <c r="F534" i="25"/>
  <c r="F532" i="25"/>
  <c r="F530" i="25"/>
  <c r="E536" i="25"/>
  <c r="E534" i="25"/>
  <c r="E532" i="25"/>
  <c r="E530" i="25"/>
  <c r="F535" i="25"/>
  <c r="F533" i="25"/>
  <c r="F531" i="25"/>
  <c r="F542" i="25"/>
  <c r="E542" i="25"/>
  <c r="F540" i="25"/>
  <c r="E540" i="25"/>
  <c r="E539" i="25"/>
  <c r="F539" i="25"/>
  <c r="E521" i="25"/>
  <c r="F522" i="25"/>
  <c r="F520" i="25"/>
  <c r="E522" i="25"/>
  <c r="E520" i="25"/>
  <c r="F521" i="25"/>
  <c r="E538" i="25"/>
  <c r="F537" i="25"/>
  <c r="E537" i="25"/>
  <c r="F538" i="25"/>
  <c r="F528" i="25"/>
  <c r="F526" i="25"/>
  <c r="E528" i="25"/>
  <c r="E526" i="25"/>
  <c r="F527" i="25"/>
  <c r="F525" i="25"/>
  <c r="E527" i="25"/>
  <c r="E525" i="25"/>
  <c r="E524" i="25"/>
  <c r="F524" i="25"/>
  <c r="E95" i="6"/>
  <c r="E94" i="6"/>
  <c r="E517" i="25"/>
  <c r="F517" i="25"/>
  <c r="E516" i="25"/>
  <c r="F516" i="25"/>
  <c r="F338" i="25"/>
  <c r="E338" i="25"/>
  <c r="E20" i="26"/>
  <c r="F20" i="26"/>
  <c r="F157" i="25"/>
  <c r="E157" i="25"/>
  <c r="F514" i="25"/>
  <c r="E514" i="25"/>
  <c r="E515" i="25"/>
  <c r="F515" i="25"/>
  <c r="F513" i="25"/>
  <c r="E513" i="25"/>
  <c r="F512" i="25"/>
  <c r="E512" i="25"/>
  <c r="E255" i="25"/>
  <c r="F255" i="25"/>
  <c r="E308" i="11"/>
  <c r="F312" i="11"/>
  <c r="F308" i="11"/>
  <c r="E312" i="11"/>
  <c r="F307" i="11"/>
  <c r="F306" i="11"/>
  <c r="E307" i="11"/>
  <c r="E306" i="11"/>
  <c r="E305" i="11"/>
  <c r="F305" i="11"/>
  <c r="E92" i="6"/>
  <c r="E291" i="25"/>
  <c r="F291" i="25"/>
  <c r="E292" i="25"/>
  <c r="F292" i="25"/>
  <c r="E509" i="25"/>
  <c r="F509" i="25"/>
  <c r="E510" i="25"/>
  <c r="F510" i="25"/>
  <c r="E508" i="25"/>
  <c r="F508" i="25"/>
  <c r="E511" i="25"/>
  <c r="F511" i="25"/>
  <c r="E91" i="6"/>
  <c r="E230" i="25"/>
  <c r="F230" i="25"/>
  <c r="E89" i="6"/>
  <c r="F156" i="25"/>
  <c r="E156" i="25"/>
  <c r="F384" i="25"/>
  <c r="E384" i="25"/>
  <c r="F209" i="25"/>
  <c r="F507" i="25"/>
  <c r="E507" i="25"/>
  <c r="F506" i="25"/>
  <c r="E506" i="25"/>
  <c r="E505" i="25"/>
  <c r="F505" i="25"/>
  <c r="E504" i="25"/>
  <c r="F504" i="25"/>
  <c r="E85" i="6"/>
  <c r="E503" i="25"/>
  <c r="F503" i="25"/>
  <c r="E84" i="6"/>
  <c r="E502" i="25"/>
  <c r="F502" i="25"/>
  <c r="E501" i="25"/>
  <c r="F501" i="25"/>
  <c r="E73" i="6"/>
  <c r="F500" i="25"/>
  <c r="E500" i="25"/>
  <c r="E79" i="6"/>
  <c r="E81" i="6"/>
  <c r="E80" i="6"/>
  <c r="E68" i="6"/>
  <c r="E83" i="6"/>
  <c r="E82" i="6"/>
  <c r="E383" i="25"/>
  <c r="E381" i="25"/>
  <c r="E379" i="25"/>
  <c r="F382" i="25"/>
  <c r="F380" i="25"/>
  <c r="F378" i="25"/>
  <c r="E382" i="25"/>
  <c r="E380" i="25"/>
  <c r="E378" i="25"/>
  <c r="F383" i="25"/>
  <c r="F381" i="25"/>
  <c r="F379" i="25"/>
  <c r="E77" i="6"/>
  <c r="F16" i="39"/>
  <c r="F14" i="39"/>
  <c r="E16" i="39"/>
  <c r="E14" i="39"/>
  <c r="F15" i="39"/>
  <c r="F13" i="39"/>
  <c r="E15" i="39"/>
  <c r="E13" i="39"/>
  <c r="E12" i="39"/>
  <c r="F12" i="39"/>
  <c r="E498" i="25"/>
  <c r="F498" i="25"/>
  <c r="E495" i="25"/>
  <c r="F495" i="25"/>
  <c r="E75" i="6"/>
  <c r="F499" i="25"/>
  <c r="E499" i="25"/>
  <c r="F33" i="21"/>
  <c r="E33" i="21"/>
  <c r="F34" i="21"/>
  <c r="E34" i="21"/>
  <c r="E74" i="6"/>
  <c r="E76" i="6"/>
  <c r="E42" i="26"/>
  <c r="F42" i="26"/>
  <c r="E41" i="26"/>
  <c r="F41" i="26"/>
  <c r="F494" i="25"/>
  <c r="E494" i="25"/>
  <c r="F496" i="25"/>
  <c r="E496" i="25"/>
  <c r="F497" i="25"/>
  <c r="E497" i="25"/>
  <c r="E493" i="25"/>
  <c r="F493" i="25"/>
  <c r="F492" i="25"/>
  <c r="E492" i="25"/>
  <c r="E72" i="6"/>
  <c r="E71" i="6"/>
  <c r="E70" i="6"/>
  <c r="F491" i="25"/>
  <c r="E491" i="25"/>
  <c r="E66" i="6"/>
  <c r="E67" i="6"/>
  <c r="E65" i="6"/>
  <c r="E39" i="26"/>
  <c r="F39" i="26"/>
  <c r="E38" i="26"/>
  <c r="E40" i="26"/>
  <c r="F38" i="26"/>
  <c r="F40" i="26"/>
  <c r="F6" i="6"/>
  <c r="E6" i="6"/>
  <c r="E53" i="6"/>
  <c r="F53" i="6"/>
  <c r="E54" i="6"/>
  <c r="F54" i="6"/>
  <c r="E155" i="25"/>
  <c r="F155" i="25"/>
  <c r="E377" i="25"/>
  <c r="E375" i="25"/>
  <c r="F376" i="25"/>
  <c r="F374" i="25"/>
  <c r="E376" i="25"/>
  <c r="E374" i="25"/>
  <c r="F377" i="25"/>
  <c r="F375" i="25"/>
  <c r="E59" i="20"/>
  <c r="F59" i="20"/>
  <c r="E60" i="20"/>
  <c r="F60" i="20"/>
  <c r="E17" i="24"/>
  <c r="F17" i="24"/>
  <c r="E64" i="6"/>
  <c r="E489" i="25"/>
  <c r="F489" i="25"/>
  <c r="E8" i="7"/>
  <c r="F8" i="7"/>
  <c r="E488" i="25"/>
  <c r="F488" i="25"/>
  <c r="E490" i="25"/>
  <c r="F490" i="25"/>
  <c r="F62" i="6"/>
  <c r="E62" i="6"/>
  <c r="E61" i="6"/>
  <c r="F61" i="6"/>
  <c r="E63" i="6"/>
  <c r="E487" i="25"/>
  <c r="F487" i="25"/>
  <c r="E60" i="6"/>
  <c r="F60" i="6"/>
  <c r="E463" i="25"/>
  <c r="F463" i="25"/>
  <c r="E59" i="6"/>
  <c r="F59" i="6"/>
  <c r="F57" i="6"/>
  <c r="E57" i="6"/>
  <c r="E58" i="6"/>
  <c r="F58" i="6"/>
  <c r="F485" i="25"/>
  <c r="E485" i="25"/>
  <c r="E55" i="6"/>
  <c r="F55" i="6"/>
  <c r="E56" i="6"/>
  <c r="F56" i="6"/>
  <c r="E470" i="25"/>
  <c r="F470" i="25"/>
  <c r="F57" i="20"/>
  <c r="F55" i="20"/>
  <c r="F53" i="20"/>
  <c r="E57" i="20"/>
  <c r="E55" i="20"/>
  <c r="E53" i="20"/>
  <c r="F58" i="20"/>
  <c r="F56" i="20"/>
  <c r="F54" i="20"/>
  <c r="F52" i="20"/>
  <c r="E58" i="20"/>
  <c r="E56" i="20"/>
  <c r="E54" i="20"/>
  <c r="E52" i="20"/>
  <c r="F51" i="20"/>
  <c r="F49" i="20"/>
  <c r="F47" i="20"/>
  <c r="F45" i="20"/>
  <c r="F43" i="20"/>
  <c r="E51" i="20"/>
  <c r="E49" i="20"/>
  <c r="E47" i="20"/>
  <c r="E45" i="20"/>
  <c r="E43" i="20"/>
  <c r="F50" i="20"/>
  <c r="F48" i="20"/>
  <c r="F46" i="20"/>
  <c r="F44" i="20"/>
  <c r="E50" i="20"/>
  <c r="E48" i="20"/>
  <c r="E46" i="20"/>
  <c r="E44" i="20"/>
  <c r="F41" i="20"/>
  <c r="F39" i="20"/>
  <c r="F37" i="20"/>
  <c r="E41" i="20"/>
  <c r="E39" i="20"/>
  <c r="E37" i="20"/>
  <c r="F42" i="20"/>
  <c r="F40" i="20"/>
  <c r="F38" i="20"/>
  <c r="E42" i="20"/>
  <c r="E40" i="20"/>
  <c r="E38" i="20"/>
  <c r="F35" i="20"/>
  <c r="E35" i="20"/>
  <c r="E36" i="20"/>
  <c r="F36" i="20"/>
  <c r="E469" i="25"/>
  <c r="F469" i="25"/>
  <c r="E440" i="25"/>
  <c r="F440" i="25"/>
  <c r="E468" i="25"/>
  <c r="F468" i="25"/>
  <c r="E462" i="25"/>
  <c r="F462" i="25"/>
  <c r="E466" i="25"/>
  <c r="F466" i="25"/>
  <c r="F464" i="25"/>
  <c r="E464" i="25"/>
  <c r="E465" i="25"/>
  <c r="F465" i="25"/>
  <c r="E461" i="25"/>
  <c r="F461" i="25"/>
  <c r="F52" i="6"/>
  <c r="E52" i="6"/>
  <c r="E51" i="6"/>
  <c r="F51" i="6"/>
  <c r="E49" i="6"/>
  <c r="F49" i="6"/>
  <c r="E50" i="6"/>
  <c r="F50" i="6"/>
  <c r="F47" i="6"/>
  <c r="E47" i="6"/>
  <c r="E46" i="6"/>
  <c r="F46" i="6"/>
  <c r="F45" i="6"/>
  <c r="E45" i="6"/>
  <c r="E48" i="6"/>
  <c r="F48" i="6"/>
  <c r="E443" i="25"/>
  <c r="F443" i="25"/>
  <c r="E454" i="25"/>
  <c r="F454" i="25"/>
  <c r="F34" i="25"/>
  <c r="E34" i="25"/>
  <c r="E446" i="25"/>
  <c r="F446" i="25"/>
  <c r="E447" i="25"/>
  <c r="F447" i="25"/>
  <c r="E445" i="25"/>
  <c r="F445" i="25"/>
  <c r="E448" i="25"/>
  <c r="F448" i="25"/>
  <c r="E444" i="25"/>
  <c r="F444" i="25"/>
  <c r="E450" i="25"/>
  <c r="F450" i="25"/>
  <c r="E451" i="25"/>
  <c r="F451" i="25"/>
  <c r="E452" i="25"/>
  <c r="F452" i="25"/>
  <c r="E449" i="25"/>
  <c r="F449" i="25"/>
  <c r="E442" i="25"/>
  <c r="F442" i="25"/>
  <c r="F453" i="25"/>
  <c r="E453" i="25"/>
  <c r="E44" i="6"/>
  <c r="F44" i="6"/>
  <c r="F43" i="6"/>
  <c r="E43" i="6"/>
  <c r="E456" i="25"/>
  <c r="F456" i="25"/>
  <c r="E457" i="25"/>
  <c r="F457" i="25"/>
  <c r="E458" i="25"/>
  <c r="F458" i="25"/>
  <c r="E455" i="25"/>
  <c r="F455" i="25"/>
  <c r="E460" i="25"/>
  <c r="F460" i="25"/>
  <c r="F13" i="8"/>
  <c r="F11" i="8"/>
  <c r="E15" i="8"/>
  <c r="E13" i="8"/>
  <c r="E11" i="8"/>
  <c r="F14" i="8"/>
  <c r="F12" i="8"/>
  <c r="E14" i="8"/>
  <c r="E12" i="8"/>
  <c r="F15" i="24"/>
  <c r="F13" i="24"/>
  <c r="F11" i="24"/>
  <c r="F9" i="24"/>
  <c r="F7" i="24"/>
  <c r="E15" i="24"/>
  <c r="E13" i="24"/>
  <c r="E11" i="24"/>
  <c r="E9" i="24"/>
  <c r="E7" i="24"/>
  <c r="F16" i="24"/>
  <c r="F14" i="24"/>
  <c r="F12" i="24"/>
  <c r="F10" i="24"/>
  <c r="F8" i="24"/>
  <c r="F6" i="24"/>
  <c r="E16" i="24"/>
  <c r="E14" i="24"/>
  <c r="E12" i="24"/>
  <c r="E10" i="24"/>
  <c r="E8" i="24"/>
  <c r="E6" i="24"/>
  <c r="E5" i="24"/>
  <c r="F5" i="24"/>
  <c r="F37" i="26"/>
  <c r="E37" i="26"/>
  <c r="F36" i="26"/>
  <c r="E36" i="26"/>
  <c r="F11" i="39"/>
  <c r="F9" i="39"/>
  <c r="F7" i="39"/>
  <c r="E11" i="39"/>
  <c r="E9" i="39"/>
  <c r="E7" i="39"/>
  <c r="F10" i="39"/>
  <c r="F8" i="39"/>
  <c r="E10" i="39"/>
  <c r="E8" i="39"/>
  <c r="F6" i="39"/>
  <c r="E6" i="39"/>
  <c r="E42" i="6"/>
  <c r="F42" i="6"/>
  <c r="E29" i="21"/>
  <c r="F29" i="21"/>
  <c r="E30" i="21"/>
  <c r="F30" i="21"/>
  <c r="F31" i="21"/>
  <c r="E31" i="21"/>
  <c r="F32" i="21"/>
  <c r="E32" i="21"/>
  <c r="E28" i="21"/>
  <c r="F28" i="21"/>
  <c r="E34" i="26"/>
  <c r="F34" i="26"/>
  <c r="F27" i="21"/>
  <c r="E27" i="21"/>
  <c r="E6" i="25"/>
  <c r="E439" i="25"/>
  <c r="F439" i="25"/>
  <c r="E437" i="25"/>
  <c r="E435" i="25"/>
  <c r="E433" i="25"/>
  <c r="F438" i="25"/>
  <c r="F436" i="25"/>
  <c r="F434" i="25"/>
  <c r="E438" i="25"/>
  <c r="E436" i="25"/>
  <c r="E434" i="25"/>
  <c r="F437" i="25"/>
  <c r="F435" i="25"/>
  <c r="F433" i="25"/>
  <c r="F432" i="25"/>
  <c r="E432" i="25"/>
  <c r="F431" i="25"/>
  <c r="E431" i="25"/>
  <c r="F352" i="25"/>
  <c r="E352" i="25"/>
  <c r="F397" i="25"/>
  <c r="E397" i="25"/>
  <c r="E47" i="25"/>
  <c r="F47" i="25"/>
  <c r="F430" i="25"/>
  <c r="F428" i="25"/>
  <c r="E430" i="25"/>
  <c r="E428" i="25"/>
  <c r="F429" i="25"/>
  <c r="E429" i="25"/>
  <c r="F427" i="25"/>
  <c r="E427" i="25"/>
  <c r="F426" i="25"/>
  <c r="E426" i="25"/>
  <c r="E422" i="25"/>
  <c r="F422" i="25"/>
  <c r="E425" i="25"/>
  <c r="F425" i="25"/>
  <c r="F423" i="25"/>
  <c r="E423" i="25"/>
  <c r="F424" i="25"/>
  <c r="E424" i="25"/>
  <c r="E418" i="25"/>
  <c r="F418" i="25"/>
  <c r="F417" i="25"/>
  <c r="E417" i="25"/>
  <c r="E419" i="25"/>
  <c r="F419" i="25"/>
  <c r="F415" i="25"/>
  <c r="E415" i="25"/>
  <c r="E416" i="25"/>
  <c r="F416" i="25"/>
  <c r="E420" i="25"/>
  <c r="F420" i="25"/>
  <c r="F414" i="25"/>
  <c r="E414" i="25"/>
  <c r="E412" i="25"/>
  <c r="F413" i="25"/>
  <c r="E413" i="25"/>
  <c r="F412" i="25"/>
  <c r="E41" i="6"/>
  <c r="F41" i="6"/>
  <c r="E40" i="6"/>
  <c r="F40" i="6"/>
  <c r="E39" i="6"/>
  <c r="F39" i="6"/>
  <c r="E38" i="6"/>
  <c r="F38" i="6"/>
  <c r="E36" i="6"/>
  <c r="F36" i="6"/>
  <c r="F37" i="6"/>
  <c r="E37" i="6"/>
  <c r="E35" i="6"/>
  <c r="F35" i="6"/>
  <c r="F295" i="11"/>
  <c r="F293" i="11"/>
  <c r="F291" i="11"/>
  <c r="F289" i="11"/>
  <c r="E295" i="11"/>
  <c r="E293" i="11"/>
  <c r="E291" i="11"/>
  <c r="E289" i="11"/>
  <c r="F294" i="11"/>
  <c r="F292" i="11"/>
  <c r="F290" i="11"/>
  <c r="E294" i="11"/>
  <c r="E292" i="11"/>
  <c r="E290" i="11"/>
  <c r="F288" i="11"/>
  <c r="E288" i="11"/>
  <c r="F304" i="11"/>
  <c r="F302" i="11"/>
  <c r="F300" i="11"/>
  <c r="F298" i="11"/>
  <c r="E304" i="11"/>
  <c r="E302" i="11"/>
  <c r="E300" i="11"/>
  <c r="E298" i="11"/>
  <c r="F303" i="11"/>
  <c r="F301" i="11"/>
  <c r="F299" i="11"/>
  <c r="F297" i="11"/>
  <c r="E303" i="11"/>
  <c r="E301" i="11"/>
  <c r="E299" i="11"/>
  <c r="E297" i="11"/>
  <c r="E296" i="11"/>
  <c r="F296" i="11"/>
  <c r="E185" i="11"/>
  <c r="E183" i="11"/>
  <c r="E181" i="11"/>
  <c r="E179" i="11"/>
  <c r="F184" i="11"/>
  <c r="F182" i="11"/>
  <c r="F180" i="11"/>
  <c r="E184" i="11"/>
  <c r="E182" i="11"/>
  <c r="E180" i="11"/>
  <c r="F185" i="11"/>
  <c r="F183" i="11"/>
  <c r="F181" i="11"/>
  <c r="F179" i="11"/>
  <c r="F89" i="11"/>
  <c r="F87" i="11"/>
  <c r="F85" i="11"/>
  <c r="F83" i="11"/>
  <c r="F81" i="11"/>
  <c r="E89" i="11"/>
  <c r="E87" i="11"/>
  <c r="E85" i="11"/>
  <c r="E83" i="11"/>
  <c r="E81" i="11"/>
  <c r="F88" i="11"/>
  <c r="F86" i="11"/>
  <c r="F84" i="11"/>
  <c r="F82" i="11"/>
  <c r="F80" i="11"/>
  <c r="E88" i="11"/>
  <c r="E86" i="11"/>
  <c r="E84" i="11"/>
  <c r="E82" i="11"/>
  <c r="E80" i="11"/>
  <c r="E409" i="25"/>
  <c r="F409" i="25"/>
  <c r="F410" i="25"/>
  <c r="E410" i="25"/>
  <c r="E398" i="25"/>
  <c r="F398" i="25"/>
  <c r="F399" i="25"/>
  <c r="E399" i="25"/>
  <c r="F400" i="25"/>
  <c r="E400" i="25"/>
  <c r="E401" i="25"/>
  <c r="F401" i="25"/>
  <c r="E402" i="25"/>
  <c r="F402" i="25"/>
  <c r="E403" i="25"/>
  <c r="F403" i="25"/>
  <c r="E404" i="25"/>
  <c r="F404" i="25"/>
  <c r="E405" i="25"/>
  <c r="F405" i="25"/>
  <c r="E396" i="25"/>
  <c r="F396" i="25"/>
  <c r="E406" i="25"/>
  <c r="F406" i="25"/>
  <c r="E407" i="25"/>
  <c r="F407" i="25"/>
  <c r="E408" i="25"/>
  <c r="F408" i="25"/>
  <c r="E411" i="25"/>
  <c r="F411" i="25"/>
  <c r="E33" i="26"/>
  <c r="F33" i="26"/>
  <c r="E35" i="26"/>
  <c r="F35" i="26"/>
  <c r="E29" i="26"/>
  <c r="F29" i="26"/>
  <c r="E30" i="26"/>
  <c r="F30" i="26"/>
  <c r="E28" i="26"/>
  <c r="F28" i="26"/>
  <c r="E31" i="26"/>
  <c r="F31" i="26"/>
  <c r="E32" i="26"/>
  <c r="F32" i="26"/>
  <c r="E34" i="6"/>
  <c r="F34" i="6"/>
  <c r="E33" i="6"/>
  <c r="F33" i="6"/>
  <c r="F8" i="6"/>
  <c r="F11" i="6"/>
  <c r="F15" i="6"/>
  <c r="F19" i="6"/>
  <c r="F22" i="6"/>
  <c r="F26" i="6"/>
  <c r="F30" i="6"/>
  <c r="F9" i="6"/>
  <c r="F16" i="6"/>
  <c r="F23" i="6"/>
  <c r="F27" i="6"/>
  <c r="F5" i="6"/>
  <c r="F13" i="6"/>
  <c r="F17" i="6"/>
  <c r="F20" i="6"/>
  <c r="F24" i="6"/>
  <c r="F28" i="6"/>
  <c r="F32" i="6"/>
  <c r="F7" i="6"/>
  <c r="F10" i="6"/>
  <c r="F14" i="6"/>
  <c r="F18" i="6"/>
  <c r="F21" i="6"/>
  <c r="F25" i="6"/>
  <c r="F29" i="6"/>
  <c r="F12" i="6"/>
  <c r="F31" i="6"/>
  <c r="E392" i="25"/>
  <c r="F392" i="25"/>
  <c r="F373" i="25"/>
  <c r="E373" i="25"/>
  <c r="F371" i="25"/>
  <c r="E371" i="25"/>
  <c r="F372" i="25"/>
  <c r="E372" i="25"/>
  <c r="F395" i="25"/>
  <c r="E369" i="25"/>
  <c r="F368" i="25"/>
  <c r="E370" i="25"/>
  <c r="F369" i="25"/>
  <c r="E367" i="25"/>
  <c r="F370" i="25"/>
  <c r="E368" i="25"/>
  <c r="F367" i="25"/>
  <c r="E356" i="25"/>
  <c r="E359" i="25"/>
  <c r="E363" i="25"/>
  <c r="F357" i="25"/>
  <c r="F360" i="25"/>
  <c r="F364" i="25"/>
  <c r="E357" i="25"/>
  <c r="E360" i="25"/>
  <c r="E364" i="25"/>
  <c r="F354" i="25"/>
  <c r="F361" i="25"/>
  <c r="F365" i="25"/>
  <c r="E354" i="25"/>
  <c r="E361" i="25"/>
  <c r="E365" i="25"/>
  <c r="F355" i="25"/>
  <c r="F358" i="25"/>
  <c r="F362" i="25"/>
  <c r="F366" i="25"/>
  <c r="E355" i="25"/>
  <c r="E358" i="25"/>
  <c r="E362" i="25"/>
  <c r="E366" i="25"/>
  <c r="F356" i="25"/>
  <c r="F359" i="25"/>
  <c r="F363" i="25"/>
  <c r="E26" i="26"/>
  <c r="F26" i="26"/>
  <c r="F25" i="26"/>
  <c r="E25" i="26"/>
  <c r="E353" i="25"/>
  <c r="F353" i="25"/>
  <c r="F27" i="26"/>
  <c r="E27" i="26"/>
  <c r="E24" i="26"/>
  <c r="F23" i="26"/>
  <c r="E23" i="26"/>
  <c r="F24" i="26"/>
  <c r="F22" i="26"/>
  <c r="E22" i="26"/>
  <c r="F21" i="26"/>
  <c r="E21" i="26"/>
  <c r="F351" i="25"/>
  <c r="E351" i="25"/>
  <c r="F350" i="25"/>
  <c r="E350" i="25"/>
  <c r="F349" i="25"/>
  <c r="E349" i="25"/>
  <c r="F5" i="25"/>
  <c r="E5" i="25"/>
  <c r="E11" i="26"/>
  <c r="F11" i="26"/>
  <c r="F9" i="26"/>
  <c r="E8" i="26"/>
  <c r="F5" i="26"/>
  <c r="F6" i="26"/>
  <c r="F10" i="26"/>
  <c r="E9" i="26"/>
  <c r="E10" i="26"/>
  <c r="F7" i="26"/>
  <c r="E6" i="26"/>
  <c r="F8" i="26"/>
  <c r="E7" i="26"/>
  <c r="E5" i="26"/>
  <c r="F347" i="25"/>
  <c r="E347" i="25"/>
  <c r="F346" i="25"/>
  <c r="E346" i="25"/>
  <c r="E32" i="6"/>
  <c r="F10" i="8"/>
  <c r="E10" i="8"/>
  <c r="E9" i="8"/>
  <c r="F9" i="8"/>
  <c r="F25" i="21"/>
  <c r="E25" i="21"/>
  <c r="F345" i="25"/>
  <c r="E345" i="25"/>
  <c r="F344" i="25"/>
  <c r="E344" i="25"/>
  <c r="F18" i="26"/>
  <c r="E18" i="26"/>
  <c r="E343" i="25"/>
  <c r="F343" i="25"/>
  <c r="F342" i="25"/>
  <c r="E342" i="25"/>
  <c r="F8" i="11"/>
  <c r="F11" i="11"/>
  <c r="F14" i="11"/>
  <c r="F18" i="11"/>
  <c r="F22" i="11"/>
  <c r="F26" i="11"/>
  <c r="F30" i="11"/>
  <c r="F34" i="11"/>
  <c r="F38" i="11"/>
  <c r="F42" i="11"/>
  <c r="F46" i="11"/>
  <c r="F50" i="11"/>
  <c r="F54" i="11"/>
  <c r="F58" i="11"/>
  <c r="F62" i="11"/>
  <c r="F66" i="11"/>
  <c r="F70" i="11"/>
  <c r="F74" i="11"/>
  <c r="F78" i="11"/>
  <c r="F118" i="11"/>
  <c r="F122" i="11"/>
  <c r="F126" i="11"/>
  <c r="F130" i="11"/>
  <c r="F134" i="11"/>
  <c r="F189" i="11"/>
  <c r="F193" i="11"/>
  <c r="F197" i="11"/>
  <c r="F201" i="11"/>
  <c r="F204" i="11"/>
  <c r="F208" i="11"/>
  <c r="F212" i="11"/>
  <c r="F215" i="11"/>
  <c r="F225" i="11"/>
  <c r="F229" i="11"/>
  <c r="F233" i="11"/>
  <c r="F237" i="11"/>
  <c r="F242" i="11"/>
  <c r="F246" i="11"/>
  <c r="F250" i="11"/>
  <c r="F254" i="11"/>
  <c r="F258" i="11"/>
  <c r="F265" i="11"/>
  <c r="F269" i="11"/>
  <c r="F273" i="11"/>
  <c r="F277" i="11"/>
  <c r="F281" i="11"/>
  <c r="F285" i="11"/>
  <c r="F6" i="11"/>
  <c r="F10" i="11"/>
  <c r="F12" i="11"/>
  <c r="F17" i="11"/>
  <c r="F23" i="11"/>
  <c r="F28" i="11"/>
  <c r="F33" i="11"/>
  <c r="F39" i="11"/>
  <c r="F44" i="11"/>
  <c r="F49" i="11"/>
  <c r="F55" i="11"/>
  <c r="F60" i="11"/>
  <c r="F65" i="11"/>
  <c r="F71" i="11"/>
  <c r="F76" i="11"/>
  <c r="F117" i="11"/>
  <c r="F123" i="11"/>
  <c r="F128" i="11"/>
  <c r="F133" i="11"/>
  <c r="F188" i="11"/>
  <c r="F194" i="11"/>
  <c r="F199" i="11"/>
  <c r="F203" i="11"/>
  <c r="F209" i="11"/>
  <c r="F213" i="11"/>
  <c r="F217" i="11"/>
  <c r="F224" i="11"/>
  <c r="F230" i="11"/>
  <c r="F235" i="11"/>
  <c r="F240" i="11"/>
  <c r="F243" i="11"/>
  <c r="F248" i="11"/>
  <c r="F253" i="11"/>
  <c r="F259" i="11"/>
  <c r="F263" i="11"/>
  <c r="F268" i="11"/>
  <c r="F274" i="11"/>
  <c r="F279" i="11"/>
  <c r="F284" i="11"/>
  <c r="F7" i="11"/>
  <c r="F13" i="11"/>
  <c r="F19" i="11"/>
  <c r="F24" i="11"/>
  <c r="F29" i="11"/>
  <c r="F35" i="11"/>
  <c r="F40" i="11"/>
  <c r="F45" i="11"/>
  <c r="F51" i="11"/>
  <c r="F56" i="11"/>
  <c r="F61" i="11"/>
  <c r="F67" i="11"/>
  <c r="F72" i="11"/>
  <c r="F77" i="11"/>
  <c r="F119" i="11"/>
  <c r="F124" i="11"/>
  <c r="F129" i="11"/>
  <c r="F190" i="11"/>
  <c r="F195" i="11"/>
  <c r="F200" i="11"/>
  <c r="F205" i="11"/>
  <c r="F210" i="11"/>
  <c r="F214" i="11"/>
  <c r="F226" i="11"/>
  <c r="F231" i="11"/>
  <c r="F236" i="11"/>
  <c r="F244" i="11"/>
  <c r="F249" i="11"/>
  <c r="F255" i="11"/>
  <c r="F260" i="11"/>
  <c r="F264" i="11"/>
  <c r="F270" i="11"/>
  <c r="F275" i="11"/>
  <c r="F280" i="11"/>
  <c r="F15" i="11"/>
  <c r="F20" i="11"/>
  <c r="F25" i="11"/>
  <c r="F31" i="11"/>
  <c r="F36" i="11"/>
  <c r="F41" i="11"/>
  <c r="F47" i="11"/>
  <c r="F52" i="11"/>
  <c r="F57" i="11"/>
  <c r="F63" i="11"/>
  <c r="F68" i="11"/>
  <c r="F73" i="11"/>
  <c r="F79" i="11"/>
  <c r="F120" i="11"/>
  <c r="F125" i="11"/>
  <c r="F131" i="11"/>
  <c r="F5" i="11"/>
  <c r="F16" i="11"/>
  <c r="F37" i="11"/>
  <c r="F59" i="11"/>
  <c r="F186" i="11"/>
  <c r="F196" i="11"/>
  <c r="F206" i="11"/>
  <c r="F227" i="11"/>
  <c r="F238" i="11"/>
  <c r="F245" i="11"/>
  <c r="F256" i="11"/>
  <c r="F266" i="11"/>
  <c r="F276" i="11"/>
  <c r="F9" i="11"/>
  <c r="F21" i="11"/>
  <c r="F43" i="11"/>
  <c r="F64" i="11"/>
  <c r="F121" i="11"/>
  <c r="F187" i="11"/>
  <c r="F198" i="11"/>
  <c r="F207" i="11"/>
  <c r="F216" i="11"/>
  <c r="F228" i="11"/>
  <c r="F239" i="11"/>
  <c r="F247" i="11"/>
  <c r="F257" i="11"/>
  <c r="F267" i="11"/>
  <c r="F278" i="11"/>
  <c r="F286" i="11"/>
  <c r="F27" i="11"/>
  <c r="F48" i="11"/>
  <c r="F69" i="11"/>
  <c r="F127" i="11"/>
  <c r="F191" i="11"/>
  <c r="F202" i="11"/>
  <c r="F211" i="11"/>
  <c r="F232" i="11"/>
  <c r="F251" i="11"/>
  <c r="F261" i="11"/>
  <c r="F271" i="11"/>
  <c r="F282" i="11"/>
  <c r="F32" i="11"/>
  <c r="F53" i="11"/>
  <c r="F75" i="11"/>
  <c r="F132" i="11"/>
  <c r="F192" i="11"/>
  <c r="F221" i="11"/>
  <c r="F234" i="11"/>
  <c r="F241" i="11"/>
  <c r="F252" i="11"/>
  <c r="F262" i="11"/>
  <c r="F272" i="11"/>
  <c r="F283" i="11"/>
  <c r="F23" i="19"/>
  <c r="E23" i="19"/>
  <c r="E31" i="6"/>
  <c r="F340" i="25"/>
  <c r="E340" i="25"/>
  <c r="E337" i="25"/>
  <c r="F337" i="25"/>
  <c r="E339" i="25"/>
  <c r="F339" i="25"/>
  <c r="F341" i="25"/>
  <c r="E341" i="25"/>
  <c r="F336" i="25"/>
  <c r="E336" i="25"/>
  <c r="E334" i="25"/>
  <c r="F334" i="25"/>
  <c r="F335" i="25"/>
  <c r="E335" i="25"/>
  <c r="F333" i="25"/>
  <c r="E333" i="25"/>
  <c r="F332" i="25"/>
  <c r="E332" i="25"/>
  <c r="F331" i="25"/>
  <c r="E331" i="25"/>
  <c r="E330" i="25"/>
  <c r="F330" i="25"/>
  <c r="E325" i="25"/>
  <c r="F325" i="25"/>
  <c r="E328" i="25"/>
  <c r="F328" i="25"/>
  <c r="E326" i="25"/>
  <c r="F326" i="25"/>
  <c r="E327" i="25"/>
  <c r="F327" i="25"/>
  <c r="E324" i="25"/>
  <c r="F324" i="25"/>
  <c r="E323" i="25"/>
  <c r="F323" i="25"/>
  <c r="E322" i="25"/>
  <c r="F322" i="25"/>
  <c r="E321" i="25"/>
  <c r="F321" i="25"/>
  <c r="E320" i="25"/>
  <c r="F320" i="25"/>
  <c r="F329" i="25"/>
  <c r="E329" i="25"/>
  <c r="F319" i="25"/>
  <c r="E319" i="25"/>
  <c r="E318" i="25"/>
  <c r="F318" i="25"/>
  <c r="F317" i="25"/>
  <c r="E317" i="25"/>
  <c r="E313" i="25"/>
  <c r="F313" i="25"/>
  <c r="E315" i="25"/>
  <c r="F315" i="25"/>
  <c r="F316" i="25"/>
  <c r="E316" i="25"/>
  <c r="E314" i="25"/>
  <c r="F314" i="25"/>
  <c r="E312" i="25"/>
  <c r="F312" i="25"/>
  <c r="F311" i="25"/>
  <c r="E311" i="25"/>
  <c r="F12" i="26"/>
  <c r="E310" i="25"/>
  <c r="F310" i="25"/>
  <c r="F19" i="25"/>
  <c r="E19" i="25"/>
  <c r="E305" i="25"/>
  <c r="F305" i="25"/>
  <c r="E308" i="25"/>
  <c r="F308" i="25"/>
  <c r="F307" i="25"/>
  <c r="E307" i="25"/>
  <c r="F306" i="25"/>
  <c r="E306" i="25"/>
  <c r="F309" i="25"/>
  <c r="E309" i="25"/>
  <c r="F304" i="25"/>
  <c r="E304" i="25"/>
  <c r="F303" i="25"/>
  <c r="E303" i="25"/>
  <c r="E302" i="25"/>
  <c r="F302" i="25"/>
  <c r="E300" i="25"/>
  <c r="F300" i="25"/>
  <c r="F301" i="25"/>
  <c r="E301" i="25"/>
  <c r="F299" i="25"/>
  <c r="E299" i="25"/>
  <c r="F295" i="25"/>
  <c r="E295" i="25"/>
  <c r="F34" i="20"/>
  <c r="E34" i="20"/>
  <c r="F298" i="25"/>
  <c r="E298" i="25"/>
  <c r="E296" i="25"/>
  <c r="F296" i="25"/>
  <c r="F297" i="25"/>
  <c r="E297" i="25"/>
  <c r="E348" i="25"/>
  <c r="F348" i="25"/>
  <c r="F294" i="25"/>
  <c r="E294" i="25"/>
  <c r="F26" i="21"/>
  <c r="F24" i="21"/>
  <c r="E26" i="21"/>
  <c r="E24" i="21"/>
  <c r="F23" i="21"/>
  <c r="E23" i="21"/>
  <c r="E293" i="25"/>
  <c r="F293" i="25"/>
  <c r="F281" i="25"/>
  <c r="E281" i="25"/>
  <c r="E276" i="25"/>
  <c r="F276" i="25"/>
  <c r="E277" i="25"/>
  <c r="F277" i="25"/>
  <c r="E280" i="25"/>
  <c r="F280" i="25"/>
  <c r="E285" i="25"/>
  <c r="F285" i="25"/>
  <c r="F287" i="25"/>
  <c r="E287" i="25"/>
  <c r="E288" i="25"/>
  <c r="F288" i="25"/>
  <c r="E289" i="25"/>
  <c r="F289" i="25"/>
  <c r="E283" i="25"/>
  <c r="F283" i="25"/>
  <c r="E284" i="25"/>
  <c r="F284" i="25"/>
  <c r="E286" i="25"/>
  <c r="F286" i="25"/>
  <c r="E290" i="25"/>
  <c r="F290" i="25"/>
  <c r="F282" i="25"/>
  <c r="E282" i="25"/>
  <c r="F279" i="25"/>
  <c r="E279" i="25"/>
  <c r="F278" i="25"/>
  <c r="E278" i="25"/>
  <c r="F275" i="25"/>
  <c r="E275" i="25"/>
  <c r="F14" i="26"/>
  <c r="F19" i="26"/>
  <c r="F16" i="26"/>
  <c r="F13" i="26"/>
  <c r="F15" i="26"/>
  <c r="F17" i="26"/>
  <c r="E15" i="26"/>
  <c r="E12" i="26"/>
  <c r="E16" i="26"/>
  <c r="E13" i="26"/>
  <c r="E17" i="26"/>
  <c r="E14" i="26"/>
  <c r="E19" i="26"/>
  <c r="E7" i="25"/>
  <c r="E11" i="25"/>
  <c r="E15" i="25"/>
  <c r="E22" i="25"/>
  <c r="E24" i="25"/>
  <c r="E27" i="25"/>
  <c r="E38" i="25"/>
  <c r="E40" i="25"/>
  <c r="E43" i="25"/>
  <c r="E49" i="25"/>
  <c r="E53" i="25"/>
  <c r="E55" i="25"/>
  <c r="E59" i="25"/>
  <c r="E63" i="25"/>
  <c r="E67" i="25"/>
  <c r="E71" i="25"/>
  <c r="E74" i="25"/>
  <c r="E76" i="25"/>
  <c r="E79" i="25"/>
  <c r="E81" i="25"/>
  <c r="E88" i="25"/>
  <c r="E90" i="25"/>
  <c r="E94" i="25"/>
  <c r="E98" i="25"/>
  <c r="E101" i="25"/>
  <c r="E104" i="25"/>
  <c r="E108" i="25"/>
  <c r="E111" i="25"/>
  <c r="E113" i="25"/>
  <c r="E119" i="25"/>
  <c r="E123" i="25"/>
  <c r="E127" i="25"/>
  <c r="E131" i="25"/>
  <c r="E135" i="25"/>
  <c r="E139" i="25"/>
  <c r="E143" i="25"/>
  <c r="E147" i="25"/>
  <c r="E151" i="25"/>
  <c r="E159" i="25"/>
  <c r="E163" i="25"/>
  <c r="E167" i="25"/>
  <c r="E171" i="25"/>
  <c r="E175" i="25"/>
  <c r="E179" i="25"/>
  <c r="E8" i="25"/>
  <c r="E12" i="25"/>
  <c r="E18" i="25"/>
  <c r="E20" i="25"/>
  <c r="E23" i="25"/>
  <c r="E25" i="25"/>
  <c r="E28" i="25"/>
  <c r="E29" i="25"/>
  <c r="E35" i="25"/>
  <c r="E41" i="25"/>
  <c r="E50" i="25"/>
  <c r="E56" i="25"/>
  <c r="E60" i="25"/>
  <c r="E64" i="25"/>
  <c r="E68" i="25"/>
  <c r="E72" i="25"/>
  <c r="E75" i="25"/>
  <c r="E77" i="25"/>
  <c r="E80" i="25"/>
  <c r="E82" i="25"/>
  <c r="E83" i="25"/>
  <c r="E85" i="25"/>
  <c r="E91" i="25"/>
  <c r="E95" i="25"/>
  <c r="E105" i="25"/>
  <c r="E114" i="25"/>
  <c r="E116" i="25"/>
  <c r="E120" i="25"/>
  <c r="E124" i="25"/>
  <c r="E128" i="25"/>
  <c r="E132" i="25"/>
  <c r="E136" i="25"/>
  <c r="E140" i="25"/>
  <c r="E144" i="25"/>
  <c r="E148" i="25"/>
  <c r="E152" i="25"/>
  <c r="E160" i="25"/>
  <c r="E164" i="25"/>
  <c r="E168" i="25"/>
  <c r="E172" i="25"/>
  <c r="E176" i="25"/>
  <c r="E180" i="25"/>
  <c r="E184" i="25"/>
  <c r="E187" i="25"/>
  <c r="E191" i="25"/>
  <c r="E195" i="25"/>
  <c r="E199" i="25"/>
  <c r="E203" i="25"/>
  <c r="E207" i="25"/>
  <c r="E211" i="25"/>
  <c r="E220" i="25"/>
  <c r="E224" i="25"/>
  <c r="E227" i="25"/>
  <c r="E231" i="25"/>
  <c r="E235" i="25"/>
  <c r="E239" i="25"/>
  <c r="E243" i="25"/>
  <c r="E247" i="25"/>
  <c r="E260" i="25"/>
  <c r="E254" i="25"/>
  <c r="E259" i="25"/>
  <c r="E264" i="25"/>
  <c r="E10" i="25"/>
  <c r="E17" i="25"/>
  <c r="E21" i="25"/>
  <c r="E33" i="25"/>
  <c r="E37" i="25"/>
  <c r="E42" i="25"/>
  <c r="E48" i="25"/>
  <c r="E62" i="25"/>
  <c r="E73" i="25"/>
  <c r="E87" i="25"/>
  <c r="E93" i="25"/>
  <c r="E100" i="25"/>
  <c r="E107" i="25"/>
  <c r="E126" i="25"/>
  <c r="E134" i="25"/>
  <c r="E142" i="25"/>
  <c r="E150" i="25"/>
  <c r="E162" i="25"/>
  <c r="E170" i="25"/>
  <c r="E178" i="25"/>
  <c r="E185" i="25"/>
  <c r="E189" i="25"/>
  <c r="E194" i="25"/>
  <c r="E200" i="25"/>
  <c r="E205" i="25"/>
  <c r="E212" i="25"/>
  <c r="E222" i="25"/>
  <c r="E233" i="25"/>
  <c r="E238" i="25"/>
  <c r="E244" i="25"/>
  <c r="E249" i="25"/>
  <c r="E253" i="25"/>
  <c r="E261" i="25"/>
  <c r="E266" i="25"/>
  <c r="E270" i="25"/>
  <c r="E274" i="25"/>
  <c r="F6" i="25"/>
  <c r="F8" i="25"/>
  <c r="F12" i="25"/>
  <c r="F18" i="25"/>
  <c r="F20" i="25"/>
  <c r="F23" i="25"/>
  <c r="F25" i="25"/>
  <c r="F28" i="25"/>
  <c r="F29" i="25"/>
  <c r="F35" i="25"/>
  <c r="F41" i="25"/>
  <c r="E13" i="25"/>
  <c r="E30" i="25"/>
  <c r="E39" i="25"/>
  <c r="E44" i="25"/>
  <c r="E51" i="25"/>
  <c r="E57" i="25"/>
  <c r="E65" i="25"/>
  <c r="E69" i="25"/>
  <c r="E89" i="25"/>
  <c r="E96" i="25"/>
  <c r="E102" i="25"/>
  <c r="E109" i="25"/>
  <c r="E112" i="25"/>
  <c r="E117" i="25"/>
  <c r="E129" i="25"/>
  <c r="E137" i="25"/>
  <c r="E145" i="25"/>
  <c r="E153" i="25"/>
  <c r="E165" i="25"/>
  <c r="E173" i="25"/>
  <c r="E181" i="25"/>
  <c r="E190" i="25"/>
  <c r="E196" i="25"/>
  <c r="E201" i="25"/>
  <c r="E206" i="25"/>
  <c r="E213" i="25"/>
  <c r="E223" i="25"/>
  <c r="E228" i="25"/>
  <c r="E234" i="25"/>
  <c r="E240" i="25"/>
  <c r="E245" i="25"/>
  <c r="E250" i="25"/>
  <c r="E256" i="25"/>
  <c r="E262" i="25"/>
  <c r="E267" i="25"/>
  <c r="E271" i="25"/>
  <c r="F9" i="25"/>
  <c r="F13" i="25"/>
  <c r="F16" i="25"/>
  <c r="F30" i="25"/>
  <c r="F32" i="25"/>
  <c r="F36" i="25"/>
  <c r="F39" i="25"/>
  <c r="F44" i="25"/>
  <c r="F51" i="25"/>
  <c r="F54" i="25"/>
  <c r="F57" i="25"/>
  <c r="F61" i="25"/>
  <c r="F65" i="25"/>
  <c r="F69" i="25"/>
  <c r="E26" i="25"/>
  <c r="E31" i="25"/>
  <c r="E52" i="25"/>
  <c r="E66" i="25"/>
  <c r="E103" i="25"/>
  <c r="E122" i="25"/>
  <c r="E138" i="25"/>
  <c r="E154" i="25"/>
  <c r="E174" i="25"/>
  <c r="E186" i="25"/>
  <c r="E197" i="25"/>
  <c r="E208" i="25"/>
  <c r="E214" i="25"/>
  <c r="E229" i="25"/>
  <c r="E236" i="25"/>
  <c r="E246" i="25"/>
  <c r="E257" i="25"/>
  <c r="E268" i="25"/>
  <c r="F10" i="25"/>
  <c r="F17" i="25"/>
  <c r="F21" i="25"/>
  <c r="F33" i="25"/>
  <c r="F37" i="25"/>
  <c r="F42" i="25"/>
  <c r="F52" i="25"/>
  <c r="F55" i="25"/>
  <c r="F60" i="25"/>
  <c r="F66" i="25"/>
  <c r="F72" i="25"/>
  <c r="F76" i="25"/>
  <c r="F88" i="25"/>
  <c r="F90" i="25"/>
  <c r="F94" i="25"/>
  <c r="F98" i="25"/>
  <c r="F101" i="25"/>
  <c r="F104" i="25"/>
  <c r="F108" i="25"/>
  <c r="F111" i="25"/>
  <c r="F113" i="25"/>
  <c r="F119" i="25"/>
  <c r="F123" i="25"/>
  <c r="F127" i="25"/>
  <c r="F131" i="25"/>
  <c r="F135" i="25"/>
  <c r="F139" i="25"/>
  <c r="F143" i="25"/>
  <c r="F147" i="25"/>
  <c r="F151" i="25"/>
  <c r="F159" i="25"/>
  <c r="F163" i="25"/>
  <c r="F167" i="25"/>
  <c r="F171" i="25"/>
  <c r="F175" i="25"/>
  <c r="F179" i="25"/>
  <c r="F183" i="25"/>
  <c r="F186" i="25"/>
  <c r="F190" i="25"/>
  <c r="F194" i="25"/>
  <c r="F198" i="25"/>
  <c r="F202" i="25"/>
  <c r="F206" i="25"/>
  <c r="F210" i="25"/>
  <c r="F214" i="25"/>
  <c r="E36" i="25"/>
  <c r="E54" i="25"/>
  <c r="E70" i="25"/>
  <c r="E92" i="25"/>
  <c r="E110" i="25"/>
  <c r="E121" i="25"/>
  <c r="E141" i="25"/>
  <c r="E166" i="25"/>
  <c r="E183" i="25"/>
  <c r="E198" i="25"/>
  <c r="E226" i="25"/>
  <c r="E237" i="25"/>
  <c r="E251" i="25"/>
  <c r="E265" i="25"/>
  <c r="F14" i="25"/>
  <c r="F38" i="25"/>
  <c r="F50" i="25"/>
  <c r="F56" i="25"/>
  <c r="F63" i="25"/>
  <c r="F73" i="25"/>
  <c r="F75" i="25"/>
  <c r="F81" i="25"/>
  <c r="F87" i="25"/>
  <c r="F91" i="25"/>
  <c r="F96" i="25"/>
  <c r="F100" i="25"/>
  <c r="F105" i="25"/>
  <c r="F109" i="25"/>
  <c r="F114" i="25"/>
  <c r="F117" i="25"/>
  <c r="F124" i="25"/>
  <c r="F129" i="25"/>
  <c r="F134" i="25"/>
  <c r="F140" i="25"/>
  <c r="F145" i="25"/>
  <c r="F150" i="25"/>
  <c r="F160" i="25"/>
  <c r="F165" i="25"/>
  <c r="F170" i="25"/>
  <c r="F176" i="25"/>
  <c r="F181" i="25"/>
  <c r="F191" i="25"/>
  <c r="F196" i="25"/>
  <c r="F201" i="25"/>
  <c r="F207" i="25"/>
  <c r="F213" i="25"/>
  <c r="F223" i="25"/>
  <c r="F234" i="25"/>
  <c r="F238" i="25"/>
  <c r="F242" i="25"/>
  <c r="F246" i="25"/>
  <c r="F250" i="25"/>
  <c r="F253" i="25"/>
  <c r="F258" i="25"/>
  <c r="F263" i="25"/>
  <c r="F267" i="25"/>
  <c r="F271" i="25"/>
  <c r="E9" i="25"/>
  <c r="E58" i="25"/>
  <c r="E97" i="25"/>
  <c r="E115" i="25"/>
  <c r="E133" i="25"/>
  <c r="E169" i="25"/>
  <c r="E192" i="25"/>
  <c r="E209" i="25"/>
  <c r="E242" i="25"/>
  <c r="E263" i="25"/>
  <c r="F24" i="25"/>
  <c r="F43" i="25"/>
  <c r="F53" i="25"/>
  <c r="F59" i="25"/>
  <c r="F77" i="25"/>
  <c r="F80" i="25"/>
  <c r="F84" i="25"/>
  <c r="F89" i="25"/>
  <c r="F95" i="25"/>
  <c r="F107" i="25"/>
  <c r="F115" i="25"/>
  <c r="F120" i="25"/>
  <c r="F122" i="25"/>
  <c r="F130" i="25"/>
  <c r="F137" i="25"/>
  <c r="F144" i="25"/>
  <c r="F152" i="25"/>
  <c r="F162" i="25"/>
  <c r="F169" i="25"/>
  <c r="F177" i="25"/>
  <c r="F184" i="25"/>
  <c r="F189" i="25"/>
  <c r="F197" i="25"/>
  <c r="F204" i="25"/>
  <c r="F220" i="25"/>
  <c r="F225" i="25"/>
  <c r="F229" i="25"/>
  <c r="F231" i="25"/>
  <c r="F236" i="25"/>
  <c r="F241" i="25"/>
  <c r="F247" i="25"/>
  <c r="F251" i="25"/>
  <c r="F257" i="25"/>
  <c r="F264" i="25"/>
  <c r="F269" i="25"/>
  <c r="F274" i="25"/>
  <c r="E78" i="25"/>
  <c r="E99" i="25"/>
  <c r="E118" i="25"/>
  <c r="E146" i="25"/>
  <c r="E177" i="25"/>
  <c r="E193" i="25"/>
  <c r="E210" i="25"/>
  <c r="E248" i="25"/>
  <c r="E269" i="25"/>
  <c r="F7" i="25"/>
  <c r="F26" i="25"/>
  <c r="F62" i="25"/>
  <c r="F68" i="25"/>
  <c r="F78" i="25"/>
  <c r="F82" i="25"/>
  <c r="F85" i="25"/>
  <c r="F97" i="25"/>
  <c r="F102" i="25"/>
  <c r="F121" i="25"/>
  <c r="F125" i="25"/>
  <c r="F132" i="25"/>
  <c r="F138" i="25"/>
  <c r="F146" i="25"/>
  <c r="F153" i="25"/>
  <c r="F164" i="25"/>
  <c r="F172" i="25"/>
  <c r="F178" i="25"/>
  <c r="F185" i="25"/>
  <c r="F192" i="25"/>
  <c r="F199" i="25"/>
  <c r="F205" i="25"/>
  <c r="F221" i="25"/>
  <c r="F226" i="25"/>
  <c r="F232" i="25"/>
  <c r="F237" i="25"/>
  <c r="F243" i="25"/>
  <c r="F248" i="25"/>
  <c r="F252" i="25"/>
  <c r="F259" i="25"/>
  <c r="F265" i="25"/>
  <c r="F270" i="25"/>
  <c r="E14" i="25"/>
  <c r="E32" i="25"/>
  <c r="E61" i="25"/>
  <c r="E84" i="25"/>
  <c r="E106" i="25"/>
  <c r="E125" i="25"/>
  <c r="E149" i="25"/>
  <c r="E182" i="25"/>
  <c r="E202" i="25"/>
  <c r="E221" i="25"/>
  <c r="E232" i="25"/>
  <c r="E252" i="25"/>
  <c r="E272" i="25"/>
  <c r="F11" i="25"/>
  <c r="F22" i="25"/>
  <c r="F27" i="25"/>
  <c r="F31" i="25"/>
  <c r="F48" i="25"/>
  <c r="F64" i="25"/>
  <c r="F70" i="25"/>
  <c r="F74" i="25"/>
  <c r="F86" i="25"/>
  <c r="F92" i="25"/>
  <c r="F103" i="25"/>
  <c r="F110" i="25"/>
  <c r="F112" i="25"/>
  <c r="F116" i="25"/>
  <c r="F126" i="25"/>
  <c r="F133" i="25"/>
  <c r="F141" i="25"/>
  <c r="F148" i="25"/>
  <c r="F154" i="25"/>
  <c r="F166" i="25"/>
  <c r="F173" i="25"/>
  <c r="F180" i="25"/>
  <c r="F187" i="25"/>
  <c r="F193" i="25"/>
  <c r="F200" i="25"/>
  <c r="F208" i="25"/>
  <c r="F211" i="25"/>
  <c r="F222" i="25"/>
  <c r="F227" i="25"/>
  <c r="F233" i="25"/>
  <c r="F239" i="25"/>
  <c r="F244" i="25"/>
  <c r="F249" i="25"/>
  <c r="F254" i="25"/>
  <c r="F261" i="25"/>
  <c r="F266" i="25"/>
  <c r="F272" i="25"/>
  <c r="E86" i="25"/>
  <c r="E188" i="25"/>
  <c r="E258" i="25"/>
  <c r="F58" i="25"/>
  <c r="F79" i="25"/>
  <c r="F99" i="25"/>
  <c r="F118" i="25"/>
  <c r="F142" i="25"/>
  <c r="F174" i="25"/>
  <c r="F203" i="25"/>
  <c r="F228" i="25"/>
  <c r="F245" i="25"/>
  <c r="F268" i="25"/>
  <c r="E16" i="25"/>
  <c r="E204" i="25"/>
  <c r="E273" i="25"/>
  <c r="F67" i="25"/>
  <c r="F83" i="25"/>
  <c r="F106" i="25"/>
  <c r="F149" i="25"/>
  <c r="F182" i="25"/>
  <c r="F260" i="25"/>
  <c r="F273" i="25"/>
  <c r="E130" i="25"/>
  <c r="E225" i="25"/>
  <c r="F15" i="25"/>
  <c r="F40" i="25"/>
  <c r="F71" i="25"/>
  <c r="F128" i="25"/>
  <c r="F161" i="25"/>
  <c r="F188" i="25"/>
  <c r="F212" i="25"/>
  <c r="F235" i="25"/>
  <c r="F256" i="25"/>
  <c r="E161" i="25"/>
  <c r="E241" i="25"/>
  <c r="F49" i="25"/>
  <c r="F93" i="25"/>
  <c r="F136" i="25"/>
  <c r="F168" i="25"/>
  <c r="F195" i="25"/>
  <c r="F224" i="25"/>
  <c r="F240" i="25"/>
  <c r="F262" i="25"/>
  <c r="F5" i="39"/>
  <c r="E5" i="39"/>
  <c r="F5" i="23"/>
  <c r="E5" i="23"/>
  <c r="E9" i="21"/>
  <c r="E11" i="21"/>
  <c r="E12" i="21"/>
  <c r="E14" i="21"/>
  <c r="E18" i="21"/>
  <c r="E20" i="21"/>
  <c r="E22" i="21"/>
  <c r="F9" i="21"/>
  <c r="F11" i="21"/>
  <c r="F12" i="21"/>
  <c r="F14" i="21"/>
  <c r="F18" i="21"/>
  <c r="F20" i="21"/>
  <c r="F22" i="21"/>
  <c r="E10" i="21"/>
  <c r="E13" i="21"/>
  <c r="E15" i="21"/>
  <c r="E16" i="21"/>
  <c r="E17" i="21"/>
  <c r="E19" i="21"/>
  <c r="E21" i="21"/>
  <c r="F10" i="21"/>
  <c r="F13" i="21"/>
  <c r="F15" i="21"/>
  <c r="F16" i="21"/>
  <c r="F17" i="21"/>
  <c r="F19" i="21"/>
  <c r="F21" i="21"/>
  <c r="E5" i="21"/>
  <c r="E7" i="21"/>
  <c r="F5" i="21"/>
  <c r="F7" i="21"/>
  <c r="E6" i="21"/>
  <c r="E8" i="21"/>
  <c r="F6" i="21"/>
  <c r="F8" i="21"/>
  <c r="F7" i="20"/>
  <c r="F14" i="20"/>
  <c r="F18" i="20"/>
  <c r="F22" i="20"/>
  <c r="F26" i="20"/>
  <c r="F30" i="20"/>
  <c r="F8" i="20"/>
  <c r="F11" i="20"/>
  <c r="F15" i="20"/>
  <c r="F19" i="20"/>
  <c r="F23" i="20"/>
  <c r="F27" i="20"/>
  <c r="F31" i="20"/>
  <c r="F5" i="20"/>
  <c r="F9" i="20"/>
  <c r="F12" i="20"/>
  <c r="F16" i="20"/>
  <c r="F20" i="20"/>
  <c r="F24" i="20"/>
  <c r="F28" i="20"/>
  <c r="F32" i="20"/>
  <c r="F6" i="20"/>
  <c r="F10" i="20"/>
  <c r="F13" i="20"/>
  <c r="F17" i="20"/>
  <c r="F21" i="20"/>
  <c r="F25" i="20"/>
  <c r="F29" i="20"/>
  <c r="F33" i="20"/>
  <c r="E5" i="20"/>
  <c r="E9" i="20"/>
  <c r="E12" i="20"/>
  <c r="E16" i="20"/>
  <c r="E20" i="20"/>
  <c r="E24" i="20"/>
  <c r="E28" i="20"/>
  <c r="E32" i="20"/>
  <c r="E6" i="20"/>
  <c r="E10" i="20"/>
  <c r="E13" i="20"/>
  <c r="E17" i="20"/>
  <c r="E21" i="20"/>
  <c r="E25" i="20"/>
  <c r="E29" i="20"/>
  <c r="E33" i="20"/>
  <c r="E7" i="20"/>
  <c r="E14" i="20"/>
  <c r="E18" i="20"/>
  <c r="E22" i="20"/>
  <c r="E26" i="20"/>
  <c r="E30" i="20"/>
  <c r="E8" i="20"/>
  <c r="E11" i="20"/>
  <c r="E15" i="20"/>
  <c r="E19" i="20"/>
  <c r="E23" i="20"/>
  <c r="E27" i="20"/>
  <c r="E31" i="20"/>
  <c r="E6" i="19"/>
  <c r="E8" i="19"/>
  <c r="E10" i="19"/>
  <c r="E12" i="19"/>
  <c r="E14" i="19"/>
  <c r="E16" i="19"/>
  <c r="E22" i="19"/>
  <c r="E18" i="19"/>
  <c r="F7" i="19"/>
  <c r="F13" i="19"/>
  <c r="F18" i="19"/>
  <c r="F6" i="19"/>
  <c r="F8" i="19"/>
  <c r="F10" i="19"/>
  <c r="F12" i="19"/>
  <c r="F14" i="19"/>
  <c r="F16" i="19"/>
  <c r="F22" i="19"/>
  <c r="E7" i="19"/>
  <c r="E9" i="19"/>
  <c r="E11" i="19"/>
  <c r="E13" i="19"/>
  <c r="E15" i="19"/>
  <c r="E17" i="19"/>
  <c r="F9" i="19"/>
  <c r="F11" i="19"/>
  <c r="F15" i="19"/>
  <c r="F17" i="19"/>
  <c r="F5" i="19"/>
  <c r="E5" i="19"/>
  <c r="F7" i="27"/>
  <c r="F5" i="27"/>
  <c r="F8" i="27"/>
  <c r="F6" i="27"/>
  <c r="F9" i="27"/>
  <c r="F6" i="10"/>
  <c r="F7" i="10"/>
  <c r="F9" i="5"/>
  <c r="F13" i="5"/>
  <c r="F17" i="5"/>
  <c r="F6" i="5"/>
  <c r="F10" i="5"/>
  <c r="F14" i="5"/>
  <c r="F7" i="5"/>
  <c r="F11" i="5"/>
  <c r="F15" i="5"/>
  <c r="F8" i="5"/>
  <c r="F12" i="5"/>
  <c r="F16" i="5"/>
  <c r="E8" i="11"/>
  <c r="E5" i="10"/>
  <c r="F5" i="10"/>
  <c r="E5" i="8"/>
  <c r="F5" i="8"/>
  <c r="E7" i="7"/>
  <c r="F5" i="7"/>
  <c r="F6" i="7"/>
  <c r="F7" i="7"/>
  <c r="F5" i="5"/>
  <c r="E5" i="7"/>
  <c r="E5" i="6"/>
  <c r="E11" i="6"/>
  <c r="F8" i="8"/>
  <c r="F7" i="8"/>
  <c r="F6" i="8"/>
  <c r="E8" i="8"/>
  <c r="E7" i="8"/>
  <c r="E6" i="8"/>
  <c r="E7" i="10"/>
  <c r="E6" i="10"/>
  <c r="E9" i="27"/>
  <c r="E6" i="27"/>
  <c r="E8" i="27"/>
  <c r="E5" i="27"/>
  <c r="E7" i="27"/>
  <c r="E5" i="11"/>
  <c r="E7" i="11"/>
  <c r="E10" i="11"/>
  <c r="E16" i="11"/>
  <c r="E20" i="11"/>
  <c r="E24" i="11"/>
  <c r="E28" i="11"/>
  <c r="E32" i="11"/>
  <c r="E36" i="11"/>
  <c r="E40" i="11"/>
  <c r="E44" i="11"/>
  <c r="E48" i="11"/>
  <c r="E52" i="11"/>
  <c r="E56" i="11"/>
  <c r="E60" i="11"/>
  <c r="E64" i="11"/>
  <c r="E68" i="11"/>
  <c r="E72" i="11"/>
  <c r="E76" i="11"/>
  <c r="E120" i="11"/>
  <c r="E124" i="11"/>
  <c r="E128" i="11"/>
  <c r="E132" i="11"/>
  <c r="E187" i="11"/>
  <c r="E191" i="11"/>
  <c r="E195" i="11"/>
  <c r="E199" i="11"/>
  <c r="E206" i="11"/>
  <c r="E210" i="11"/>
  <c r="E213" i="11"/>
  <c r="E216" i="11"/>
  <c r="E11" i="11"/>
  <c r="E17" i="11"/>
  <c r="E22" i="11"/>
  <c r="E27" i="11"/>
  <c r="E33" i="11"/>
  <c r="E38" i="11"/>
  <c r="E43" i="11"/>
  <c r="E49" i="11"/>
  <c r="E54" i="11"/>
  <c r="E59" i="11"/>
  <c r="E65" i="11"/>
  <c r="E70" i="11"/>
  <c r="E75" i="11"/>
  <c r="E117" i="11"/>
  <c r="E122" i="11"/>
  <c r="E127" i="11"/>
  <c r="E133" i="11"/>
  <c r="E188" i="11"/>
  <c r="E193" i="11"/>
  <c r="E198" i="11"/>
  <c r="E203" i="11"/>
  <c r="E208" i="11"/>
  <c r="E217" i="11"/>
  <c r="E224" i="11"/>
  <c r="E228" i="11"/>
  <c r="E232" i="11"/>
  <c r="E236" i="11"/>
  <c r="E240" i="11"/>
  <c r="E241" i="11"/>
  <c r="E245" i="11"/>
  <c r="E249" i="11"/>
  <c r="E253" i="11"/>
  <c r="E257" i="11"/>
  <c r="E261" i="11"/>
  <c r="E264" i="11"/>
  <c r="E268" i="11"/>
  <c r="E272" i="11"/>
  <c r="E276" i="11"/>
  <c r="E280" i="11"/>
  <c r="E284" i="11"/>
  <c r="E286" i="11"/>
  <c r="E12" i="11"/>
  <c r="E13" i="11"/>
  <c r="E18" i="11"/>
  <c r="E23" i="11"/>
  <c r="E29" i="11"/>
  <c r="E34" i="11"/>
  <c r="E39" i="11"/>
  <c r="E45" i="11"/>
  <c r="E50" i="11"/>
  <c r="E55" i="11"/>
  <c r="E61" i="11"/>
  <c r="E66" i="11"/>
  <c r="E71" i="11"/>
  <c r="E77" i="11"/>
  <c r="E118" i="11"/>
  <c r="E123" i="11"/>
  <c r="E129" i="11"/>
  <c r="E134" i="11"/>
  <c r="E189" i="11"/>
  <c r="E194" i="11"/>
  <c r="E200" i="11"/>
  <c r="E204" i="11"/>
  <c r="E209" i="11"/>
  <c r="E214" i="11"/>
  <c r="E225" i="11"/>
  <c r="E229" i="11"/>
  <c r="E233" i="11"/>
  <c r="E237" i="11"/>
  <c r="E242" i="11"/>
  <c r="E246" i="11"/>
  <c r="E250" i="11"/>
  <c r="E254" i="11"/>
  <c r="E258" i="11"/>
  <c r="E265" i="11"/>
  <c r="E269" i="11"/>
  <c r="E273" i="11"/>
  <c r="E277" i="11"/>
  <c r="E281" i="11"/>
  <c r="E285" i="11"/>
  <c r="E279" i="11"/>
  <c r="E271" i="11"/>
  <c r="E263" i="11"/>
  <c r="E256" i="11"/>
  <c r="E248" i="11"/>
  <c r="E235" i="11"/>
  <c r="E227" i="11"/>
  <c r="E212" i="11"/>
  <c r="E202" i="11"/>
  <c r="E192" i="11"/>
  <c r="E131" i="11"/>
  <c r="E121" i="11"/>
  <c r="E74" i="11"/>
  <c r="E63" i="11"/>
  <c r="E53" i="11"/>
  <c r="E42" i="11"/>
  <c r="E31" i="11"/>
  <c r="E21" i="11"/>
  <c r="E9" i="11"/>
  <c r="E278" i="11"/>
  <c r="E270" i="11"/>
  <c r="E262" i="11"/>
  <c r="E255" i="11"/>
  <c r="E247" i="11"/>
  <c r="E234" i="11"/>
  <c r="E226" i="11"/>
  <c r="E211" i="11"/>
  <c r="E201" i="11"/>
  <c r="E190" i="11"/>
  <c r="E130" i="11"/>
  <c r="E119" i="11"/>
  <c r="E73" i="11"/>
  <c r="E62" i="11"/>
  <c r="E51" i="11"/>
  <c r="E41" i="11"/>
  <c r="E30" i="11"/>
  <c r="E19" i="11"/>
  <c r="E6" i="11"/>
  <c r="E283" i="11"/>
  <c r="E275" i="11"/>
  <c r="E267" i="11"/>
  <c r="E260" i="11"/>
  <c r="E252" i="11"/>
  <c r="E244" i="11"/>
  <c r="E239" i="11"/>
  <c r="E231" i="11"/>
  <c r="E221" i="11"/>
  <c r="E207" i="11"/>
  <c r="E197" i="11"/>
  <c r="E186" i="11"/>
  <c r="E126" i="11"/>
  <c r="E79" i="11"/>
  <c r="E69" i="11"/>
  <c r="E58" i="11"/>
  <c r="E47" i="11"/>
  <c r="E37" i="11"/>
  <c r="E26" i="11"/>
  <c r="E14" i="11"/>
  <c r="E282" i="11"/>
  <c r="E274" i="11"/>
  <c r="E266" i="11"/>
  <c r="E259" i="11"/>
  <c r="E251" i="11"/>
  <c r="E243" i="11"/>
  <c r="E238" i="11"/>
  <c r="E230" i="11"/>
  <c r="E215" i="11"/>
  <c r="E205" i="11"/>
  <c r="E196" i="11"/>
  <c r="E125" i="11"/>
  <c r="E78" i="11"/>
  <c r="E67" i="11"/>
  <c r="E57" i="11"/>
  <c r="E46" i="11"/>
  <c r="E35" i="11"/>
  <c r="E25" i="11"/>
  <c r="E15" i="11"/>
  <c r="E12" i="6"/>
  <c r="E23" i="6"/>
  <c r="E9" i="6"/>
  <c r="E29" i="6"/>
  <c r="E14" i="6"/>
  <c r="E6" i="7"/>
  <c r="E22" i="6"/>
  <c r="E19" i="6"/>
  <c r="E27" i="6"/>
  <c r="E18" i="6"/>
  <c r="E8" i="6"/>
  <c r="E30" i="6"/>
  <c r="E25" i="6"/>
  <c r="E15" i="6"/>
  <c r="E10" i="6"/>
  <c r="E26" i="6"/>
  <c r="E21" i="6"/>
  <c r="E16" i="6"/>
  <c r="E7" i="6"/>
  <c r="E28" i="6"/>
  <c r="E24" i="6"/>
  <c r="E20" i="6"/>
  <c r="E17" i="6"/>
  <c r="E13" i="6"/>
  <c r="E5" i="5"/>
  <c r="E6" i="5"/>
  <c r="E7" i="5"/>
  <c r="E8" i="5"/>
  <c r="E9" i="5"/>
  <c r="E10" i="5"/>
  <c r="E11" i="5"/>
  <c r="E12" i="5"/>
  <c r="E13" i="5"/>
  <c r="E14" i="5"/>
  <c r="E15" i="5"/>
  <c r="E16" i="5"/>
  <c r="E17" i="5"/>
  <c r="E5" i="4"/>
  <c r="E6" i="4"/>
  <c r="E7" i="4"/>
  <c r="E8" i="4"/>
  <c r="E9"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2" i="4"/>
  <c r="T2" i="9"/>
  <c r="E119" i="9" l="1"/>
  <c r="F119" i="9"/>
  <c r="F120" i="9"/>
  <c r="E120" i="9"/>
  <c r="F122" i="9"/>
  <c r="E122" i="9"/>
  <c r="E121" i="9"/>
  <c r="F121" i="9"/>
  <c r="F49" i="9"/>
  <c r="E49" i="9"/>
  <c r="F46" i="9"/>
  <c r="E46" i="9"/>
  <c r="F114" i="9"/>
  <c r="E114" i="9"/>
  <c r="E12" i="9"/>
  <c r="F5" i="9"/>
  <c r="F9" i="9"/>
  <c r="F13" i="9"/>
  <c r="F17" i="9"/>
  <c r="F21" i="9"/>
  <c r="F25" i="9"/>
  <c r="F29" i="9"/>
  <c r="F33" i="9"/>
  <c r="F37" i="9"/>
  <c r="F41" i="9"/>
  <c r="F45" i="9"/>
  <c r="F51" i="9"/>
  <c r="F55" i="9"/>
  <c r="F59" i="9"/>
  <c r="F63" i="9"/>
  <c r="F67" i="9"/>
  <c r="F71" i="9"/>
  <c r="F75" i="9"/>
  <c r="F79" i="9"/>
  <c r="F83" i="9"/>
  <c r="F87" i="9"/>
  <c r="F91" i="9"/>
  <c r="F95" i="9"/>
  <c r="F99" i="9"/>
  <c r="F103" i="9"/>
  <c r="F107" i="9"/>
  <c r="F111" i="9"/>
  <c r="F116" i="9"/>
  <c r="F39" i="9"/>
  <c r="F53" i="9"/>
  <c r="F69" i="9"/>
  <c r="F81" i="9"/>
  <c r="F97" i="9"/>
  <c r="F109" i="9"/>
  <c r="F6" i="9"/>
  <c r="F10" i="9"/>
  <c r="F14" i="9"/>
  <c r="F18" i="9"/>
  <c r="F22" i="9"/>
  <c r="F26" i="9"/>
  <c r="F30" i="9"/>
  <c r="F34" i="9"/>
  <c r="F38" i="9"/>
  <c r="F42" i="9"/>
  <c r="F47" i="9"/>
  <c r="F52" i="9"/>
  <c r="F56" i="9"/>
  <c r="F60" i="9"/>
  <c r="F64" i="9"/>
  <c r="F68" i="9"/>
  <c r="F72" i="9"/>
  <c r="F76" i="9"/>
  <c r="F80" i="9"/>
  <c r="F84" i="9"/>
  <c r="F88" i="9"/>
  <c r="F92" i="9"/>
  <c r="F96" i="9"/>
  <c r="F100" i="9"/>
  <c r="F104" i="9"/>
  <c r="F108" i="9"/>
  <c r="F112" i="9"/>
  <c r="F117" i="9"/>
  <c r="F7" i="9"/>
  <c r="F11" i="9"/>
  <c r="F15" i="9"/>
  <c r="F19" i="9"/>
  <c r="F23" i="9"/>
  <c r="F27" i="9"/>
  <c r="F31" i="9"/>
  <c r="F43" i="9"/>
  <c r="F48" i="9"/>
  <c r="F57" i="9"/>
  <c r="F65" i="9"/>
  <c r="F77" i="9"/>
  <c r="F85" i="9"/>
  <c r="F93" i="9"/>
  <c r="F105" i="9"/>
  <c r="F113" i="9"/>
  <c r="F8" i="9"/>
  <c r="F12" i="9"/>
  <c r="F16" i="9"/>
  <c r="F20" i="9"/>
  <c r="F24" i="9"/>
  <c r="F28" i="9"/>
  <c r="F32" i="9"/>
  <c r="F36" i="9"/>
  <c r="F40" i="9"/>
  <c r="F44" i="9"/>
  <c r="F50" i="9"/>
  <c r="F54" i="9"/>
  <c r="F58" i="9"/>
  <c r="F62" i="9"/>
  <c r="F66" i="9"/>
  <c r="F70" i="9"/>
  <c r="F74" i="9"/>
  <c r="F78" i="9"/>
  <c r="F82" i="9"/>
  <c r="F86" i="9"/>
  <c r="F90" i="9"/>
  <c r="F94" i="9"/>
  <c r="F98" i="9"/>
  <c r="F102" i="9"/>
  <c r="F106" i="9"/>
  <c r="F110" i="9"/>
  <c r="F115" i="9"/>
  <c r="F35" i="9"/>
  <c r="F61" i="9"/>
  <c r="F73" i="9"/>
  <c r="F89" i="9"/>
  <c r="F101" i="9"/>
  <c r="F118" i="9"/>
  <c r="E54" i="9"/>
  <c r="E95" i="9"/>
  <c r="E87" i="9"/>
  <c r="E5" i="9"/>
  <c r="E45" i="9"/>
  <c r="E71" i="9"/>
  <c r="E29" i="9"/>
  <c r="E111" i="9"/>
  <c r="E70" i="9"/>
  <c r="E21" i="9"/>
  <c r="E103" i="9"/>
  <c r="E86" i="9"/>
  <c r="E63" i="9"/>
  <c r="E37" i="9"/>
  <c r="E20" i="9"/>
  <c r="E102" i="9"/>
  <c r="E79" i="9"/>
  <c r="E55" i="9"/>
  <c r="E36" i="9"/>
  <c r="E13" i="9"/>
  <c r="E110" i="9"/>
  <c r="E94" i="9"/>
  <c r="E78" i="9"/>
  <c r="E62" i="9"/>
  <c r="E44" i="9"/>
  <c r="E28" i="9"/>
  <c r="E6" i="9"/>
  <c r="E10" i="9"/>
  <c r="E14" i="9"/>
  <c r="E18" i="9"/>
  <c r="E22" i="9"/>
  <c r="E26" i="9"/>
  <c r="E30" i="9"/>
  <c r="E34" i="9"/>
  <c r="E38" i="9"/>
  <c r="E42" i="9"/>
  <c r="E47" i="9"/>
  <c r="E52" i="9"/>
  <c r="E56" i="9"/>
  <c r="E60" i="9"/>
  <c r="E64" i="9"/>
  <c r="E68" i="9"/>
  <c r="E72" i="9"/>
  <c r="E76" i="9"/>
  <c r="E80" i="9"/>
  <c r="E84" i="9"/>
  <c r="E88" i="9"/>
  <c r="E92" i="9"/>
  <c r="E96" i="9"/>
  <c r="E100" i="9"/>
  <c r="E104" i="9"/>
  <c r="E108" i="9"/>
  <c r="E112" i="9"/>
  <c r="E117" i="9"/>
  <c r="E7" i="9"/>
  <c r="E11" i="9"/>
  <c r="E15" i="9"/>
  <c r="E19" i="9"/>
  <c r="E23" i="9"/>
  <c r="E27" i="9"/>
  <c r="E31" i="9"/>
  <c r="E35" i="9"/>
  <c r="E39" i="9"/>
  <c r="E43" i="9"/>
  <c r="E48" i="9"/>
  <c r="E53" i="9"/>
  <c r="E57" i="9"/>
  <c r="E61" i="9"/>
  <c r="E65" i="9"/>
  <c r="E69" i="9"/>
  <c r="E73" i="9"/>
  <c r="E77" i="9"/>
  <c r="E81" i="9"/>
  <c r="E85" i="9"/>
  <c r="E89" i="9"/>
  <c r="E93" i="9"/>
  <c r="E97" i="9"/>
  <c r="E101" i="9"/>
  <c r="E105" i="9"/>
  <c r="E109" i="9"/>
  <c r="E113" i="9"/>
  <c r="E118" i="9"/>
  <c r="E116" i="9"/>
  <c r="E107" i="9"/>
  <c r="E99" i="9"/>
  <c r="E91" i="9"/>
  <c r="E83" i="9"/>
  <c r="E75" i="9"/>
  <c r="E67" i="9"/>
  <c r="E59" i="9"/>
  <c r="E51" i="9"/>
  <c r="E41" i="9"/>
  <c r="E33" i="9"/>
  <c r="E25" i="9"/>
  <c r="E17" i="9"/>
  <c r="E9" i="9"/>
  <c r="E115" i="9"/>
  <c r="E106" i="9"/>
  <c r="E98" i="9"/>
  <c r="E90" i="9"/>
  <c r="E82" i="9"/>
  <c r="E74" i="9"/>
  <c r="E66" i="9"/>
  <c r="E58" i="9"/>
  <c r="E50" i="9"/>
  <c r="E40" i="9"/>
  <c r="E32" i="9"/>
  <c r="E24" i="9"/>
  <c r="E16" i="9"/>
  <c r="E8" i="9"/>
  <c r="F14" i="35"/>
  <c r="D14" i="35"/>
  <c r="C14" i="35"/>
  <c r="E14" i="35" l="1"/>
  <c r="X10" i="7"/>
  <c r="T10" i="7"/>
  <c r="V8" i="7"/>
  <c r="X7" i="7"/>
  <c r="T7" i="7"/>
  <c r="V6" i="7"/>
  <c r="X5" i="7"/>
  <c r="T5" i="7"/>
  <c r="W10" i="7"/>
  <c r="X8" i="7"/>
  <c r="Y7" i="7"/>
  <c r="Y6" i="7"/>
  <c r="T6" i="7"/>
  <c r="U5" i="7"/>
  <c r="V10" i="7"/>
  <c r="W7" i="7"/>
  <c r="Y5" i="7"/>
  <c r="W8" i="7"/>
  <c r="X6" i="7"/>
  <c r="U8" i="7"/>
  <c r="W6" i="7"/>
  <c r="Y10" i="7"/>
  <c r="U6" i="7"/>
  <c r="V7" i="7"/>
  <c r="U7" i="7"/>
  <c r="T8" i="7"/>
  <c r="U10" i="7"/>
  <c r="W5" i="7"/>
  <c r="Y8" i="7"/>
  <c r="V5" i="7"/>
  <c r="N17" i="5"/>
  <c r="M17" i="5"/>
  <c r="Z7" i="7" l="1"/>
  <c r="Z6" i="7"/>
  <c r="Z5" i="7"/>
  <c r="Z8" i="7"/>
  <c r="Z10" i="7"/>
  <c r="M161" i="25"/>
  <c r="N161" i="25"/>
  <c r="M34" i="20" l="1"/>
  <c r="N34" i="20"/>
  <c r="O306" i="41" l="1"/>
  <c r="N306" i="41"/>
  <c r="O305" i="41"/>
  <c r="N305" i="41"/>
  <c r="O304" i="41"/>
  <c r="N304" i="41"/>
  <c r="O303" i="41"/>
  <c r="N303" i="41"/>
  <c r="O302" i="41"/>
  <c r="N302" i="41"/>
  <c r="O301" i="41"/>
  <c r="N301" i="41"/>
  <c r="O300" i="41"/>
  <c r="N300" i="41"/>
  <c r="O299" i="41"/>
  <c r="N299" i="41"/>
  <c r="O298" i="41"/>
  <c r="N298" i="41"/>
  <c r="O297" i="41"/>
  <c r="N297" i="41"/>
  <c r="O296" i="41"/>
  <c r="N296" i="41"/>
  <c r="O295" i="41"/>
  <c r="N295" i="41"/>
  <c r="O294" i="41"/>
  <c r="N294" i="41"/>
  <c r="O293" i="41"/>
  <c r="N293" i="41"/>
  <c r="O292" i="41"/>
  <c r="N292" i="41"/>
  <c r="O291" i="41"/>
  <c r="N291" i="41"/>
  <c r="O290" i="41"/>
  <c r="N290" i="41"/>
  <c r="O289" i="41"/>
  <c r="N289" i="41"/>
  <c r="O288" i="41"/>
  <c r="N288" i="41"/>
  <c r="O287" i="41"/>
  <c r="N287" i="41"/>
  <c r="O286" i="41"/>
  <c r="N286" i="41"/>
  <c r="O285" i="41"/>
  <c r="N285" i="41"/>
  <c r="O284" i="41"/>
  <c r="N284" i="41"/>
  <c r="O283" i="41"/>
  <c r="N283" i="41"/>
  <c r="O282" i="41"/>
  <c r="N282" i="41"/>
  <c r="O281" i="41"/>
  <c r="N281" i="41"/>
  <c r="O280" i="41"/>
  <c r="N280" i="41"/>
  <c r="O279" i="41"/>
  <c r="N279" i="41"/>
  <c r="O278" i="41"/>
  <c r="N278" i="41"/>
  <c r="O277" i="41"/>
  <c r="N277" i="41"/>
  <c r="O276" i="41"/>
  <c r="N276" i="41"/>
  <c r="O275" i="41"/>
  <c r="N275" i="41"/>
  <c r="O274" i="41"/>
  <c r="N274" i="41"/>
  <c r="O273" i="41"/>
  <c r="N273" i="41"/>
  <c r="O272" i="41"/>
  <c r="N272" i="41"/>
  <c r="O271" i="41"/>
  <c r="N271" i="41"/>
  <c r="O270" i="41"/>
  <c r="N270" i="41"/>
  <c r="O269" i="41"/>
  <c r="N269" i="41"/>
  <c r="O268" i="41"/>
  <c r="N268" i="41"/>
  <c r="O267" i="41"/>
  <c r="N267" i="41"/>
  <c r="O266" i="41"/>
  <c r="N266" i="41"/>
  <c r="O265" i="41"/>
  <c r="N265" i="41"/>
  <c r="O264" i="41"/>
  <c r="N264" i="41"/>
  <c r="O263" i="41"/>
  <c r="N263" i="41"/>
  <c r="O262" i="41"/>
  <c r="N262" i="41"/>
  <c r="O261" i="41"/>
  <c r="N261" i="41"/>
  <c r="O260" i="41"/>
  <c r="N260" i="41"/>
  <c r="O259" i="41"/>
  <c r="N259" i="41"/>
  <c r="O258" i="41"/>
  <c r="N258" i="41"/>
  <c r="O257" i="41"/>
  <c r="N257" i="41"/>
  <c r="O256" i="41"/>
  <c r="N256" i="41"/>
  <c r="O255" i="41"/>
  <c r="N255" i="41"/>
  <c r="O254" i="41"/>
  <c r="N254" i="41"/>
  <c r="O253" i="41"/>
  <c r="N253" i="41"/>
  <c r="O252" i="41"/>
  <c r="N252" i="41"/>
  <c r="O251" i="41"/>
  <c r="N251" i="41"/>
  <c r="O250" i="41"/>
  <c r="N250" i="41"/>
  <c r="O249" i="41"/>
  <c r="N249" i="41"/>
  <c r="O248" i="41"/>
  <c r="N248" i="41"/>
  <c r="O247" i="41"/>
  <c r="N247" i="41"/>
  <c r="O246" i="41"/>
  <c r="N246" i="41"/>
  <c r="O245" i="41"/>
  <c r="N245" i="41"/>
  <c r="O244" i="41"/>
  <c r="N244" i="41"/>
  <c r="O243" i="41"/>
  <c r="N243" i="41"/>
  <c r="O242" i="41"/>
  <c r="N242" i="41"/>
  <c r="O241" i="41"/>
  <c r="N241" i="41"/>
  <c r="O240" i="41"/>
  <c r="N240" i="41"/>
  <c r="O239" i="41"/>
  <c r="N239" i="41"/>
  <c r="O238" i="41"/>
  <c r="N238" i="41"/>
  <c r="O237" i="41"/>
  <c r="N237" i="41"/>
  <c r="O236" i="41"/>
  <c r="N236" i="41"/>
  <c r="O235" i="41"/>
  <c r="N235" i="41"/>
  <c r="O234" i="41"/>
  <c r="N234" i="41"/>
  <c r="O233" i="41"/>
  <c r="N233" i="41"/>
  <c r="O232" i="41"/>
  <c r="N232" i="41"/>
  <c r="O231" i="41"/>
  <c r="N231" i="41"/>
  <c r="O230" i="41"/>
  <c r="N230" i="41"/>
  <c r="O229" i="41"/>
  <c r="N229" i="41"/>
  <c r="O228" i="41"/>
  <c r="N228" i="41"/>
  <c r="O227" i="41"/>
  <c r="N227" i="41"/>
  <c r="O226" i="41"/>
  <c r="N226" i="41"/>
  <c r="O225" i="41"/>
  <c r="N225" i="41"/>
  <c r="O224" i="41"/>
  <c r="N224" i="41"/>
  <c r="O223" i="41"/>
  <c r="N223" i="41"/>
  <c r="O222" i="41"/>
  <c r="N222" i="41"/>
  <c r="O221" i="41"/>
  <c r="N221" i="41"/>
  <c r="O220" i="41"/>
  <c r="N220" i="41"/>
  <c r="O219" i="41"/>
  <c r="N219" i="41"/>
  <c r="O218" i="41"/>
  <c r="N218" i="41"/>
  <c r="O217" i="41"/>
  <c r="N217" i="41"/>
  <c r="O216" i="41"/>
  <c r="N216" i="41"/>
  <c r="O215" i="41"/>
  <c r="N215" i="41"/>
  <c r="O214" i="41"/>
  <c r="N214" i="41"/>
  <c r="O213" i="41"/>
  <c r="N213" i="41"/>
  <c r="O212" i="41"/>
  <c r="N212" i="41"/>
  <c r="O211" i="41"/>
  <c r="N211" i="41"/>
  <c r="O210" i="41"/>
  <c r="N210" i="41"/>
  <c r="O209" i="41"/>
  <c r="N209" i="41"/>
  <c r="O208" i="41"/>
  <c r="N208" i="41"/>
  <c r="O207" i="41"/>
  <c r="N207" i="41"/>
  <c r="O206" i="41"/>
  <c r="N206" i="41"/>
  <c r="O205" i="41"/>
  <c r="N205" i="41"/>
  <c r="O204" i="41"/>
  <c r="N204" i="41"/>
  <c r="O203" i="41"/>
  <c r="N203" i="41"/>
  <c r="O202" i="41"/>
  <c r="N202" i="41"/>
  <c r="O201" i="41"/>
  <c r="N201" i="41"/>
  <c r="O200" i="41"/>
  <c r="N200" i="41"/>
  <c r="O199" i="41"/>
  <c r="N199" i="41"/>
  <c r="O198" i="41"/>
  <c r="N198" i="41"/>
  <c r="O197" i="41"/>
  <c r="N197" i="41"/>
  <c r="O196" i="41"/>
  <c r="N196" i="41"/>
  <c r="O195" i="41"/>
  <c r="N195" i="41"/>
  <c r="O194" i="41"/>
  <c r="N194" i="41"/>
  <c r="O193" i="41"/>
  <c r="N193" i="41"/>
  <c r="O192" i="41"/>
  <c r="N192" i="41"/>
  <c r="O191" i="41"/>
  <c r="N191" i="41"/>
  <c r="O190" i="41"/>
  <c r="N190" i="41"/>
  <c r="O189" i="41"/>
  <c r="N189" i="41"/>
  <c r="O188" i="41"/>
  <c r="N188" i="41"/>
  <c r="O187" i="41"/>
  <c r="N187" i="41"/>
  <c r="O186" i="41"/>
  <c r="N186" i="41"/>
  <c r="O185" i="41"/>
  <c r="N185" i="41"/>
  <c r="O184" i="41"/>
  <c r="N184" i="41"/>
  <c r="O183" i="41"/>
  <c r="N183" i="41"/>
  <c r="O182" i="41"/>
  <c r="N182" i="41"/>
  <c r="O181" i="41"/>
  <c r="N181" i="41"/>
  <c r="O180" i="41"/>
  <c r="N180" i="41"/>
  <c r="O179" i="41"/>
  <c r="N179" i="41"/>
  <c r="O178" i="41"/>
  <c r="N178" i="41"/>
  <c r="O177" i="41"/>
  <c r="N177" i="41"/>
  <c r="O176" i="41"/>
  <c r="N176" i="41"/>
  <c r="O175" i="41"/>
  <c r="N175" i="41"/>
  <c r="O174" i="41"/>
  <c r="N174" i="41"/>
  <c r="O173" i="41"/>
  <c r="N173" i="41"/>
  <c r="O172" i="41"/>
  <c r="N172" i="41"/>
  <c r="O171" i="41"/>
  <c r="N171" i="41"/>
  <c r="O170" i="41"/>
  <c r="N170" i="41"/>
  <c r="O169" i="41"/>
  <c r="N169" i="41"/>
  <c r="O168" i="41"/>
  <c r="N168" i="41"/>
  <c r="O167" i="41"/>
  <c r="N167" i="41"/>
  <c r="O166" i="41"/>
  <c r="N166" i="41"/>
  <c r="O165" i="41"/>
  <c r="N165" i="41"/>
  <c r="O164" i="41"/>
  <c r="N164" i="41"/>
  <c r="O163" i="41"/>
  <c r="N163" i="41"/>
  <c r="O162" i="41"/>
  <c r="N162" i="41"/>
  <c r="O161" i="41"/>
  <c r="N161" i="41"/>
  <c r="O160" i="41"/>
  <c r="N160" i="41"/>
  <c r="O159" i="41"/>
  <c r="N159" i="41"/>
  <c r="O158" i="41"/>
  <c r="N158" i="41"/>
  <c r="O157" i="41"/>
  <c r="N157" i="41"/>
  <c r="O156" i="41"/>
  <c r="N156" i="41"/>
  <c r="O155" i="41"/>
  <c r="N155" i="41"/>
  <c r="O154" i="41"/>
  <c r="N154" i="41"/>
  <c r="O153" i="41"/>
  <c r="N153" i="41"/>
  <c r="O152" i="41"/>
  <c r="N152" i="41"/>
  <c r="O151" i="41"/>
  <c r="N151" i="41"/>
  <c r="O150" i="41"/>
  <c r="N150" i="41"/>
  <c r="O149" i="41"/>
  <c r="N149" i="41"/>
  <c r="O148" i="41"/>
  <c r="N148" i="41"/>
  <c r="O147" i="41"/>
  <c r="N147" i="41"/>
  <c r="O146" i="41"/>
  <c r="N146" i="41"/>
  <c r="O145" i="41"/>
  <c r="N145" i="41"/>
  <c r="O144" i="41"/>
  <c r="N144" i="41"/>
  <c r="O143" i="41"/>
  <c r="N143" i="41"/>
  <c r="O142" i="41"/>
  <c r="N142" i="41"/>
  <c r="O141" i="41"/>
  <c r="N141" i="41"/>
  <c r="O140" i="41"/>
  <c r="N140" i="41"/>
  <c r="O139" i="41"/>
  <c r="N139" i="41"/>
  <c r="O138" i="41"/>
  <c r="N138" i="41"/>
  <c r="O137" i="41"/>
  <c r="N137" i="41"/>
  <c r="O136" i="41"/>
  <c r="N136" i="41"/>
  <c r="O135" i="41"/>
  <c r="N135" i="41"/>
  <c r="O134" i="41"/>
  <c r="N134" i="41"/>
  <c r="O133" i="41"/>
  <c r="N133" i="41"/>
  <c r="O132" i="41"/>
  <c r="N132" i="41"/>
  <c r="O131" i="41"/>
  <c r="N131" i="41"/>
  <c r="O130" i="41"/>
  <c r="N130" i="41"/>
  <c r="O129" i="41"/>
  <c r="N129" i="41"/>
  <c r="O128" i="41"/>
  <c r="N128" i="41"/>
  <c r="O127" i="41"/>
  <c r="N127" i="41"/>
  <c r="O126" i="41"/>
  <c r="N126" i="41"/>
  <c r="O125" i="41"/>
  <c r="N125" i="41"/>
  <c r="O124" i="41"/>
  <c r="N124" i="41"/>
  <c r="O123" i="41"/>
  <c r="N123" i="41"/>
  <c r="O122" i="41"/>
  <c r="N122" i="41"/>
  <c r="O121" i="41"/>
  <c r="N121" i="41"/>
  <c r="O120" i="41"/>
  <c r="N120" i="41"/>
  <c r="O119" i="41"/>
  <c r="N119" i="41"/>
  <c r="O118" i="41"/>
  <c r="N118" i="41"/>
  <c r="O117" i="41"/>
  <c r="N117" i="41"/>
  <c r="O116" i="41"/>
  <c r="N116" i="41"/>
  <c r="O115" i="41"/>
  <c r="N115" i="41"/>
  <c r="O114" i="41"/>
  <c r="N114" i="41"/>
  <c r="O113" i="41"/>
  <c r="N113" i="41"/>
  <c r="O112" i="41"/>
  <c r="N112" i="41"/>
  <c r="O111" i="41"/>
  <c r="N111" i="41"/>
  <c r="O110" i="41"/>
  <c r="N110" i="41"/>
  <c r="O109" i="41"/>
  <c r="N109" i="41"/>
  <c r="O108" i="41"/>
  <c r="N108" i="41"/>
  <c r="O107" i="41"/>
  <c r="N107" i="41"/>
  <c r="O106" i="41"/>
  <c r="N106" i="41"/>
  <c r="O105" i="41"/>
  <c r="N105" i="41"/>
  <c r="O104" i="41"/>
  <c r="N104" i="41"/>
  <c r="O103" i="41"/>
  <c r="N103" i="41"/>
  <c r="O102" i="41"/>
  <c r="N102" i="41"/>
  <c r="O101" i="41"/>
  <c r="N101" i="41"/>
  <c r="O100" i="41"/>
  <c r="N100" i="41"/>
  <c r="O99" i="41"/>
  <c r="N99" i="41"/>
  <c r="O98" i="41"/>
  <c r="N98" i="41"/>
  <c r="O97" i="41"/>
  <c r="N97" i="41"/>
  <c r="O96" i="41"/>
  <c r="N96" i="41"/>
  <c r="O95" i="41"/>
  <c r="N95" i="41"/>
  <c r="O94" i="41"/>
  <c r="N94" i="41"/>
  <c r="O93" i="41"/>
  <c r="N93" i="41"/>
  <c r="O92" i="41"/>
  <c r="N92" i="41"/>
  <c r="O91" i="41"/>
  <c r="N91" i="41"/>
  <c r="O90" i="41"/>
  <c r="N90" i="41"/>
  <c r="O89" i="41"/>
  <c r="N89" i="41"/>
  <c r="O88" i="41"/>
  <c r="N88" i="41"/>
  <c r="O87" i="41"/>
  <c r="N87" i="41"/>
  <c r="O86" i="41"/>
  <c r="N86" i="41"/>
  <c r="O85" i="41"/>
  <c r="N85" i="41"/>
  <c r="O84" i="41"/>
  <c r="N84" i="41"/>
  <c r="O83" i="41"/>
  <c r="N83" i="41"/>
  <c r="O82" i="41"/>
  <c r="N82" i="41"/>
  <c r="O81" i="41"/>
  <c r="N81" i="41"/>
  <c r="O80" i="41"/>
  <c r="N80" i="41"/>
  <c r="O79" i="41"/>
  <c r="N79" i="41"/>
  <c r="O78" i="41"/>
  <c r="N78" i="41"/>
  <c r="O77" i="41"/>
  <c r="N77" i="41"/>
  <c r="O76" i="41"/>
  <c r="N76" i="41"/>
  <c r="O75" i="41"/>
  <c r="N75" i="41"/>
  <c r="O74" i="41"/>
  <c r="N74" i="41"/>
  <c r="O73" i="41"/>
  <c r="N73" i="41"/>
  <c r="O72" i="41"/>
  <c r="N72" i="41"/>
  <c r="O71" i="41"/>
  <c r="N71" i="41"/>
  <c r="O70" i="41"/>
  <c r="N70" i="41"/>
  <c r="O69" i="41"/>
  <c r="N69" i="41"/>
  <c r="O68" i="41"/>
  <c r="N68" i="41"/>
  <c r="O67" i="41"/>
  <c r="N67" i="41"/>
  <c r="O66" i="41"/>
  <c r="N66" i="41"/>
  <c r="O65" i="41"/>
  <c r="N65" i="41"/>
  <c r="O64" i="41"/>
  <c r="N64" i="41"/>
  <c r="O63" i="41"/>
  <c r="N63" i="41"/>
  <c r="O62" i="41"/>
  <c r="N62" i="41"/>
  <c r="O61" i="41"/>
  <c r="N61" i="41"/>
  <c r="O60" i="41"/>
  <c r="N60" i="41"/>
  <c r="O59" i="41"/>
  <c r="N59" i="41"/>
  <c r="O58" i="41"/>
  <c r="N58" i="41"/>
  <c r="O57" i="41"/>
  <c r="N57" i="41"/>
  <c r="O56" i="41"/>
  <c r="N56" i="41"/>
  <c r="O55" i="41"/>
  <c r="N55" i="41"/>
  <c r="O54" i="41"/>
  <c r="N54" i="41"/>
  <c r="O53" i="41"/>
  <c r="N53" i="41"/>
  <c r="O52" i="41"/>
  <c r="N52" i="41"/>
  <c r="O51" i="41"/>
  <c r="N51" i="41"/>
  <c r="O50" i="41"/>
  <c r="N50" i="41"/>
  <c r="O49" i="41"/>
  <c r="N49" i="41"/>
  <c r="O48" i="41"/>
  <c r="N48" i="41"/>
  <c r="O47" i="41"/>
  <c r="N47" i="41"/>
  <c r="O46" i="41"/>
  <c r="N46" i="41"/>
  <c r="O45" i="41"/>
  <c r="N45" i="41"/>
  <c r="O44" i="41"/>
  <c r="N44" i="41"/>
  <c r="O43" i="41"/>
  <c r="N43" i="41"/>
  <c r="O42" i="41"/>
  <c r="N42" i="41"/>
  <c r="O41" i="41"/>
  <c r="N41" i="41"/>
  <c r="O40" i="41"/>
  <c r="N40" i="41"/>
  <c r="O39" i="41"/>
  <c r="N39" i="41"/>
  <c r="O38" i="41"/>
  <c r="N38" i="41"/>
  <c r="O37" i="41"/>
  <c r="N37" i="41"/>
  <c r="O36" i="41"/>
  <c r="N36" i="41"/>
  <c r="O35" i="41"/>
  <c r="N35" i="41"/>
  <c r="O34" i="41"/>
  <c r="N34" i="41"/>
  <c r="O33" i="41"/>
  <c r="N33" i="41"/>
  <c r="O32" i="41"/>
  <c r="N32" i="41"/>
  <c r="O31" i="41"/>
  <c r="N31" i="41"/>
  <c r="O30" i="41"/>
  <c r="N30" i="41"/>
  <c r="O29" i="41"/>
  <c r="N29" i="41"/>
  <c r="O28" i="41"/>
  <c r="N28" i="41"/>
  <c r="O27" i="41"/>
  <c r="N27" i="41"/>
  <c r="O26" i="41"/>
  <c r="N26" i="41"/>
  <c r="O25" i="41"/>
  <c r="N25" i="41"/>
  <c r="O24" i="41"/>
  <c r="N24" i="41"/>
  <c r="O23" i="41"/>
  <c r="N23" i="41"/>
  <c r="O22" i="41"/>
  <c r="N22" i="41"/>
  <c r="O21" i="41"/>
  <c r="N21" i="41"/>
  <c r="O20" i="41"/>
  <c r="N20" i="41"/>
  <c r="O19" i="41"/>
  <c r="N19" i="41"/>
  <c r="O18" i="41"/>
  <c r="N18" i="41"/>
  <c r="O17" i="41"/>
  <c r="N17" i="41"/>
  <c r="O16" i="41"/>
  <c r="N16" i="41"/>
  <c r="O15" i="41"/>
  <c r="N15" i="41"/>
  <c r="F20" i="35"/>
  <c r="D20" i="35"/>
  <c r="C20" i="35"/>
  <c r="O7" i="41"/>
  <c r="N7" i="41"/>
  <c r="O6" i="41"/>
  <c r="N6" i="41"/>
  <c r="O5" i="41"/>
  <c r="N5" i="41"/>
  <c r="M123" i="24"/>
  <c r="N123" i="24"/>
  <c r="M124" i="24"/>
  <c r="N124" i="24"/>
  <c r="B22" i="24"/>
  <c r="M125" i="24" s="1"/>
  <c r="C22" i="24"/>
  <c r="D22" i="24"/>
  <c r="M126" i="24"/>
  <c r="N126" i="24"/>
  <c r="M127" i="24"/>
  <c r="N127" i="24"/>
  <c r="M128" i="24"/>
  <c r="N128" i="24"/>
  <c r="M129" i="24"/>
  <c r="N129" i="24"/>
  <c r="M81" i="24"/>
  <c r="N81" i="24"/>
  <c r="M80" i="24"/>
  <c r="N80" i="24"/>
  <c r="M79" i="24"/>
  <c r="N79" i="24"/>
  <c r="M78" i="24"/>
  <c r="N78" i="24"/>
  <c r="M77" i="24"/>
  <c r="N77" i="24"/>
  <c r="M76" i="24"/>
  <c r="N76" i="24"/>
  <c r="M75" i="24"/>
  <c r="N75" i="24"/>
  <c r="M74" i="24"/>
  <c r="N74" i="24"/>
  <c r="E20" i="35" l="1"/>
  <c r="Y14" i="41"/>
  <c r="U14" i="41"/>
  <c r="X14" i="41"/>
  <c r="W14" i="41"/>
  <c r="Z14" i="41"/>
  <c r="V14" i="41"/>
  <c r="X5" i="41"/>
  <c r="U6" i="41"/>
  <c r="Y6" i="41"/>
  <c r="V7" i="41"/>
  <c r="Z7" i="41"/>
  <c r="X15" i="41"/>
  <c r="Z6" i="41"/>
  <c r="Y15" i="41"/>
  <c r="V5" i="41"/>
  <c r="X7" i="41"/>
  <c r="V15" i="41"/>
  <c r="X6" i="41"/>
  <c r="Y7" i="41"/>
  <c r="W15" i="41"/>
  <c r="U5" i="41"/>
  <c r="Y5" i="41"/>
  <c r="V6" i="41"/>
  <c r="W7" i="41"/>
  <c r="U15" i="41"/>
  <c r="Z5" i="41"/>
  <c r="W6" i="41"/>
  <c r="Z15" i="41"/>
  <c r="W5" i="41"/>
  <c r="U7" i="41"/>
  <c r="Y9" i="24"/>
  <c r="U9" i="24"/>
  <c r="W8" i="24"/>
  <c r="Y7" i="24"/>
  <c r="U7" i="24"/>
  <c r="W6" i="24"/>
  <c r="Y5" i="24"/>
  <c r="U5" i="24"/>
  <c r="W9" i="24"/>
  <c r="X8" i="24"/>
  <c r="X7" i="24"/>
  <c r="Y6" i="24"/>
  <c r="Z5" i="24"/>
  <c r="Z9" i="24"/>
  <c r="Z8" i="24"/>
  <c r="U8" i="24"/>
  <c r="V7" i="24"/>
  <c r="V6" i="24"/>
  <c r="W5" i="24"/>
  <c r="X9" i="24"/>
  <c r="Z7" i="24"/>
  <c r="U6" i="24"/>
  <c r="V9" i="24"/>
  <c r="X5" i="24"/>
  <c r="W7" i="24"/>
  <c r="Z6" i="24"/>
  <c r="X6" i="24"/>
  <c r="V5" i="24"/>
  <c r="Y8" i="24"/>
  <c r="V8" i="24"/>
  <c r="N125" i="24"/>
  <c r="AA14" i="41" l="1"/>
  <c r="AA7" i="41"/>
  <c r="AA15" i="41"/>
  <c r="AA5" i="41"/>
  <c r="AA6" i="41"/>
  <c r="AA8" i="24"/>
  <c r="AA5" i="24"/>
  <c r="AA6" i="24"/>
  <c r="AA9" i="24"/>
  <c r="AA7" i="24"/>
  <c r="M24" i="38"/>
  <c r="M25" i="38"/>
  <c r="N23" i="19"/>
  <c r="N24" i="19"/>
  <c r="N27" i="19"/>
  <c r="N30" i="19"/>
  <c r="M227" i="25"/>
  <c r="M181" i="25"/>
  <c r="M182" i="25"/>
  <c r="M183" i="25"/>
  <c r="M184" i="25"/>
  <c r="M185" i="25"/>
  <c r="M186" i="25"/>
  <c r="M187" i="25"/>
  <c r="M188" i="25"/>
  <c r="M189" i="25"/>
  <c r="M190" i="25"/>
  <c r="M191" i="25"/>
  <c r="M192" i="25"/>
  <c r="M193" i="25"/>
  <c r="M194" i="25"/>
  <c r="M195" i="25"/>
  <c r="M196" i="25"/>
  <c r="M197" i="25"/>
  <c r="M198" i="25"/>
  <c r="M199" i="25"/>
  <c r="M200" i="25"/>
  <c r="M201" i="25"/>
  <c r="M202" i="25"/>
  <c r="M203" i="25"/>
  <c r="M204" i="25"/>
  <c r="M205" i="25"/>
  <c r="M206" i="25"/>
  <c r="M207" i="25"/>
  <c r="M208" i="25"/>
  <c r="M209" i="25"/>
  <c r="M210" i="25"/>
  <c r="M211" i="25"/>
  <c r="M212" i="25"/>
  <c r="M213" i="25"/>
  <c r="M214" i="25"/>
  <c r="M220" i="25"/>
  <c r="M221" i="25"/>
  <c r="M222" i="25"/>
  <c r="M223" i="25"/>
  <c r="M224" i="25"/>
  <c r="M225" i="25"/>
  <c r="M226" i="25"/>
  <c r="D11" i="29" l="1"/>
  <c r="M25" i="29"/>
  <c r="N25" i="29"/>
  <c r="M22" i="38"/>
  <c r="N22" i="38"/>
  <c r="M26" i="4" l="1"/>
  <c r="N26" i="4"/>
  <c r="C20" i="39" l="1"/>
  <c r="K15" i="35" s="1"/>
  <c r="D20" i="39"/>
  <c r="L15" i="35" s="1"/>
  <c r="B20" i="39"/>
  <c r="J15" i="35" s="1"/>
  <c r="I15" i="35"/>
  <c r="W9" i="39" l="1"/>
  <c r="Y8" i="39"/>
  <c r="U8" i="39"/>
  <c r="W7" i="39"/>
  <c r="Y6" i="39"/>
  <c r="U6" i="39"/>
  <c r="W5" i="39"/>
  <c r="Z9" i="39"/>
  <c r="U9" i="39"/>
  <c r="V8" i="39"/>
  <c r="V7" i="39"/>
  <c r="W6" i="39"/>
  <c r="X5" i="39"/>
  <c r="X9" i="39"/>
  <c r="X8" i="39"/>
  <c r="Y7" i="39"/>
  <c r="Z6" i="39"/>
  <c r="Z5" i="39"/>
  <c r="U5" i="39"/>
  <c r="V9" i="39"/>
  <c r="X7" i="39"/>
  <c r="Y5" i="39"/>
  <c r="Z8" i="39"/>
  <c r="U7" i="39"/>
  <c r="V5" i="39"/>
  <c r="W8" i="39"/>
  <c r="X6" i="39"/>
  <c r="Y9" i="39"/>
  <c r="V6" i="39"/>
  <c r="Z7" i="39"/>
  <c r="M6" i="39"/>
  <c r="M7" i="39"/>
  <c r="M9" i="39"/>
  <c r="M10" i="39"/>
  <c r="AA8" i="39" l="1"/>
  <c r="AA6" i="39"/>
  <c r="AA5" i="39"/>
  <c r="AA7" i="39"/>
  <c r="AA9" i="39"/>
  <c r="N300" i="39"/>
  <c r="M300" i="39"/>
  <c r="N299" i="39"/>
  <c r="M299" i="39"/>
  <c r="N298" i="39"/>
  <c r="M298" i="39"/>
  <c r="N297" i="39"/>
  <c r="M297" i="39"/>
  <c r="N296" i="39"/>
  <c r="M296" i="39"/>
  <c r="N295" i="39"/>
  <c r="M295" i="39"/>
  <c r="N294" i="39"/>
  <c r="M294" i="39"/>
  <c r="N293" i="39"/>
  <c r="M293" i="39"/>
  <c r="N292" i="39"/>
  <c r="M292" i="39"/>
  <c r="N291" i="39"/>
  <c r="M291" i="39"/>
  <c r="N290" i="39"/>
  <c r="M290" i="39"/>
  <c r="N289" i="39"/>
  <c r="M289" i="39"/>
  <c r="N288" i="39"/>
  <c r="M288" i="39"/>
  <c r="N287" i="39"/>
  <c r="M287" i="39"/>
  <c r="N286" i="39"/>
  <c r="M286" i="39"/>
  <c r="N285" i="39"/>
  <c r="M285" i="39"/>
  <c r="N284" i="39"/>
  <c r="M284" i="39"/>
  <c r="N283" i="39"/>
  <c r="M283" i="39"/>
  <c r="N282" i="39"/>
  <c r="M282" i="39"/>
  <c r="N281" i="39"/>
  <c r="M281" i="39"/>
  <c r="N280" i="39"/>
  <c r="M280" i="39"/>
  <c r="N279" i="39"/>
  <c r="M279" i="39"/>
  <c r="N278" i="39"/>
  <c r="M278" i="39"/>
  <c r="N277" i="39"/>
  <c r="M277" i="39"/>
  <c r="N276" i="39"/>
  <c r="M276" i="39"/>
  <c r="N275" i="39"/>
  <c r="M275" i="39"/>
  <c r="N274" i="39"/>
  <c r="M274" i="39"/>
  <c r="N273" i="39"/>
  <c r="M273" i="39"/>
  <c r="N272" i="39"/>
  <c r="M272" i="39"/>
  <c r="N271" i="39"/>
  <c r="M271" i="39"/>
  <c r="N270" i="39"/>
  <c r="M270" i="39"/>
  <c r="N269" i="39"/>
  <c r="M269" i="39"/>
  <c r="N268" i="39"/>
  <c r="M268" i="39"/>
  <c r="N267" i="39"/>
  <c r="M267" i="39"/>
  <c r="N266" i="39"/>
  <c r="M266" i="39"/>
  <c r="N265" i="39"/>
  <c r="M265" i="39"/>
  <c r="N264" i="39"/>
  <c r="M264" i="39"/>
  <c r="N263" i="39"/>
  <c r="M263" i="39"/>
  <c r="N262" i="39"/>
  <c r="M262" i="39"/>
  <c r="N261" i="39"/>
  <c r="M261" i="39"/>
  <c r="N260" i="39"/>
  <c r="M260" i="39"/>
  <c r="N259" i="39"/>
  <c r="M259" i="39"/>
  <c r="N258" i="39"/>
  <c r="M258" i="39"/>
  <c r="N257" i="39"/>
  <c r="M257" i="39"/>
  <c r="N256" i="39"/>
  <c r="M256" i="39"/>
  <c r="N255" i="39"/>
  <c r="M255" i="39"/>
  <c r="N254" i="39"/>
  <c r="M254" i="39"/>
  <c r="N253" i="39"/>
  <c r="M253" i="39"/>
  <c r="N252" i="39"/>
  <c r="M252" i="39"/>
  <c r="N251" i="39"/>
  <c r="M251" i="39"/>
  <c r="N250" i="39"/>
  <c r="M250" i="39"/>
  <c r="N249" i="39"/>
  <c r="M249" i="39"/>
  <c r="N248" i="39"/>
  <c r="M248" i="39"/>
  <c r="N247" i="39"/>
  <c r="M247" i="39"/>
  <c r="N246" i="39"/>
  <c r="M246" i="39"/>
  <c r="N245" i="39"/>
  <c r="M245" i="39"/>
  <c r="N244" i="39"/>
  <c r="M244" i="39"/>
  <c r="N243" i="39"/>
  <c r="M243" i="39"/>
  <c r="N242" i="39"/>
  <c r="M242" i="39"/>
  <c r="N241" i="39"/>
  <c r="M241" i="39"/>
  <c r="N240" i="39"/>
  <c r="M240" i="39"/>
  <c r="N239" i="39"/>
  <c r="M239" i="39"/>
  <c r="N238" i="39"/>
  <c r="M238" i="39"/>
  <c r="N237" i="39"/>
  <c r="M237" i="39"/>
  <c r="N236" i="39"/>
  <c r="M236" i="39"/>
  <c r="N235" i="39"/>
  <c r="M235" i="39"/>
  <c r="N234" i="39"/>
  <c r="M234" i="39"/>
  <c r="N233" i="39"/>
  <c r="M233" i="39"/>
  <c r="N232" i="39"/>
  <c r="M232" i="39"/>
  <c r="N231" i="39"/>
  <c r="M231" i="39"/>
  <c r="N230" i="39"/>
  <c r="M230" i="39"/>
  <c r="N229" i="39"/>
  <c r="M229" i="39"/>
  <c r="N228" i="39"/>
  <c r="M228" i="39"/>
  <c r="N227" i="39"/>
  <c r="M227" i="39"/>
  <c r="N226" i="39"/>
  <c r="M226" i="39"/>
  <c r="N225" i="39"/>
  <c r="M225" i="39"/>
  <c r="N224" i="39"/>
  <c r="M224" i="39"/>
  <c r="N223" i="39"/>
  <c r="M223" i="39"/>
  <c r="N222" i="39"/>
  <c r="M222" i="39"/>
  <c r="N221" i="39"/>
  <c r="M221" i="39"/>
  <c r="N220" i="39"/>
  <c r="M220" i="39"/>
  <c r="N219" i="39"/>
  <c r="M219" i="39"/>
  <c r="N218" i="39"/>
  <c r="M218" i="39"/>
  <c r="N217" i="39"/>
  <c r="M217" i="39"/>
  <c r="N216" i="39"/>
  <c r="M216" i="39"/>
  <c r="N215" i="39"/>
  <c r="M215" i="39"/>
  <c r="N214" i="39"/>
  <c r="M214" i="39"/>
  <c r="N213" i="39"/>
  <c r="M213" i="39"/>
  <c r="N212" i="39"/>
  <c r="M212" i="39"/>
  <c r="N211" i="39"/>
  <c r="M211" i="39"/>
  <c r="N210" i="39"/>
  <c r="M210" i="39"/>
  <c r="N209" i="39"/>
  <c r="M209" i="39"/>
  <c r="N208" i="39"/>
  <c r="M208" i="39"/>
  <c r="N207" i="39"/>
  <c r="M207" i="39"/>
  <c r="N206" i="39"/>
  <c r="M206" i="39"/>
  <c r="N205" i="39"/>
  <c r="M205" i="39"/>
  <c r="N204" i="39"/>
  <c r="M204" i="39"/>
  <c r="N203" i="39"/>
  <c r="M203" i="39"/>
  <c r="N202" i="39"/>
  <c r="M202" i="39"/>
  <c r="N201" i="39"/>
  <c r="M201" i="39"/>
  <c r="N200" i="39"/>
  <c r="M200" i="39"/>
  <c r="N199" i="39"/>
  <c r="M199" i="39"/>
  <c r="N198" i="39"/>
  <c r="M198" i="39"/>
  <c r="N197" i="39"/>
  <c r="M197" i="39"/>
  <c r="N196" i="39"/>
  <c r="M196" i="39"/>
  <c r="N195" i="39"/>
  <c r="M195" i="39"/>
  <c r="N194" i="39"/>
  <c r="M194" i="39"/>
  <c r="N193" i="39"/>
  <c r="M193" i="39"/>
  <c r="N192" i="39"/>
  <c r="M192" i="39"/>
  <c r="N191" i="39"/>
  <c r="M191" i="39"/>
  <c r="N190" i="39"/>
  <c r="M190" i="39"/>
  <c r="N189" i="39"/>
  <c r="M189" i="39"/>
  <c r="N188" i="39"/>
  <c r="M188" i="39"/>
  <c r="N187" i="39"/>
  <c r="M187" i="39"/>
  <c r="N186" i="39"/>
  <c r="M186" i="39"/>
  <c r="N185" i="39"/>
  <c r="M185" i="39"/>
  <c r="N184" i="39"/>
  <c r="M184" i="39"/>
  <c r="N183" i="39"/>
  <c r="M183" i="39"/>
  <c r="N182" i="39"/>
  <c r="M182" i="39"/>
  <c r="N181" i="39"/>
  <c r="M181" i="39"/>
  <c r="N180" i="39"/>
  <c r="M180" i="39"/>
  <c r="N179" i="39"/>
  <c r="M179" i="39"/>
  <c r="N178" i="39"/>
  <c r="M178" i="39"/>
  <c r="N177" i="39"/>
  <c r="M177" i="39"/>
  <c r="N176" i="39"/>
  <c r="M176" i="39"/>
  <c r="N175" i="39"/>
  <c r="M175" i="39"/>
  <c r="N174" i="39"/>
  <c r="M174" i="39"/>
  <c r="N173" i="39"/>
  <c r="M173" i="39"/>
  <c r="N172" i="39"/>
  <c r="M172" i="39"/>
  <c r="N171" i="39"/>
  <c r="M171" i="39"/>
  <c r="N170" i="39"/>
  <c r="M170" i="39"/>
  <c r="N169" i="39"/>
  <c r="M169" i="39"/>
  <c r="N168" i="39"/>
  <c r="M168" i="39"/>
  <c r="N167" i="39"/>
  <c r="M167" i="39"/>
  <c r="N166" i="39"/>
  <c r="M166" i="39"/>
  <c r="N165" i="39"/>
  <c r="M165" i="39"/>
  <c r="N164" i="39"/>
  <c r="M164" i="39"/>
  <c r="N163" i="39"/>
  <c r="M163" i="39"/>
  <c r="N162" i="39"/>
  <c r="M162" i="39"/>
  <c r="N161" i="39"/>
  <c r="M161" i="39"/>
  <c r="N160" i="39"/>
  <c r="M160" i="39"/>
  <c r="N159" i="39"/>
  <c r="M159" i="39"/>
  <c r="N158" i="39"/>
  <c r="M158" i="39"/>
  <c r="N157" i="39"/>
  <c r="M157" i="39"/>
  <c r="N156" i="39"/>
  <c r="M156" i="39"/>
  <c r="N155" i="39"/>
  <c r="M155" i="39"/>
  <c r="N154" i="39"/>
  <c r="M154" i="39"/>
  <c r="N153" i="39"/>
  <c r="M153" i="39"/>
  <c r="N152" i="39"/>
  <c r="M152" i="39"/>
  <c r="N151" i="39"/>
  <c r="M151" i="39"/>
  <c r="N150" i="39"/>
  <c r="M150" i="39"/>
  <c r="N149" i="39"/>
  <c r="M149" i="39"/>
  <c r="N148" i="39"/>
  <c r="M148" i="39"/>
  <c r="N147" i="39"/>
  <c r="M147" i="39"/>
  <c r="N146" i="39"/>
  <c r="M146" i="39"/>
  <c r="N145" i="39"/>
  <c r="M145" i="39"/>
  <c r="N144" i="39"/>
  <c r="M144" i="39"/>
  <c r="N143" i="39"/>
  <c r="M143" i="39"/>
  <c r="N142" i="39"/>
  <c r="M142" i="39"/>
  <c r="N141" i="39"/>
  <c r="M141" i="39"/>
  <c r="N140" i="39"/>
  <c r="M140" i="39"/>
  <c r="N139" i="39"/>
  <c r="M139" i="39"/>
  <c r="N138" i="39"/>
  <c r="M138" i="39"/>
  <c r="N137" i="39"/>
  <c r="M137" i="39"/>
  <c r="N136" i="39"/>
  <c r="M136" i="39"/>
  <c r="N135" i="39"/>
  <c r="M135" i="39"/>
  <c r="N134" i="39"/>
  <c r="M134" i="39"/>
  <c r="N133" i="39"/>
  <c r="M133" i="39"/>
  <c r="N132" i="39"/>
  <c r="M132" i="39"/>
  <c r="N131" i="39"/>
  <c r="M131" i="39"/>
  <c r="N130" i="39"/>
  <c r="M130" i="39"/>
  <c r="N129" i="39"/>
  <c r="M129" i="39"/>
  <c r="N128" i="39"/>
  <c r="M128" i="39"/>
  <c r="N127" i="39"/>
  <c r="M127" i="39"/>
  <c r="N126" i="39"/>
  <c r="M126" i="39"/>
  <c r="N125" i="39"/>
  <c r="M125" i="39"/>
  <c r="N124" i="39"/>
  <c r="M124" i="39"/>
  <c r="N123" i="39"/>
  <c r="M123" i="39"/>
  <c r="N122" i="39"/>
  <c r="M122" i="39"/>
  <c r="N121" i="39"/>
  <c r="M121" i="39"/>
  <c r="N120" i="39"/>
  <c r="M120" i="39"/>
  <c r="N119" i="39"/>
  <c r="M119" i="39"/>
  <c r="N118" i="39"/>
  <c r="M118" i="39"/>
  <c r="N117" i="39"/>
  <c r="M117" i="39"/>
  <c r="N116" i="39"/>
  <c r="M116" i="39"/>
  <c r="N115" i="39"/>
  <c r="M115" i="39"/>
  <c r="N114" i="39"/>
  <c r="M114" i="39"/>
  <c r="N113" i="39"/>
  <c r="M113" i="39"/>
  <c r="N112" i="39"/>
  <c r="M112" i="39"/>
  <c r="N111" i="39"/>
  <c r="M111" i="39"/>
  <c r="N110" i="39"/>
  <c r="M110" i="39"/>
  <c r="N109" i="39"/>
  <c r="M109" i="39"/>
  <c r="N108" i="39"/>
  <c r="M108" i="39"/>
  <c r="N107" i="39"/>
  <c r="M107" i="39"/>
  <c r="N106" i="39"/>
  <c r="M106" i="39"/>
  <c r="N105" i="39"/>
  <c r="M105" i="39"/>
  <c r="N104" i="39"/>
  <c r="M104" i="39"/>
  <c r="N103" i="39"/>
  <c r="M103" i="39"/>
  <c r="N102" i="39"/>
  <c r="M102" i="39"/>
  <c r="N101" i="39"/>
  <c r="M101" i="39"/>
  <c r="N100" i="39"/>
  <c r="M100" i="39"/>
  <c r="N99" i="39"/>
  <c r="M99" i="39"/>
  <c r="N98" i="39"/>
  <c r="M98" i="39"/>
  <c r="N97" i="39"/>
  <c r="M97" i="39"/>
  <c r="N96" i="39"/>
  <c r="M96" i="39"/>
  <c r="N95" i="39"/>
  <c r="M95" i="39"/>
  <c r="N94" i="39"/>
  <c r="M94" i="39"/>
  <c r="N93" i="39"/>
  <c r="M93" i="39"/>
  <c r="N92" i="39"/>
  <c r="M92" i="39"/>
  <c r="N91" i="39"/>
  <c r="M91" i="39"/>
  <c r="N90" i="39"/>
  <c r="M90" i="39"/>
  <c r="N89" i="39"/>
  <c r="M89" i="39"/>
  <c r="N88" i="39"/>
  <c r="M88" i="39"/>
  <c r="N87" i="39"/>
  <c r="M87" i="39"/>
  <c r="N86" i="39"/>
  <c r="M86" i="39"/>
  <c r="N85" i="39"/>
  <c r="M85" i="39"/>
  <c r="N84" i="39"/>
  <c r="M84" i="39"/>
  <c r="N83" i="39"/>
  <c r="M83" i="39"/>
  <c r="N82" i="39"/>
  <c r="M82" i="39"/>
  <c r="N81" i="39"/>
  <c r="M81" i="39"/>
  <c r="N80" i="39"/>
  <c r="M80" i="39"/>
  <c r="N79" i="39"/>
  <c r="M79" i="39"/>
  <c r="N78" i="39"/>
  <c r="M78" i="39"/>
  <c r="N77" i="39"/>
  <c r="M77" i="39"/>
  <c r="N76" i="39"/>
  <c r="M76" i="39"/>
  <c r="N75" i="39"/>
  <c r="M75" i="39"/>
  <c r="N74" i="39"/>
  <c r="M74" i="39"/>
  <c r="N73" i="39"/>
  <c r="M73" i="39"/>
  <c r="N72" i="39"/>
  <c r="M72" i="39"/>
  <c r="N71" i="39"/>
  <c r="M71" i="39"/>
  <c r="N70" i="39"/>
  <c r="M70" i="39"/>
  <c r="N69" i="39"/>
  <c r="M69" i="39"/>
  <c r="N68" i="39"/>
  <c r="M68" i="39"/>
  <c r="N67" i="39"/>
  <c r="M67" i="39"/>
  <c r="N66" i="39"/>
  <c r="M66" i="39"/>
  <c r="N65" i="39"/>
  <c r="M65" i="39"/>
  <c r="N64" i="39"/>
  <c r="M64" i="39"/>
  <c r="N63" i="39"/>
  <c r="M63" i="39"/>
  <c r="N62" i="39"/>
  <c r="M62" i="39"/>
  <c r="N61" i="39"/>
  <c r="M61" i="39"/>
  <c r="N60" i="39"/>
  <c r="M60" i="39"/>
  <c r="N59" i="39"/>
  <c r="M59" i="39"/>
  <c r="N58" i="39"/>
  <c r="N57" i="39"/>
  <c r="N56" i="39"/>
  <c r="N55" i="39"/>
  <c r="N54" i="39"/>
  <c r="N53" i="39"/>
  <c r="N52" i="39"/>
  <c r="N51" i="39"/>
  <c r="N50" i="39"/>
  <c r="N49" i="39"/>
  <c r="N48" i="39"/>
  <c r="N47" i="39"/>
  <c r="N46" i="39"/>
  <c r="N45" i="39"/>
  <c r="N44" i="39"/>
  <c r="N43" i="39"/>
  <c r="N42" i="39"/>
  <c r="N41" i="39"/>
  <c r="N40" i="39"/>
  <c r="N39" i="39"/>
  <c r="N38" i="39"/>
  <c r="N37" i="39"/>
  <c r="N36" i="39"/>
  <c r="N35" i="39"/>
  <c r="N34" i="39"/>
  <c r="N33" i="39"/>
  <c r="N32" i="39"/>
  <c r="N31" i="39"/>
  <c r="N30" i="39"/>
  <c r="N29" i="39"/>
  <c r="N28" i="39"/>
  <c r="N27" i="39"/>
  <c r="N26" i="39"/>
  <c r="N25" i="39"/>
  <c r="N24" i="39"/>
  <c r="N23" i="39"/>
  <c r="N22" i="39"/>
  <c r="N21" i="39"/>
  <c r="N20" i="39"/>
  <c r="N19" i="39"/>
  <c r="N18" i="39"/>
  <c r="N17" i="39"/>
  <c r="N16" i="39"/>
  <c r="N15" i="39"/>
  <c r="N13" i="39"/>
  <c r="N12" i="39"/>
  <c r="N11" i="39"/>
  <c r="N10" i="39"/>
  <c r="N9" i="39"/>
  <c r="N8" i="39"/>
  <c r="N7" i="39"/>
  <c r="N6" i="39"/>
  <c r="N5" i="39"/>
  <c r="M5" i="39"/>
  <c r="N186" i="25"/>
  <c r="M7" i="27"/>
  <c r="N7" i="27"/>
  <c r="M8" i="27"/>
  <c r="N8" i="27"/>
  <c r="M9" i="27"/>
  <c r="N9" i="27"/>
  <c r="M10" i="27"/>
  <c r="N10" i="27"/>
  <c r="M11" i="27"/>
  <c r="N11" i="27"/>
  <c r="M12" i="27"/>
  <c r="N12" i="27"/>
  <c r="M14" i="27"/>
  <c r="N14" i="27"/>
  <c r="M15" i="27"/>
  <c r="N15" i="27"/>
  <c r="M16" i="27"/>
  <c r="N16" i="27"/>
  <c r="M17" i="27"/>
  <c r="N17" i="27"/>
  <c r="M18" i="27"/>
  <c r="N18" i="27"/>
  <c r="M19" i="27"/>
  <c r="N19" i="27"/>
  <c r="M20" i="27"/>
  <c r="N20" i="27"/>
  <c r="M21" i="27"/>
  <c r="N21" i="27"/>
  <c r="M23" i="27"/>
  <c r="N23" i="27"/>
  <c r="M25" i="27"/>
  <c r="N25" i="27"/>
  <c r="M26" i="27"/>
  <c r="N26" i="27"/>
  <c r="M27" i="27"/>
  <c r="N27" i="27"/>
  <c r="M28" i="27"/>
  <c r="N28" i="27"/>
  <c r="M29" i="27"/>
  <c r="N29" i="27"/>
  <c r="M30" i="27"/>
  <c r="N30" i="27"/>
  <c r="M31" i="27"/>
  <c r="N31" i="27"/>
  <c r="M32" i="27"/>
  <c r="N32" i="27"/>
  <c r="M33" i="27"/>
  <c r="N33" i="27"/>
  <c r="M34" i="27"/>
  <c r="N34" i="27"/>
  <c r="M35" i="27"/>
  <c r="N35" i="27"/>
  <c r="M36" i="27"/>
  <c r="N36" i="27"/>
  <c r="M37" i="27"/>
  <c r="N37" i="27"/>
  <c r="M38" i="27"/>
  <c r="N38" i="27"/>
  <c r="M39" i="27"/>
  <c r="N39" i="27"/>
  <c r="M40" i="27"/>
  <c r="N40" i="27"/>
  <c r="M41" i="27"/>
  <c r="N41" i="27"/>
  <c r="M42" i="27"/>
  <c r="N42" i="27"/>
  <c r="M43" i="27"/>
  <c r="N43" i="27"/>
  <c r="M44" i="27"/>
  <c r="N44" i="27"/>
  <c r="M45" i="27"/>
  <c r="N45" i="27"/>
  <c r="M46" i="27"/>
  <c r="N46" i="27"/>
  <c r="M47" i="27"/>
  <c r="N47" i="27"/>
  <c r="M48" i="27"/>
  <c r="N48" i="27"/>
  <c r="M49" i="27"/>
  <c r="N49" i="27"/>
  <c r="M50" i="27"/>
  <c r="N50" i="27"/>
  <c r="M51" i="27"/>
  <c r="N51" i="27"/>
  <c r="M52" i="27"/>
  <c r="N52" i="27"/>
  <c r="M53" i="27"/>
  <c r="N53" i="27"/>
  <c r="M54" i="27"/>
  <c r="N54" i="27"/>
  <c r="M55" i="27"/>
  <c r="N55" i="27"/>
  <c r="M56" i="27"/>
  <c r="N56" i="27"/>
  <c r="M57" i="27"/>
  <c r="N57" i="27"/>
  <c r="M58" i="27"/>
  <c r="N58" i="27"/>
  <c r="M59" i="27"/>
  <c r="N59" i="27"/>
  <c r="M60" i="27"/>
  <c r="N60" i="27"/>
  <c r="M61" i="27"/>
  <c r="N61" i="27"/>
  <c r="M62" i="27"/>
  <c r="N62" i="27"/>
  <c r="M63" i="27"/>
  <c r="N63" i="27"/>
  <c r="M64" i="27"/>
  <c r="N64" i="27"/>
  <c r="M65" i="27"/>
  <c r="N65" i="27"/>
  <c r="M66" i="27"/>
  <c r="N66" i="27"/>
  <c r="M67" i="27"/>
  <c r="N67" i="27"/>
  <c r="M68" i="27"/>
  <c r="N68" i="27"/>
  <c r="M69" i="27"/>
  <c r="N69" i="27"/>
  <c r="M70" i="27"/>
  <c r="N70" i="27"/>
  <c r="M71" i="27"/>
  <c r="N71" i="27"/>
  <c r="M72" i="27"/>
  <c r="N72" i="27"/>
  <c r="M73" i="27"/>
  <c r="N73" i="27"/>
  <c r="M74" i="27"/>
  <c r="N74" i="27"/>
  <c r="M75" i="27"/>
  <c r="N75" i="27"/>
  <c r="M76" i="27"/>
  <c r="N76" i="27"/>
  <c r="M77" i="27"/>
  <c r="N77" i="27"/>
  <c r="M78" i="27"/>
  <c r="N78" i="27"/>
  <c r="M79" i="27"/>
  <c r="N79" i="27"/>
  <c r="M80" i="27"/>
  <c r="N80" i="27"/>
  <c r="M81" i="27"/>
  <c r="N81" i="27"/>
  <c r="M82" i="27"/>
  <c r="N82" i="27"/>
  <c r="M83" i="27"/>
  <c r="N83" i="27"/>
  <c r="M84" i="27"/>
  <c r="N84" i="27"/>
  <c r="M85" i="27"/>
  <c r="N85" i="27"/>
  <c r="M86" i="27"/>
  <c r="N86" i="27"/>
  <c r="M87" i="27"/>
  <c r="N87" i="27"/>
  <c r="M88" i="27"/>
  <c r="N88" i="27"/>
  <c r="M89" i="27"/>
  <c r="N89" i="27"/>
  <c r="M90" i="27"/>
  <c r="N90" i="27"/>
  <c r="M91" i="27"/>
  <c r="N91" i="27"/>
  <c r="M92" i="27"/>
  <c r="N92" i="27"/>
  <c r="M93" i="27"/>
  <c r="N93" i="27"/>
  <c r="M94" i="27"/>
  <c r="N94" i="27"/>
  <c r="M95" i="27"/>
  <c r="N95" i="27"/>
  <c r="M24" i="29" l="1"/>
  <c r="N24" i="29"/>
  <c r="M6" i="29" l="1"/>
  <c r="N6" i="29"/>
  <c r="M7" i="29"/>
  <c r="N7" i="29"/>
  <c r="M8" i="29"/>
  <c r="N8" i="29"/>
  <c r="M9" i="29"/>
  <c r="N9" i="29"/>
  <c r="M10" i="29"/>
  <c r="N10" i="29"/>
  <c r="M11" i="29"/>
  <c r="N11" i="29"/>
  <c r="M12" i="29"/>
  <c r="N12" i="29"/>
  <c r="M13" i="29"/>
  <c r="N13" i="29"/>
  <c r="M14" i="29"/>
  <c r="N14" i="29"/>
  <c r="M15" i="29"/>
  <c r="N15" i="29"/>
  <c r="M16" i="29"/>
  <c r="N16" i="29"/>
  <c r="M17" i="29"/>
  <c r="N17" i="29"/>
  <c r="M18" i="29"/>
  <c r="N18" i="29"/>
  <c r="M19" i="29"/>
  <c r="N19" i="29"/>
  <c r="M20" i="29"/>
  <c r="N20" i="29"/>
  <c r="M21" i="29"/>
  <c r="N21" i="29"/>
  <c r="M22" i="29"/>
  <c r="N22" i="29"/>
  <c r="M23" i="29"/>
  <c r="N23" i="29"/>
  <c r="M34" i="29"/>
  <c r="N34" i="29"/>
  <c r="M44" i="29"/>
  <c r="N44" i="29"/>
  <c r="M45" i="29"/>
  <c r="N45" i="29"/>
  <c r="M6" i="26"/>
  <c r="N6" i="26"/>
  <c r="M7" i="26"/>
  <c r="N7" i="26"/>
  <c r="M8" i="26"/>
  <c r="N8" i="26"/>
  <c r="M9" i="26"/>
  <c r="N9" i="26"/>
  <c r="M10" i="26"/>
  <c r="N10" i="26"/>
  <c r="M18" i="26"/>
  <c r="N18" i="26"/>
  <c r="M19" i="26"/>
  <c r="N19" i="26"/>
  <c r="M20" i="26"/>
  <c r="N20" i="26"/>
  <c r="M21" i="26"/>
  <c r="N21" i="26"/>
  <c r="M22" i="26"/>
  <c r="N22" i="26"/>
  <c r="M23" i="26"/>
  <c r="N23" i="26"/>
  <c r="M25" i="26"/>
  <c r="N25" i="26"/>
  <c r="M32" i="26"/>
  <c r="N32" i="26"/>
  <c r="M33" i="26"/>
  <c r="N33" i="26"/>
  <c r="M49" i="26"/>
  <c r="N49" i="26"/>
  <c r="M50" i="26"/>
  <c r="N50" i="26"/>
  <c r="M51" i="26"/>
  <c r="N51" i="26"/>
  <c r="M52" i="26"/>
  <c r="N52" i="26"/>
  <c r="M53" i="26"/>
  <c r="N53" i="26"/>
  <c r="M54" i="26"/>
  <c r="N54" i="26"/>
  <c r="M55" i="26"/>
  <c r="N55" i="26"/>
  <c r="M56" i="26"/>
  <c r="N56" i="26"/>
  <c r="M57" i="26"/>
  <c r="N57" i="26"/>
  <c r="M58" i="26"/>
  <c r="N58" i="26"/>
  <c r="M59" i="26"/>
  <c r="N59" i="26"/>
  <c r="M60" i="26"/>
  <c r="N60" i="26"/>
  <c r="M61" i="26"/>
  <c r="N61" i="26"/>
  <c r="M62" i="26"/>
  <c r="N62" i="26"/>
  <c r="M63" i="26"/>
  <c r="N63" i="26"/>
  <c r="M64" i="26"/>
  <c r="N64" i="26"/>
  <c r="M6" i="25"/>
  <c r="N6" i="25"/>
  <c r="M7" i="25"/>
  <c r="N7" i="25"/>
  <c r="M8" i="25"/>
  <c r="N8" i="25"/>
  <c r="M9" i="25"/>
  <c r="N9" i="25"/>
  <c r="M10" i="25"/>
  <c r="N10" i="25"/>
  <c r="M11" i="25"/>
  <c r="N11" i="25"/>
  <c r="M12" i="25"/>
  <c r="N12" i="25"/>
  <c r="M13" i="25"/>
  <c r="N13" i="25"/>
  <c r="M14" i="25"/>
  <c r="N14" i="25"/>
  <c r="M15" i="25"/>
  <c r="N15" i="25"/>
  <c r="M16" i="25"/>
  <c r="N16" i="25"/>
  <c r="M17" i="25"/>
  <c r="N17" i="25"/>
  <c r="M18" i="25"/>
  <c r="N18" i="25"/>
  <c r="M21" i="25"/>
  <c r="N21" i="25"/>
  <c r="M19" i="25"/>
  <c r="N19" i="25"/>
  <c r="M20" i="25"/>
  <c r="N20" i="25"/>
  <c r="M23" i="25"/>
  <c r="N23" i="25"/>
  <c r="M24" i="25"/>
  <c r="N24" i="25"/>
  <c r="M25" i="25"/>
  <c r="N25" i="25"/>
  <c r="M26" i="25"/>
  <c r="N26" i="25"/>
  <c r="M27" i="25"/>
  <c r="N27" i="25"/>
  <c r="M28" i="25"/>
  <c r="N28" i="25"/>
  <c r="M29" i="25"/>
  <c r="N29" i="25"/>
  <c r="M30" i="25"/>
  <c r="N30" i="25"/>
  <c r="M31" i="25"/>
  <c r="N31" i="25"/>
  <c r="M32" i="25"/>
  <c r="N32" i="25"/>
  <c r="M33" i="25"/>
  <c r="N33" i="25"/>
  <c r="M34" i="25"/>
  <c r="N34" i="25"/>
  <c r="M36" i="25"/>
  <c r="N36" i="25"/>
  <c r="M37" i="25"/>
  <c r="N37" i="25"/>
  <c r="M39" i="25"/>
  <c r="N39" i="25"/>
  <c r="M40" i="25"/>
  <c r="N40" i="25"/>
  <c r="M41" i="25"/>
  <c r="N41" i="25"/>
  <c r="M38" i="25"/>
  <c r="N38" i="25"/>
  <c r="M42" i="25"/>
  <c r="N42" i="25"/>
  <c r="M43" i="25"/>
  <c r="N43" i="25"/>
  <c r="M44" i="25"/>
  <c r="N44" i="25"/>
  <c r="M45" i="25"/>
  <c r="N45" i="25"/>
  <c r="M46" i="25"/>
  <c r="N46" i="25"/>
  <c r="M47" i="25"/>
  <c r="N47" i="25"/>
  <c r="M48" i="25"/>
  <c r="N48" i="25"/>
  <c r="M49" i="25"/>
  <c r="N49" i="25"/>
  <c r="M50" i="25"/>
  <c r="N50" i="25"/>
  <c r="M51" i="25"/>
  <c r="N51" i="25"/>
  <c r="M52" i="25"/>
  <c r="N52" i="25"/>
  <c r="M53" i="25"/>
  <c r="N53" i="25"/>
  <c r="M54" i="25"/>
  <c r="N54" i="25"/>
  <c r="M55" i="25"/>
  <c r="N55" i="25"/>
  <c r="M56" i="25"/>
  <c r="N56" i="25"/>
  <c r="M57" i="25"/>
  <c r="N57" i="25"/>
  <c r="M58" i="25"/>
  <c r="N58" i="25"/>
  <c r="M59" i="25"/>
  <c r="N59" i="25"/>
  <c r="M60" i="25"/>
  <c r="N60" i="25"/>
  <c r="M61" i="25"/>
  <c r="N61" i="25"/>
  <c r="M62" i="25"/>
  <c r="N62" i="25"/>
  <c r="M63" i="25"/>
  <c r="N63" i="25"/>
  <c r="M64" i="25"/>
  <c r="N64" i="25"/>
  <c r="M65" i="25"/>
  <c r="N65" i="25"/>
  <c r="M66" i="25"/>
  <c r="N66" i="25"/>
  <c r="M67" i="25"/>
  <c r="N67" i="25"/>
  <c r="M68" i="25"/>
  <c r="N68" i="25"/>
  <c r="M69" i="25"/>
  <c r="N69" i="25"/>
  <c r="M70" i="25"/>
  <c r="N70" i="25"/>
  <c r="M71" i="25"/>
  <c r="N71" i="25"/>
  <c r="M72" i="25"/>
  <c r="N72" i="25"/>
  <c r="M73" i="25"/>
  <c r="N73" i="25"/>
  <c r="M74" i="25"/>
  <c r="N74" i="25"/>
  <c r="M75" i="25"/>
  <c r="N75" i="25"/>
  <c r="M76" i="25"/>
  <c r="N76" i="25"/>
  <c r="M77" i="25"/>
  <c r="N77" i="25"/>
  <c r="M78" i="25"/>
  <c r="N78" i="25"/>
  <c r="M79" i="25"/>
  <c r="N79" i="25"/>
  <c r="M80" i="25"/>
  <c r="N80" i="25"/>
  <c r="M81" i="25"/>
  <c r="N81" i="25"/>
  <c r="M82" i="25"/>
  <c r="N82" i="25"/>
  <c r="M83" i="25"/>
  <c r="N83" i="25"/>
  <c r="M84" i="25"/>
  <c r="N84" i="25"/>
  <c r="M85" i="25"/>
  <c r="N85" i="25"/>
  <c r="M86" i="25"/>
  <c r="N86" i="25"/>
  <c r="M87" i="25"/>
  <c r="N87" i="25"/>
  <c r="M88" i="25"/>
  <c r="N88" i="25"/>
  <c r="M89" i="25"/>
  <c r="N89" i="25"/>
  <c r="M90" i="25"/>
  <c r="N90" i="25"/>
  <c r="M91" i="25"/>
  <c r="N91" i="25"/>
  <c r="M92" i="25"/>
  <c r="N92" i="25"/>
  <c r="M93" i="25"/>
  <c r="N93" i="25"/>
  <c r="M94" i="25"/>
  <c r="N94" i="25"/>
  <c r="M95" i="25"/>
  <c r="N95" i="25"/>
  <c r="M96" i="25"/>
  <c r="N96" i="25"/>
  <c r="M97" i="25"/>
  <c r="N97" i="25"/>
  <c r="M98" i="25"/>
  <c r="N98" i="25"/>
  <c r="M99" i="25"/>
  <c r="N99" i="25"/>
  <c r="M100" i="25"/>
  <c r="N100" i="25"/>
  <c r="M101" i="25"/>
  <c r="N101" i="25"/>
  <c r="M102" i="25"/>
  <c r="N102" i="25"/>
  <c r="M103" i="25"/>
  <c r="N103" i="25"/>
  <c r="M104" i="25"/>
  <c r="N104" i="25"/>
  <c r="M105" i="25"/>
  <c r="N105" i="25"/>
  <c r="M106" i="25"/>
  <c r="N106" i="25"/>
  <c r="M107" i="25"/>
  <c r="N107" i="25"/>
  <c r="M108" i="25"/>
  <c r="N108" i="25"/>
  <c r="M112" i="25"/>
  <c r="N112" i="25"/>
  <c r="M113" i="25"/>
  <c r="N113" i="25"/>
  <c r="M114" i="25"/>
  <c r="N114" i="25"/>
  <c r="M115" i="25"/>
  <c r="N115" i="25"/>
  <c r="M116" i="25"/>
  <c r="N116" i="25"/>
  <c r="M117" i="25"/>
  <c r="N117" i="25"/>
  <c r="M118" i="25"/>
  <c r="N118" i="25"/>
  <c r="M119" i="25"/>
  <c r="N119" i="25"/>
  <c r="M120" i="25"/>
  <c r="N120" i="25"/>
  <c r="M121" i="25"/>
  <c r="N121" i="25"/>
  <c r="M122" i="25"/>
  <c r="N122" i="25"/>
  <c r="M123" i="25"/>
  <c r="N123" i="25"/>
  <c r="M124" i="25"/>
  <c r="N124" i="25"/>
  <c r="M125" i="25"/>
  <c r="N125" i="25"/>
  <c r="M126" i="25"/>
  <c r="N126" i="25"/>
  <c r="M127" i="25"/>
  <c r="N127" i="25"/>
  <c r="M128" i="25"/>
  <c r="N128" i="25"/>
  <c r="M129" i="25"/>
  <c r="N129" i="25"/>
  <c r="M130" i="25"/>
  <c r="N130" i="25"/>
  <c r="M131" i="25"/>
  <c r="N131" i="25"/>
  <c r="M132" i="25"/>
  <c r="N132" i="25"/>
  <c r="M133" i="25"/>
  <c r="N133" i="25"/>
  <c r="M134" i="25"/>
  <c r="N134" i="25"/>
  <c r="M135" i="25"/>
  <c r="N135" i="25"/>
  <c r="M136" i="25"/>
  <c r="N136" i="25"/>
  <c r="M137" i="25"/>
  <c r="N137" i="25"/>
  <c r="M138" i="25"/>
  <c r="N138" i="25"/>
  <c r="M139" i="25"/>
  <c r="N139" i="25"/>
  <c r="M140" i="25"/>
  <c r="N140" i="25"/>
  <c r="M141" i="25"/>
  <c r="N141" i="25"/>
  <c r="M142" i="25"/>
  <c r="N142" i="25"/>
  <c r="M143" i="25"/>
  <c r="N143" i="25"/>
  <c r="M144" i="25"/>
  <c r="N144" i="25"/>
  <c r="M145" i="25"/>
  <c r="N145" i="25"/>
  <c r="M146" i="25"/>
  <c r="N146" i="25"/>
  <c r="M147" i="25"/>
  <c r="N147" i="25"/>
  <c r="M148" i="25"/>
  <c r="N148" i="25"/>
  <c r="M149" i="25"/>
  <c r="N149" i="25"/>
  <c r="M150" i="25"/>
  <c r="N150" i="25"/>
  <c r="M151" i="25"/>
  <c r="N151" i="25"/>
  <c r="M152" i="25"/>
  <c r="N152" i="25"/>
  <c r="M153" i="25"/>
  <c r="N153" i="25"/>
  <c r="M154" i="25"/>
  <c r="N154" i="25"/>
  <c r="M155" i="25"/>
  <c r="N155" i="25"/>
  <c r="M160" i="25"/>
  <c r="N160" i="25"/>
  <c r="M162" i="25"/>
  <c r="N162" i="25"/>
  <c r="M163" i="25"/>
  <c r="N163" i="25"/>
  <c r="M164" i="25"/>
  <c r="N164" i="25"/>
  <c r="M165" i="25"/>
  <c r="N165" i="25"/>
  <c r="M166" i="25"/>
  <c r="N166" i="25"/>
  <c r="M167" i="25"/>
  <c r="N167" i="25"/>
  <c r="M168" i="25"/>
  <c r="N168" i="25"/>
  <c r="M169" i="25"/>
  <c r="N169" i="25"/>
  <c r="M170" i="25"/>
  <c r="N170" i="25"/>
  <c r="M171" i="25"/>
  <c r="N171" i="25"/>
  <c r="M172" i="25"/>
  <c r="N172" i="25"/>
  <c r="M173" i="25"/>
  <c r="N173" i="25"/>
  <c r="M174" i="25"/>
  <c r="N174" i="25"/>
  <c r="M175" i="25"/>
  <c r="N175" i="25"/>
  <c r="M176" i="25"/>
  <c r="N176" i="25"/>
  <c r="M177" i="25"/>
  <c r="N177" i="25"/>
  <c r="M178" i="25"/>
  <c r="N178" i="25"/>
  <c r="M179" i="25"/>
  <c r="N179" i="25"/>
  <c r="M180" i="25"/>
  <c r="N180" i="25"/>
  <c r="N181" i="25"/>
  <c r="N182" i="25"/>
  <c r="N183" i="25"/>
  <c r="N184" i="25"/>
  <c r="N185" i="25"/>
  <c r="N24" i="38"/>
  <c r="M6" i="38"/>
  <c r="N6" i="38"/>
  <c r="M7" i="38"/>
  <c r="N7" i="38"/>
  <c r="M8" i="38"/>
  <c r="N8" i="38"/>
  <c r="M9" i="38"/>
  <c r="N9" i="38"/>
  <c r="M10" i="38"/>
  <c r="N10" i="38"/>
  <c r="M11" i="38"/>
  <c r="N11" i="38"/>
  <c r="M12" i="38"/>
  <c r="N12" i="38"/>
  <c r="M15" i="38"/>
  <c r="N15" i="38"/>
  <c r="M17" i="38"/>
  <c r="N17" i="38"/>
  <c r="M20" i="38"/>
  <c r="N20" i="38"/>
  <c r="M21" i="38"/>
  <c r="N21" i="38"/>
  <c r="M6" i="23"/>
  <c r="N6" i="23"/>
  <c r="M7" i="23"/>
  <c r="N7" i="23"/>
  <c r="M8" i="23"/>
  <c r="N8" i="23"/>
  <c r="M9" i="23"/>
  <c r="N9" i="23"/>
  <c r="M10" i="23"/>
  <c r="N10" i="23"/>
  <c r="M11" i="23"/>
  <c r="N11" i="23"/>
  <c r="M12" i="23"/>
  <c r="N12" i="23"/>
  <c r="M13" i="23"/>
  <c r="N13" i="23"/>
  <c r="M5" i="20"/>
  <c r="N5" i="20"/>
  <c r="M6" i="20"/>
  <c r="N6" i="20"/>
  <c r="M7" i="20"/>
  <c r="N7" i="20"/>
  <c r="M8" i="20"/>
  <c r="N8" i="20"/>
  <c r="M9" i="20"/>
  <c r="N9" i="20"/>
  <c r="M10" i="11"/>
  <c r="N10" i="11"/>
  <c r="M11" i="11"/>
  <c r="N11" i="11"/>
  <c r="M12" i="11"/>
  <c r="N12" i="11"/>
  <c r="M13" i="11"/>
  <c r="N13" i="11"/>
  <c r="M14" i="11"/>
  <c r="N14" i="11"/>
  <c r="M15" i="11"/>
  <c r="N15" i="11"/>
  <c r="M24" i="11"/>
  <c r="N24" i="11"/>
  <c r="M25" i="11"/>
  <c r="N25" i="11"/>
  <c r="M26" i="11"/>
  <c r="N26" i="11"/>
  <c r="M27" i="11"/>
  <c r="N27" i="11"/>
  <c r="M28" i="11"/>
  <c r="N28" i="11"/>
  <c r="M29" i="11"/>
  <c r="N29" i="11"/>
  <c r="M30" i="11"/>
  <c r="N30" i="11"/>
  <c r="M31" i="11"/>
  <c r="N31" i="11"/>
  <c r="M32" i="11"/>
  <c r="N32" i="11"/>
  <c r="M33" i="11"/>
  <c r="N33" i="11"/>
  <c r="M34" i="11"/>
  <c r="N34" i="11"/>
  <c r="M35" i="11"/>
  <c r="N35" i="11"/>
  <c r="M36" i="11"/>
  <c r="N36" i="11"/>
  <c r="M37" i="11"/>
  <c r="N37" i="11"/>
  <c r="M38" i="11"/>
  <c r="N38" i="11"/>
  <c r="M39" i="11"/>
  <c r="N39" i="11"/>
  <c r="M40" i="11"/>
  <c r="N40" i="11"/>
  <c r="M41" i="11"/>
  <c r="N41" i="11"/>
  <c r="M42" i="11"/>
  <c r="N42" i="11"/>
  <c r="M43" i="11"/>
  <c r="N43" i="11"/>
  <c r="M44" i="11"/>
  <c r="N44" i="11"/>
  <c r="M45" i="11"/>
  <c r="N45" i="11"/>
  <c r="M46" i="11"/>
  <c r="N46" i="11"/>
  <c r="M47" i="11"/>
  <c r="N47" i="11"/>
  <c r="M48" i="11"/>
  <c r="N48" i="11"/>
  <c r="M49" i="11"/>
  <c r="N49" i="11"/>
  <c r="M50" i="11"/>
  <c r="N50" i="11"/>
  <c r="M51" i="11"/>
  <c r="N51" i="11"/>
  <c r="M52" i="11"/>
  <c r="N52" i="11"/>
  <c r="M53" i="11"/>
  <c r="N53" i="11"/>
  <c r="M54" i="11"/>
  <c r="N54" i="11"/>
  <c r="M55" i="11"/>
  <c r="N55" i="11"/>
  <c r="M56" i="11"/>
  <c r="N56" i="11"/>
  <c r="M57" i="11"/>
  <c r="N57" i="11"/>
  <c r="M58" i="11"/>
  <c r="N58" i="11"/>
  <c r="M59" i="11"/>
  <c r="N59" i="11"/>
  <c r="M60" i="11"/>
  <c r="N60" i="11"/>
  <c r="M61" i="11"/>
  <c r="N61" i="11"/>
  <c r="M62" i="11"/>
  <c r="N62" i="11"/>
  <c r="M63" i="11"/>
  <c r="N63" i="11"/>
  <c r="M64" i="11"/>
  <c r="N64" i="11"/>
  <c r="M65" i="11"/>
  <c r="N65" i="11"/>
  <c r="M66" i="11"/>
  <c r="N66" i="11"/>
  <c r="M67" i="11"/>
  <c r="N67" i="11"/>
  <c r="M68" i="11"/>
  <c r="N68" i="11"/>
  <c r="M69" i="11"/>
  <c r="N69" i="11"/>
  <c r="M70" i="11"/>
  <c r="N70" i="11"/>
  <c r="M71" i="11"/>
  <c r="N71" i="11"/>
  <c r="M72" i="11"/>
  <c r="N72" i="11"/>
  <c r="M73" i="11"/>
  <c r="N73" i="11"/>
  <c r="M74" i="11"/>
  <c r="N74" i="11"/>
  <c r="M75" i="11"/>
  <c r="N75" i="11"/>
  <c r="M76" i="11"/>
  <c r="N76" i="11"/>
  <c r="M77" i="11"/>
  <c r="N77" i="11"/>
  <c r="M78" i="11"/>
  <c r="N78" i="11"/>
  <c r="M79" i="11"/>
  <c r="N79" i="11"/>
  <c r="M80" i="11"/>
  <c r="N80" i="11"/>
  <c r="M81" i="11"/>
  <c r="N81" i="11"/>
  <c r="M82" i="11"/>
  <c r="N82" i="11"/>
  <c r="M83" i="11"/>
  <c r="N83" i="11"/>
  <c r="M84" i="11"/>
  <c r="N84" i="11"/>
  <c r="M85" i="11"/>
  <c r="N85" i="11"/>
  <c r="M86" i="11"/>
  <c r="N86" i="11"/>
  <c r="M87" i="11"/>
  <c r="N87" i="11"/>
  <c r="M125" i="11"/>
  <c r="N125" i="11"/>
  <c r="M126" i="11"/>
  <c r="N126" i="11"/>
  <c r="M127" i="11"/>
  <c r="N127" i="11"/>
  <c r="M128" i="11"/>
  <c r="N128" i="11"/>
  <c r="M129" i="11"/>
  <c r="N129" i="11"/>
  <c r="M130" i="11"/>
  <c r="N130" i="11"/>
  <c r="M131" i="11"/>
  <c r="N131" i="11"/>
  <c r="M132" i="11"/>
  <c r="N132" i="11"/>
  <c r="M133" i="11"/>
  <c r="N133" i="11"/>
  <c r="M134" i="11"/>
  <c r="N134" i="11"/>
  <c r="M135" i="11"/>
  <c r="N135" i="11"/>
  <c r="M136" i="11"/>
  <c r="N136" i="11"/>
  <c r="M137" i="11"/>
  <c r="N137" i="11"/>
  <c r="M138" i="11"/>
  <c r="N138" i="11"/>
  <c r="M139" i="11"/>
  <c r="N139" i="11"/>
  <c r="M140" i="11"/>
  <c r="N140" i="11"/>
  <c r="M141" i="11"/>
  <c r="N141" i="11"/>
  <c r="M142" i="11"/>
  <c r="N142" i="11"/>
  <c r="M143" i="11"/>
  <c r="N143" i="11"/>
  <c r="M144" i="11"/>
  <c r="N144" i="11"/>
  <c r="M145" i="11"/>
  <c r="N145" i="11"/>
  <c r="M146" i="11"/>
  <c r="N146" i="11"/>
  <c r="M147" i="11"/>
  <c r="N147" i="11"/>
  <c r="M148" i="11"/>
  <c r="N148" i="11"/>
  <c r="M149" i="11"/>
  <c r="N149" i="11"/>
  <c r="M150" i="11"/>
  <c r="N150" i="11"/>
  <c r="M151" i="11"/>
  <c r="N151" i="11"/>
  <c r="M152" i="11"/>
  <c r="N152" i="11"/>
  <c r="M153" i="11"/>
  <c r="N153" i="11"/>
  <c r="M154" i="11"/>
  <c r="N154" i="11"/>
  <c r="M155" i="11"/>
  <c r="N155" i="11"/>
  <c r="M156" i="11"/>
  <c r="N156" i="11"/>
  <c r="M157" i="11"/>
  <c r="N157" i="11"/>
  <c r="M158" i="11"/>
  <c r="N158" i="11"/>
  <c r="M159" i="11"/>
  <c r="N159" i="11"/>
  <c r="M160" i="11"/>
  <c r="N160" i="11"/>
  <c r="M161" i="11"/>
  <c r="N161" i="11"/>
  <c r="M162" i="11"/>
  <c r="N162" i="11"/>
  <c r="M163" i="11"/>
  <c r="N163" i="11"/>
  <c r="M164" i="11"/>
  <c r="N164" i="11"/>
  <c r="M165" i="11"/>
  <c r="N165" i="11"/>
  <c r="M166" i="11"/>
  <c r="N166" i="11"/>
  <c r="M167" i="11"/>
  <c r="N167" i="11"/>
  <c r="M168" i="11"/>
  <c r="N168" i="11"/>
  <c r="M169" i="11"/>
  <c r="N169" i="11"/>
  <c r="M170" i="11"/>
  <c r="N170" i="11"/>
  <c r="M171" i="11"/>
  <c r="N171" i="11"/>
  <c r="M172" i="11"/>
  <c r="N172" i="11"/>
  <c r="M173" i="11"/>
  <c r="N173" i="11"/>
  <c r="M174" i="11"/>
  <c r="N174" i="11"/>
  <c r="M175" i="11"/>
  <c r="N175" i="11"/>
  <c r="M176" i="11"/>
  <c r="N176" i="11"/>
  <c r="M177" i="11"/>
  <c r="N177" i="11"/>
  <c r="M178" i="11"/>
  <c r="N178" i="11"/>
  <c r="M179" i="11"/>
  <c r="N179" i="11"/>
  <c r="M180" i="11"/>
  <c r="N180" i="11"/>
  <c r="M181" i="11"/>
  <c r="N181" i="11"/>
  <c r="M182" i="11"/>
  <c r="N182" i="11"/>
  <c r="M183" i="11"/>
  <c r="N183" i="11"/>
  <c r="M184" i="11"/>
  <c r="N184" i="11"/>
  <c r="M185" i="11"/>
  <c r="N185" i="11"/>
  <c r="M186" i="11"/>
  <c r="N186" i="11"/>
  <c r="M194" i="11"/>
  <c r="N194" i="11"/>
  <c r="M195" i="11"/>
  <c r="N195" i="11"/>
  <c r="M196" i="11"/>
  <c r="N196" i="11"/>
  <c r="M197" i="11"/>
  <c r="N197" i="11"/>
  <c r="M198" i="11"/>
  <c r="N198" i="11"/>
  <c r="M199" i="11"/>
  <c r="N199" i="11"/>
  <c r="M200" i="11"/>
  <c r="N200" i="11"/>
  <c r="M201" i="11"/>
  <c r="N201" i="11"/>
  <c r="M202" i="11"/>
  <c r="N202" i="11"/>
  <c r="M203" i="11"/>
  <c r="N203" i="11"/>
  <c r="M204" i="11"/>
  <c r="N204" i="11"/>
  <c r="M205" i="11"/>
  <c r="N205" i="11"/>
  <c r="M206" i="11"/>
  <c r="N206" i="11"/>
  <c r="M207" i="11"/>
  <c r="N207" i="11"/>
  <c r="M208" i="11"/>
  <c r="N208" i="11"/>
  <c r="M209" i="11"/>
  <c r="N209" i="11"/>
  <c r="M210" i="11"/>
  <c r="N210" i="11"/>
  <c r="M211" i="11"/>
  <c r="N211" i="11"/>
  <c r="M212" i="11"/>
  <c r="N212" i="11"/>
  <c r="M213" i="11"/>
  <c r="N213" i="11"/>
  <c r="M214" i="11"/>
  <c r="N214" i="11"/>
  <c r="M215" i="11"/>
  <c r="N215" i="11"/>
  <c r="M216" i="11"/>
  <c r="N216" i="11"/>
  <c r="M217" i="11"/>
  <c r="N217" i="11"/>
  <c r="M221" i="11"/>
  <c r="N221" i="11"/>
  <c r="M224" i="11"/>
  <c r="N224" i="11"/>
  <c r="M225" i="11"/>
  <c r="N225" i="11"/>
  <c r="M226" i="11"/>
  <c r="N226" i="11"/>
  <c r="M227" i="11"/>
  <c r="N227" i="11"/>
  <c r="M228" i="11"/>
  <c r="N228" i="11"/>
  <c r="M229" i="11"/>
  <c r="N229" i="11"/>
  <c r="M230" i="11"/>
  <c r="N230" i="11"/>
  <c r="M231" i="11"/>
  <c r="N231" i="11"/>
  <c r="M232" i="11"/>
  <c r="N232" i="11"/>
  <c r="M233" i="11"/>
  <c r="N233" i="11"/>
  <c r="M234" i="11"/>
  <c r="N234" i="11"/>
  <c r="M235" i="11"/>
  <c r="N235" i="11"/>
  <c r="M236" i="11"/>
  <c r="N236" i="11"/>
  <c r="M237" i="11"/>
  <c r="N237" i="11"/>
  <c r="M238" i="11"/>
  <c r="N238" i="11"/>
  <c r="M239" i="11"/>
  <c r="N239" i="11"/>
  <c r="M240" i="11"/>
  <c r="N240" i="11"/>
  <c r="M241" i="11"/>
  <c r="N241" i="11"/>
  <c r="M242" i="11"/>
  <c r="N242" i="11"/>
  <c r="M243" i="11"/>
  <c r="N243" i="11"/>
  <c r="M244" i="11"/>
  <c r="N244" i="11"/>
  <c r="M245" i="11"/>
  <c r="N245" i="11"/>
  <c r="M246" i="11"/>
  <c r="N246" i="11"/>
  <c r="M247" i="11"/>
  <c r="N247" i="11"/>
  <c r="M248" i="11"/>
  <c r="N248" i="11"/>
  <c r="M249" i="11"/>
  <c r="N249" i="11"/>
  <c r="M250" i="11"/>
  <c r="N250" i="11"/>
  <c r="M251" i="11"/>
  <c r="N251" i="11"/>
  <c r="M252" i="11"/>
  <c r="N252" i="11"/>
  <c r="M253" i="11"/>
  <c r="N253" i="11"/>
  <c r="M254" i="11"/>
  <c r="N254" i="11"/>
  <c r="M255" i="11"/>
  <c r="N255" i="11"/>
  <c r="M256" i="11"/>
  <c r="N256" i="11"/>
  <c r="M257" i="11"/>
  <c r="N257" i="11"/>
  <c r="M258" i="11"/>
  <c r="N258" i="11"/>
  <c r="M259" i="11"/>
  <c r="N259" i="11"/>
  <c r="M260" i="11"/>
  <c r="N260" i="11"/>
  <c r="M261" i="11"/>
  <c r="N261" i="11"/>
  <c r="M262" i="11"/>
  <c r="N262" i="11"/>
  <c r="M263" i="11"/>
  <c r="N263" i="11"/>
  <c r="M264" i="11"/>
  <c r="N264" i="11"/>
  <c r="M265" i="11"/>
  <c r="N265" i="11"/>
  <c r="M266" i="11"/>
  <c r="N266" i="11"/>
  <c r="M267" i="11"/>
  <c r="N267" i="11"/>
  <c r="M268" i="11"/>
  <c r="N268" i="11"/>
  <c r="M269" i="11"/>
  <c r="N269" i="11"/>
  <c r="M270" i="11"/>
  <c r="N270" i="11"/>
  <c r="M271" i="11"/>
  <c r="N271" i="11"/>
  <c r="M272" i="11"/>
  <c r="N272" i="11"/>
  <c r="M273" i="11"/>
  <c r="N273" i="11"/>
  <c r="M274" i="11"/>
  <c r="N274" i="11"/>
  <c r="M275" i="11"/>
  <c r="N275" i="11"/>
  <c r="M276" i="11"/>
  <c r="N276" i="11"/>
  <c r="M277" i="11"/>
  <c r="N277" i="11"/>
  <c r="M278" i="11"/>
  <c r="N278" i="11"/>
  <c r="M279" i="11"/>
  <c r="N279" i="11"/>
  <c r="M280" i="11"/>
  <c r="N280" i="11"/>
  <c r="M281" i="11"/>
  <c r="N281" i="11"/>
  <c r="M282" i="11"/>
  <c r="N282" i="11"/>
  <c r="M283" i="11"/>
  <c r="N283" i="11"/>
  <c r="M284" i="11"/>
  <c r="N284" i="11"/>
  <c r="M285" i="11"/>
  <c r="N285" i="11"/>
  <c r="M286" i="11"/>
  <c r="N286" i="11"/>
  <c r="M287" i="11"/>
  <c r="N287" i="11"/>
  <c r="M308" i="11"/>
  <c r="N308" i="11"/>
  <c r="M5" i="11"/>
  <c r="N5" i="11"/>
  <c r="M6" i="11"/>
  <c r="N6" i="11"/>
  <c r="M7" i="11"/>
  <c r="N7" i="11"/>
  <c r="M8" i="11"/>
  <c r="N8" i="11"/>
  <c r="M9" i="11"/>
  <c r="N9" i="11"/>
  <c r="M17" i="11"/>
  <c r="N17" i="11"/>
  <c r="M18" i="11"/>
  <c r="N18" i="11"/>
  <c r="M19" i="11"/>
  <c r="N19" i="11"/>
  <c r="M20" i="11"/>
  <c r="N20" i="11"/>
  <c r="M21" i="11"/>
  <c r="N21" i="11"/>
  <c r="M22" i="11"/>
  <c r="N22" i="11"/>
  <c r="M23" i="11"/>
  <c r="N23" i="11"/>
  <c r="M6" i="4"/>
  <c r="N6" i="4"/>
  <c r="M7" i="4"/>
  <c r="N7" i="4"/>
  <c r="M8" i="4"/>
  <c r="N8" i="4"/>
  <c r="M9" i="4"/>
  <c r="N9" i="4"/>
  <c r="M13" i="4"/>
  <c r="N13" i="4"/>
  <c r="M14" i="4"/>
  <c r="N14" i="4"/>
  <c r="M15" i="4"/>
  <c r="N15" i="4"/>
  <c r="M16" i="4"/>
  <c r="N16" i="4"/>
  <c r="M17" i="4"/>
  <c r="N17" i="4"/>
  <c r="M18" i="4"/>
  <c r="N18" i="4"/>
  <c r="M19" i="4"/>
  <c r="N19" i="4"/>
  <c r="M20" i="4"/>
  <c r="N20" i="4"/>
  <c r="M21" i="4"/>
  <c r="N21" i="4"/>
  <c r="M22" i="4"/>
  <c r="N22" i="4"/>
  <c r="M23" i="4"/>
  <c r="N23" i="4"/>
  <c r="M24" i="4"/>
  <c r="N24" i="4"/>
  <c r="M25" i="4"/>
  <c r="N25" i="4"/>
  <c r="M31" i="4"/>
  <c r="N31" i="4"/>
  <c r="M6" i="27"/>
  <c r="N6" i="27"/>
  <c r="C126" i="4" l="1"/>
  <c r="B126" i="4"/>
  <c r="D126" i="4"/>
  <c r="AA8" i="4" l="1"/>
  <c r="W8" i="4"/>
  <c r="Y7" i="4"/>
  <c r="AA6" i="4"/>
  <c r="W6" i="4"/>
  <c r="Y5" i="4"/>
  <c r="AA4" i="4"/>
  <c r="W4" i="4"/>
  <c r="Z8" i="4"/>
  <c r="Z6" i="4"/>
  <c r="Z4" i="4"/>
  <c r="V8" i="4"/>
  <c r="X7" i="4"/>
  <c r="V6" i="4"/>
  <c r="X5" i="4"/>
  <c r="V4" i="4"/>
  <c r="Y8" i="4"/>
  <c r="W7" i="4"/>
  <c r="AA5" i="4"/>
  <c r="Y4" i="4"/>
  <c r="X8" i="4"/>
  <c r="Z5" i="4"/>
  <c r="AA7" i="4"/>
  <c r="W5" i="4"/>
  <c r="Z7" i="4"/>
  <c r="V7" i="4"/>
  <c r="X4" i="4"/>
  <c r="Y6" i="4"/>
  <c r="X6" i="4"/>
  <c r="V5" i="4"/>
  <c r="AB8" i="4" l="1"/>
  <c r="AB5" i="4"/>
  <c r="AB4" i="4"/>
  <c r="AB7" i="4"/>
  <c r="AB6" i="4"/>
  <c r="N327" i="20"/>
  <c r="M327" i="20"/>
  <c r="N326" i="20"/>
  <c r="M326" i="20"/>
  <c r="N325" i="20"/>
  <c r="M325" i="20"/>
  <c r="N324" i="20"/>
  <c r="M324" i="20"/>
  <c r="N323" i="20"/>
  <c r="M323" i="20"/>
  <c r="N322" i="20"/>
  <c r="M322" i="20"/>
  <c r="N321" i="20"/>
  <c r="M321" i="20"/>
  <c r="N320" i="20"/>
  <c r="M320" i="20"/>
  <c r="N319" i="20"/>
  <c r="M319" i="20"/>
  <c r="N318" i="20"/>
  <c r="M318" i="20"/>
  <c r="N317" i="20"/>
  <c r="M317" i="20"/>
  <c r="N316" i="20"/>
  <c r="M316" i="20"/>
  <c r="N315" i="20"/>
  <c r="M315" i="20"/>
  <c r="N314" i="20"/>
  <c r="M314" i="20"/>
  <c r="N313" i="20"/>
  <c r="M313" i="20"/>
  <c r="N312" i="20"/>
  <c r="M312" i="20"/>
  <c r="N311" i="20"/>
  <c r="M311" i="20"/>
  <c r="N310" i="20"/>
  <c r="M310" i="20"/>
  <c r="N309" i="20"/>
  <c r="M309" i="20"/>
  <c r="N308" i="20"/>
  <c r="M308" i="20"/>
  <c r="N307" i="20"/>
  <c r="M307" i="20"/>
  <c r="N306" i="20"/>
  <c r="M306" i="20"/>
  <c r="N305" i="20"/>
  <c r="M305" i="20"/>
  <c r="N304" i="20"/>
  <c r="M304" i="20"/>
  <c r="N303" i="20"/>
  <c r="M303" i="20"/>
  <c r="N302" i="20"/>
  <c r="M302" i="20"/>
  <c r="N301" i="20"/>
  <c r="M301" i="20"/>
  <c r="N300" i="20"/>
  <c r="M300" i="20"/>
  <c r="N299" i="20"/>
  <c r="M299" i="20"/>
  <c r="N298" i="20"/>
  <c r="M298" i="20"/>
  <c r="N297" i="20"/>
  <c r="M297" i="20"/>
  <c r="N296" i="20"/>
  <c r="M296" i="20"/>
  <c r="N295" i="20"/>
  <c r="M295" i="20"/>
  <c r="N294" i="20"/>
  <c r="M294" i="20"/>
  <c r="N293" i="20"/>
  <c r="M293" i="20"/>
  <c r="N292" i="20"/>
  <c r="M292" i="20"/>
  <c r="N291" i="20"/>
  <c r="M291" i="20"/>
  <c r="N290" i="20"/>
  <c r="M290" i="20"/>
  <c r="N289" i="20"/>
  <c r="M289" i="20"/>
  <c r="N288" i="20"/>
  <c r="M288" i="20"/>
  <c r="N287" i="20"/>
  <c r="M287" i="20"/>
  <c r="N286" i="20"/>
  <c r="M286" i="20"/>
  <c r="N285" i="20"/>
  <c r="M285" i="20"/>
  <c r="N284" i="20"/>
  <c r="M284" i="20"/>
  <c r="N283" i="20"/>
  <c r="M283" i="20"/>
  <c r="N282" i="20"/>
  <c r="M282" i="20"/>
  <c r="N281" i="20"/>
  <c r="M281" i="20"/>
  <c r="N280" i="20"/>
  <c r="M280" i="20"/>
  <c r="N279" i="20"/>
  <c r="M279" i="20"/>
  <c r="N278" i="20"/>
  <c r="M278" i="20"/>
  <c r="N277" i="20"/>
  <c r="M277" i="20"/>
  <c r="N276" i="20"/>
  <c r="M276" i="20"/>
  <c r="N275" i="20"/>
  <c r="M275" i="20"/>
  <c r="N274" i="20"/>
  <c r="M274" i="20"/>
  <c r="N273" i="20"/>
  <c r="M273" i="20"/>
  <c r="N272" i="20"/>
  <c r="M272" i="20"/>
  <c r="N271" i="20"/>
  <c r="M271" i="20"/>
  <c r="N270" i="20"/>
  <c r="M270" i="20"/>
  <c r="N269" i="20"/>
  <c r="M269" i="20"/>
  <c r="N268" i="20"/>
  <c r="M268" i="20"/>
  <c r="N267" i="20"/>
  <c r="M267" i="20"/>
  <c r="N266" i="20"/>
  <c r="M266" i="20"/>
  <c r="N265" i="20"/>
  <c r="M265" i="20"/>
  <c r="N264" i="20"/>
  <c r="M264" i="20"/>
  <c r="N263" i="20"/>
  <c r="M263" i="20"/>
  <c r="N262" i="20"/>
  <c r="M262" i="20"/>
  <c r="N261" i="20"/>
  <c r="M261" i="20"/>
  <c r="N260" i="20"/>
  <c r="M260" i="20"/>
  <c r="N259" i="20"/>
  <c r="M259" i="20"/>
  <c r="N258" i="20"/>
  <c r="M258" i="20"/>
  <c r="N257" i="20"/>
  <c r="M257" i="20"/>
  <c r="N256" i="20"/>
  <c r="M256" i="20"/>
  <c r="N255" i="20"/>
  <c r="M255" i="20"/>
  <c r="N254" i="20"/>
  <c r="M254" i="20"/>
  <c r="N253" i="20"/>
  <c r="M253" i="20"/>
  <c r="N252" i="20"/>
  <c r="M252" i="20"/>
  <c r="N251" i="20"/>
  <c r="M251" i="20"/>
  <c r="N250" i="20"/>
  <c r="M250" i="20"/>
  <c r="N249" i="20"/>
  <c r="M249" i="20"/>
  <c r="N248" i="20"/>
  <c r="M248" i="20"/>
  <c r="N247" i="20"/>
  <c r="M247" i="20"/>
  <c r="N246" i="20"/>
  <c r="M246" i="20"/>
  <c r="N245" i="20"/>
  <c r="M245" i="20"/>
  <c r="N244" i="20"/>
  <c r="M244" i="20"/>
  <c r="N243" i="20"/>
  <c r="M243" i="20"/>
  <c r="N242" i="20"/>
  <c r="M242" i="20"/>
  <c r="N241" i="20"/>
  <c r="M241" i="20"/>
  <c r="N240" i="20"/>
  <c r="M240" i="20"/>
  <c r="N239" i="20"/>
  <c r="M239" i="20"/>
  <c r="N238" i="20"/>
  <c r="M238" i="20"/>
  <c r="N237" i="20"/>
  <c r="M237" i="20"/>
  <c r="N236" i="20"/>
  <c r="M236" i="20"/>
  <c r="N235" i="20"/>
  <c r="M235" i="20"/>
  <c r="N234" i="20"/>
  <c r="M234" i="20"/>
  <c r="N233" i="20"/>
  <c r="M233" i="20"/>
  <c r="N232" i="20"/>
  <c r="M232" i="20"/>
  <c r="N231" i="20"/>
  <c r="M231" i="20"/>
  <c r="N230" i="20"/>
  <c r="M230" i="20"/>
  <c r="N229" i="20"/>
  <c r="M229" i="20"/>
  <c r="N228" i="20"/>
  <c r="M228" i="20"/>
  <c r="N227" i="20"/>
  <c r="M227" i="20"/>
  <c r="N226" i="20"/>
  <c r="M226" i="20"/>
  <c r="N225" i="20"/>
  <c r="M225" i="20"/>
  <c r="N224" i="20"/>
  <c r="M224" i="20"/>
  <c r="N223" i="20"/>
  <c r="M223" i="20"/>
  <c r="N222" i="20"/>
  <c r="M222" i="20"/>
  <c r="N221" i="20"/>
  <c r="M221" i="20"/>
  <c r="N220" i="20"/>
  <c r="M220" i="20"/>
  <c r="N219" i="20"/>
  <c r="M219" i="20"/>
  <c r="N218" i="20"/>
  <c r="M218" i="20"/>
  <c r="N217" i="20"/>
  <c r="M217" i="20"/>
  <c r="N216" i="20"/>
  <c r="M216" i="20"/>
  <c r="N215" i="20"/>
  <c r="M215" i="20"/>
  <c r="N214" i="20"/>
  <c r="M214" i="20"/>
  <c r="N213" i="20"/>
  <c r="M213" i="20"/>
  <c r="N212" i="20"/>
  <c r="M212" i="20"/>
  <c r="N211" i="20"/>
  <c r="M211" i="20"/>
  <c r="N210" i="20"/>
  <c r="M210" i="20"/>
  <c r="N209" i="20"/>
  <c r="M209" i="20"/>
  <c r="N208" i="20"/>
  <c r="M208" i="20"/>
  <c r="N207" i="20"/>
  <c r="M207" i="20"/>
  <c r="N206" i="20"/>
  <c r="M206" i="20"/>
  <c r="N205" i="20"/>
  <c r="M205" i="20"/>
  <c r="N204" i="20"/>
  <c r="M204" i="20"/>
  <c r="N203" i="20"/>
  <c r="M203" i="20"/>
  <c r="N202" i="20"/>
  <c r="M202" i="20"/>
  <c r="N201" i="20"/>
  <c r="M201" i="20"/>
  <c r="N200" i="20"/>
  <c r="M200" i="20"/>
  <c r="N199" i="20"/>
  <c r="M199" i="20"/>
  <c r="N198" i="20"/>
  <c r="M198" i="20"/>
  <c r="N197" i="20"/>
  <c r="M197" i="20"/>
  <c r="N196" i="20"/>
  <c r="M196" i="20"/>
  <c r="N195" i="20"/>
  <c r="M195" i="20"/>
  <c r="N194" i="20"/>
  <c r="M194" i="20"/>
  <c r="N193" i="20"/>
  <c r="M193" i="20"/>
  <c r="N192" i="20"/>
  <c r="M192" i="20"/>
  <c r="N191" i="20"/>
  <c r="M191" i="20"/>
  <c r="N190" i="20"/>
  <c r="M190" i="20"/>
  <c r="N189" i="20"/>
  <c r="M189" i="20"/>
  <c r="N188" i="20"/>
  <c r="M188" i="20"/>
  <c r="N187" i="20"/>
  <c r="M187" i="20"/>
  <c r="N186" i="20"/>
  <c r="M186" i="20"/>
  <c r="N185" i="20"/>
  <c r="M185" i="20"/>
  <c r="N184" i="20"/>
  <c r="M184" i="20"/>
  <c r="N183" i="20"/>
  <c r="M183" i="20"/>
  <c r="N182" i="20"/>
  <c r="M182" i="20"/>
  <c r="N181" i="20"/>
  <c r="M181" i="20"/>
  <c r="N180" i="20"/>
  <c r="M180" i="20"/>
  <c r="N179" i="20"/>
  <c r="M179" i="20"/>
  <c r="N178" i="20"/>
  <c r="M178" i="20"/>
  <c r="N177" i="20"/>
  <c r="M177" i="20"/>
  <c r="N176" i="20"/>
  <c r="M176" i="20"/>
  <c r="N175" i="20"/>
  <c r="M175" i="20"/>
  <c r="N174" i="20"/>
  <c r="M174" i="20"/>
  <c r="N173" i="20"/>
  <c r="M173" i="20"/>
  <c r="N172" i="20"/>
  <c r="M172" i="20"/>
  <c r="N171" i="20"/>
  <c r="M171" i="20"/>
  <c r="N170" i="20"/>
  <c r="M170" i="20"/>
  <c r="N169" i="20"/>
  <c r="M169" i="20"/>
  <c r="N168" i="20"/>
  <c r="M168" i="20"/>
  <c r="N167" i="20"/>
  <c r="M167" i="20"/>
  <c r="N166" i="20"/>
  <c r="M166" i="20"/>
  <c r="N165" i="20"/>
  <c r="M165" i="20"/>
  <c r="N164" i="20"/>
  <c r="M164" i="20"/>
  <c r="N163" i="20"/>
  <c r="M163" i="20"/>
  <c r="N162" i="20"/>
  <c r="M162" i="20"/>
  <c r="N161" i="20"/>
  <c r="M161" i="20"/>
  <c r="N160" i="20"/>
  <c r="M160" i="20"/>
  <c r="N159" i="20"/>
  <c r="M159" i="20"/>
  <c r="N158" i="20"/>
  <c r="M158" i="20"/>
  <c r="N157" i="20"/>
  <c r="M157" i="20"/>
  <c r="N156" i="20"/>
  <c r="M156" i="20"/>
  <c r="N155" i="20"/>
  <c r="M155" i="20"/>
  <c r="N154" i="20"/>
  <c r="M154" i="20"/>
  <c r="N153" i="20"/>
  <c r="M153" i="20"/>
  <c r="N152" i="20"/>
  <c r="M152" i="20"/>
  <c r="N151" i="20"/>
  <c r="M151" i="20"/>
  <c r="N150" i="20"/>
  <c r="M150" i="20"/>
  <c r="N149" i="20"/>
  <c r="M149" i="20"/>
  <c r="N148" i="20"/>
  <c r="M148" i="20"/>
  <c r="N147" i="20"/>
  <c r="M147" i="20"/>
  <c r="N146" i="20"/>
  <c r="M146" i="20"/>
  <c r="N145" i="20"/>
  <c r="M145" i="20"/>
  <c r="N144" i="20"/>
  <c r="M144" i="20"/>
  <c r="N143" i="20"/>
  <c r="M143" i="20"/>
  <c r="N142" i="20"/>
  <c r="M142" i="20"/>
  <c r="N141" i="20"/>
  <c r="M141" i="20"/>
  <c r="N140" i="20"/>
  <c r="M140" i="20"/>
  <c r="N139" i="20"/>
  <c r="M139" i="20"/>
  <c r="N138" i="20"/>
  <c r="M138" i="20"/>
  <c r="N137" i="20"/>
  <c r="M137" i="20"/>
  <c r="N136" i="20"/>
  <c r="M136" i="20"/>
  <c r="N135" i="20"/>
  <c r="M135" i="20"/>
  <c r="N134" i="20"/>
  <c r="M134" i="20"/>
  <c r="N133" i="20"/>
  <c r="M133" i="20"/>
  <c r="N132" i="20"/>
  <c r="M132" i="20"/>
  <c r="N131" i="20"/>
  <c r="M131" i="20"/>
  <c r="N130" i="20"/>
  <c r="M130" i="20"/>
  <c r="N129" i="20"/>
  <c r="M129" i="20"/>
  <c r="N128" i="20"/>
  <c r="M128" i="20"/>
  <c r="N127" i="20"/>
  <c r="M127" i="20"/>
  <c r="N126" i="20"/>
  <c r="M126" i="20"/>
  <c r="N125" i="20"/>
  <c r="M125" i="20"/>
  <c r="N124" i="20"/>
  <c r="M124" i="20"/>
  <c r="N123" i="20"/>
  <c r="M123" i="20"/>
  <c r="N122" i="20"/>
  <c r="M122" i="20"/>
  <c r="N121" i="20"/>
  <c r="M121" i="20"/>
  <c r="N120" i="20"/>
  <c r="M120" i="20"/>
  <c r="N119" i="20"/>
  <c r="M119" i="20"/>
  <c r="N118" i="20"/>
  <c r="M118" i="20"/>
  <c r="N117" i="20"/>
  <c r="M117" i="20"/>
  <c r="N116" i="20"/>
  <c r="M116" i="20"/>
  <c r="N115" i="20"/>
  <c r="M115" i="20"/>
  <c r="N114" i="20"/>
  <c r="M114" i="20"/>
  <c r="N113" i="20"/>
  <c r="M113" i="20"/>
  <c r="N112" i="20"/>
  <c r="M112" i="20"/>
  <c r="N111" i="20"/>
  <c r="M111" i="20"/>
  <c r="N110" i="20"/>
  <c r="M110" i="20"/>
  <c r="N109" i="20"/>
  <c r="M109" i="20"/>
  <c r="N108" i="20"/>
  <c r="M108" i="20"/>
  <c r="N107" i="20"/>
  <c r="M107" i="20"/>
  <c r="N106" i="20"/>
  <c r="M106" i="20"/>
  <c r="N105" i="20"/>
  <c r="M105" i="20"/>
  <c r="N104" i="20"/>
  <c r="M104" i="20"/>
  <c r="N103" i="20"/>
  <c r="M103" i="20"/>
  <c r="N102" i="20"/>
  <c r="M102" i="20"/>
  <c r="N101" i="20"/>
  <c r="M101" i="20"/>
  <c r="N100" i="20"/>
  <c r="M100" i="20"/>
  <c r="N99" i="20"/>
  <c r="M99" i="20"/>
  <c r="N98" i="20"/>
  <c r="M98" i="20"/>
  <c r="N97" i="20"/>
  <c r="M97" i="20"/>
  <c r="N96" i="20"/>
  <c r="M96" i="20"/>
  <c r="N95" i="20"/>
  <c r="M95" i="20"/>
  <c r="N94" i="20"/>
  <c r="M94" i="20"/>
  <c r="N93" i="20"/>
  <c r="M93" i="20"/>
  <c r="N92" i="20"/>
  <c r="M92" i="20"/>
  <c r="N91" i="20"/>
  <c r="M91" i="20"/>
  <c r="N90" i="20"/>
  <c r="M90" i="20"/>
  <c r="N89" i="20"/>
  <c r="M89" i="20"/>
  <c r="N88" i="20"/>
  <c r="M88" i="20"/>
  <c r="N87" i="20"/>
  <c r="M87" i="20"/>
  <c r="N86" i="20"/>
  <c r="M86" i="20"/>
  <c r="N85" i="20"/>
  <c r="M85" i="20"/>
  <c r="N84" i="20"/>
  <c r="M84" i="20"/>
  <c r="N83" i="20"/>
  <c r="M83" i="20"/>
  <c r="N82" i="20"/>
  <c r="M82" i="20"/>
  <c r="N81" i="20"/>
  <c r="M81" i="20"/>
  <c r="N80" i="20"/>
  <c r="M80" i="20"/>
  <c r="N79" i="20"/>
  <c r="M79" i="20"/>
  <c r="N78" i="20"/>
  <c r="M78" i="20"/>
  <c r="N77" i="20"/>
  <c r="M77" i="20"/>
  <c r="N76" i="20"/>
  <c r="M76" i="20"/>
  <c r="N75" i="20"/>
  <c r="M75" i="20"/>
  <c r="N74" i="20"/>
  <c r="M74" i="20"/>
  <c r="N73" i="20"/>
  <c r="M73" i="20"/>
  <c r="N72" i="20"/>
  <c r="M72" i="20"/>
  <c r="N71" i="20"/>
  <c r="M71" i="20"/>
  <c r="N70" i="20"/>
  <c r="M70" i="20"/>
  <c r="N68" i="20"/>
  <c r="M68" i="20"/>
  <c r="N67" i="20"/>
  <c r="M67" i="20"/>
  <c r="N65" i="20"/>
  <c r="M65" i="20"/>
  <c r="N33" i="20"/>
  <c r="M33" i="20"/>
  <c r="N32" i="20"/>
  <c r="M32" i="20"/>
  <c r="N31" i="20"/>
  <c r="M31" i="20"/>
  <c r="N30" i="20"/>
  <c r="M30" i="20"/>
  <c r="N29" i="20"/>
  <c r="M29" i="20"/>
  <c r="N28" i="20"/>
  <c r="M28" i="20"/>
  <c r="N27" i="20"/>
  <c r="M27" i="20"/>
  <c r="N26" i="20"/>
  <c r="M26" i="20"/>
  <c r="N25" i="20"/>
  <c r="M25" i="20"/>
  <c r="N24" i="20"/>
  <c r="M24" i="20"/>
  <c r="N23" i="20"/>
  <c r="M23" i="20"/>
  <c r="N22" i="20"/>
  <c r="M22" i="20"/>
  <c r="N21" i="20"/>
  <c r="M21" i="20"/>
  <c r="N20" i="20"/>
  <c r="M20" i="20"/>
  <c r="N19" i="20"/>
  <c r="M19" i="20"/>
  <c r="N18" i="20"/>
  <c r="M18" i="20"/>
  <c r="N17" i="20"/>
  <c r="M17" i="20"/>
  <c r="N16" i="20"/>
  <c r="M16" i="20"/>
  <c r="N15" i="20"/>
  <c r="M15" i="20"/>
  <c r="N14" i="20"/>
  <c r="M14" i="20"/>
  <c r="N13" i="20"/>
  <c r="M13" i="20"/>
  <c r="N12" i="20"/>
  <c r="M12" i="20"/>
  <c r="N11" i="20"/>
  <c r="M11" i="20"/>
  <c r="N10" i="20"/>
  <c r="M10" i="20"/>
  <c r="L6" i="7" l="1"/>
  <c r="L7" i="7"/>
  <c r="L8" i="7"/>
  <c r="L10" i="7"/>
  <c r="L11" i="7"/>
  <c r="L13" i="7"/>
  <c r="L14" i="7"/>
  <c r="L15" i="7"/>
  <c r="L16" i="7"/>
  <c r="M6" i="7"/>
  <c r="M7" i="7"/>
  <c r="M8" i="7"/>
  <c r="M10" i="7"/>
  <c r="M11" i="7"/>
  <c r="M12" i="7"/>
  <c r="M14" i="7"/>
  <c r="M15" i="7"/>
  <c r="M16" i="7"/>
  <c r="M309" i="11" l="1"/>
  <c r="N309" i="11"/>
  <c r="M323" i="11" l="1"/>
  <c r="N323" i="11"/>
  <c r="M10" i="6" l="1"/>
  <c r="N10" i="6"/>
  <c r="M11" i="6"/>
  <c r="N11" i="6"/>
  <c r="M12" i="6"/>
  <c r="N12" i="6"/>
  <c r="M13" i="6"/>
  <c r="N13" i="6"/>
  <c r="M14" i="6"/>
  <c r="N14" i="6"/>
  <c r="M15" i="6"/>
  <c r="N15" i="6"/>
  <c r="M16" i="6"/>
  <c r="N16" i="6"/>
  <c r="M17" i="6"/>
  <c r="N17" i="6"/>
  <c r="M18" i="6"/>
  <c r="N18" i="6"/>
  <c r="M19" i="6"/>
  <c r="N19" i="6"/>
  <c r="M20" i="6"/>
  <c r="N20" i="6"/>
  <c r="M21" i="6"/>
  <c r="N21" i="6"/>
  <c r="M22" i="6"/>
  <c r="N22" i="6"/>
  <c r="M23" i="6"/>
  <c r="N23" i="6"/>
  <c r="M24" i="6"/>
  <c r="N24" i="6"/>
  <c r="M25" i="6"/>
  <c r="N25" i="6"/>
  <c r="M26" i="6"/>
  <c r="N26" i="6"/>
  <c r="M27" i="6"/>
  <c r="N27" i="6"/>
  <c r="M28" i="6"/>
  <c r="N28" i="6"/>
  <c r="M29" i="6"/>
  <c r="N29" i="6"/>
  <c r="M100" i="6"/>
  <c r="N100" i="6"/>
  <c r="M6" i="6"/>
  <c r="N6" i="6"/>
  <c r="M7" i="6"/>
  <c r="N7" i="6"/>
  <c r="M8" i="6"/>
  <c r="N8" i="6"/>
  <c r="M9" i="6"/>
  <c r="N9" i="6"/>
  <c r="M5" i="6"/>
  <c r="N5" i="6"/>
  <c r="N22" i="19" l="1"/>
  <c r="N10" i="19"/>
  <c r="M5" i="5" l="1"/>
  <c r="N5" i="5"/>
  <c r="M6" i="5"/>
  <c r="N6" i="5"/>
  <c r="M7" i="5"/>
  <c r="N7" i="5"/>
  <c r="M8" i="5"/>
  <c r="N8" i="5"/>
  <c r="M9" i="5"/>
  <c r="N9" i="5"/>
  <c r="M10" i="5"/>
  <c r="N10" i="5"/>
  <c r="M47" i="29" l="1"/>
  <c r="N47" i="29"/>
  <c r="M48" i="29"/>
  <c r="N48" i="29"/>
  <c r="M49" i="29"/>
  <c r="N49" i="29"/>
  <c r="M50" i="29"/>
  <c r="N50" i="29"/>
  <c r="M51" i="29"/>
  <c r="N51" i="29"/>
  <c r="M52" i="29"/>
  <c r="N52" i="29"/>
  <c r="M53" i="29"/>
  <c r="N53" i="29"/>
  <c r="M54" i="29"/>
  <c r="N54" i="29"/>
  <c r="M55" i="29"/>
  <c r="N55" i="29"/>
  <c r="N5" i="29"/>
  <c r="M5" i="29"/>
  <c r="M16" i="11" l="1"/>
  <c r="N16" i="11"/>
  <c r="M103" i="9"/>
  <c r="N103" i="9"/>
  <c r="M104" i="9"/>
  <c r="N104" i="9"/>
  <c r="M105" i="9"/>
  <c r="N105" i="9"/>
  <c r="M106" i="9"/>
  <c r="N106" i="9"/>
  <c r="M107" i="9"/>
  <c r="N107" i="9"/>
  <c r="M108" i="9"/>
  <c r="N108" i="9"/>
  <c r="M109" i="9"/>
  <c r="N109" i="9"/>
  <c r="M110" i="9"/>
  <c r="N110" i="9"/>
  <c r="M111" i="9"/>
  <c r="N111" i="9"/>
  <c r="M112" i="9"/>
  <c r="N112" i="9"/>
  <c r="M113" i="9"/>
  <c r="N113" i="9"/>
  <c r="M115" i="9"/>
  <c r="N115" i="9"/>
  <c r="M116" i="9"/>
  <c r="N116" i="9"/>
  <c r="M117" i="9"/>
  <c r="N117" i="9"/>
  <c r="M118" i="9"/>
  <c r="N118" i="9"/>
  <c r="M123" i="9"/>
  <c r="N123" i="9"/>
  <c r="M124" i="9"/>
  <c r="N124" i="9"/>
  <c r="M125" i="9"/>
  <c r="N125" i="9"/>
  <c r="M27" i="9"/>
  <c r="N27" i="9"/>
  <c r="M28" i="9"/>
  <c r="N28" i="9"/>
  <c r="M29" i="9"/>
  <c r="N29" i="9"/>
  <c r="M30" i="9"/>
  <c r="N30" i="9"/>
  <c r="M31" i="9"/>
  <c r="N31" i="9"/>
  <c r="M32" i="9"/>
  <c r="N32" i="9"/>
  <c r="M33" i="9"/>
  <c r="N33" i="9"/>
  <c r="M34" i="9"/>
  <c r="N34" i="9"/>
  <c r="M35" i="9"/>
  <c r="N35" i="9"/>
  <c r="M36" i="9"/>
  <c r="N36" i="9"/>
  <c r="M37" i="9"/>
  <c r="N37" i="9"/>
  <c r="M38" i="9"/>
  <c r="N38" i="9"/>
  <c r="M39" i="9"/>
  <c r="N39" i="9"/>
  <c r="M40" i="9"/>
  <c r="N40" i="9"/>
  <c r="M41" i="9"/>
  <c r="N41" i="9"/>
  <c r="M42" i="9"/>
  <c r="N42" i="9"/>
  <c r="M43" i="9"/>
  <c r="N43" i="9"/>
  <c r="M44" i="9"/>
  <c r="N44" i="9"/>
  <c r="M45" i="9"/>
  <c r="N45" i="9"/>
  <c r="M47" i="9"/>
  <c r="N47" i="9"/>
  <c r="M48" i="9"/>
  <c r="N48" i="9"/>
  <c r="M50" i="9"/>
  <c r="N50" i="9"/>
  <c r="M51" i="9"/>
  <c r="N51" i="9"/>
  <c r="M52" i="9"/>
  <c r="N52" i="9"/>
  <c r="M53" i="9"/>
  <c r="N53" i="9"/>
  <c r="M54" i="9"/>
  <c r="N54" i="9"/>
  <c r="M55" i="9"/>
  <c r="N55" i="9"/>
  <c r="M56" i="9"/>
  <c r="N56" i="9"/>
  <c r="M57" i="9"/>
  <c r="N57" i="9"/>
  <c r="M58" i="9"/>
  <c r="N58" i="9"/>
  <c r="M59" i="9"/>
  <c r="N59" i="9"/>
  <c r="M60" i="9"/>
  <c r="N60" i="9"/>
  <c r="M61" i="9"/>
  <c r="N61" i="9"/>
  <c r="M62" i="9"/>
  <c r="N62" i="9"/>
  <c r="M63" i="9"/>
  <c r="N63" i="9"/>
  <c r="M64" i="9"/>
  <c r="N64" i="9"/>
  <c r="M65" i="9"/>
  <c r="N65" i="9"/>
  <c r="M66" i="9"/>
  <c r="N66" i="9"/>
  <c r="M67" i="9"/>
  <c r="N67" i="9"/>
  <c r="M68" i="9"/>
  <c r="N68" i="9"/>
  <c r="M69" i="9"/>
  <c r="N69" i="9"/>
  <c r="M70" i="9"/>
  <c r="N70" i="9"/>
  <c r="M71" i="9"/>
  <c r="N71" i="9"/>
  <c r="M72" i="9"/>
  <c r="N72" i="9"/>
  <c r="M73" i="9"/>
  <c r="N73" i="9"/>
  <c r="M74" i="9"/>
  <c r="N74" i="9"/>
  <c r="M75" i="9"/>
  <c r="N75" i="9"/>
  <c r="M76" i="9"/>
  <c r="N76" i="9"/>
  <c r="M77" i="9"/>
  <c r="N77" i="9"/>
  <c r="M78" i="9"/>
  <c r="N78" i="9"/>
  <c r="M79" i="9"/>
  <c r="N79" i="9"/>
  <c r="M80" i="9"/>
  <c r="N80" i="9"/>
  <c r="M81" i="9"/>
  <c r="N81" i="9"/>
  <c r="M82" i="9"/>
  <c r="N82" i="9"/>
  <c r="M83" i="9"/>
  <c r="N83" i="9"/>
  <c r="M84" i="9"/>
  <c r="N84" i="9"/>
  <c r="M85" i="9"/>
  <c r="N85" i="9"/>
  <c r="M86" i="9"/>
  <c r="N86" i="9"/>
  <c r="M87" i="9"/>
  <c r="N87" i="9"/>
  <c r="M88" i="9"/>
  <c r="N88" i="9"/>
  <c r="M89" i="9"/>
  <c r="N89" i="9"/>
  <c r="M90" i="9"/>
  <c r="N90" i="9"/>
  <c r="M91" i="9"/>
  <c r="N91" i="9"/>
  <c r="M92" i="9"/>
  <c r="N92" i="9"/>
  <c r="M93" i="9"/>
  <c r="N93" i="9"/>
  <c r="M95" i="9"/>
  <c r="N95" i="9"/>
  <c r="M96" i="9"/>
  <c r="N96" i="9"/>
  <c r="M97" i="9"/>
  <c r="N97" i="9"/>
  <c r="M98" i="9"/>
  <c r="N98" i="9"/>
  <c r="M99" i="9"/>
  <c r="N99" i="9"/>
  <c r="M100" i="9"/>
  <c r="N100" i="9"/>
  <c r="M101" i="9"/>
  <c r="N101" i="9"/>
  <c r="M6" i="9"/>
  <c r="N6" i="9"/>
  <c r="M7" i="9"/>
  <c r="N7" i="9"/>
  <c r="M8" i="9"/>
  <c r="N8" i="9"/>
  <c r="M9" i="9"/>
  <c r="N9" i="9"/>
  <c r="M10" i="9"/>
  <c r="N10" i="9"/>
  <c r="M11" i="9"/>
  <c r="N11" i="9"/>
  <c r="M12" i="9"/>
  <c r="N12" i="9"/>
  <c r="M13" i="9"/>
  <c r="N13" i="9"/>
  <c r="M14" i="9"/>
  <c r="N14" i="9"/>
  <c r="M15" i="9"/>
  <c r="N15" i="9"/>
  <c r="M16" i="9"/>
  <c r="N16" i="9"/>
  <c r="M17" i="9"/>
  <c r="N17" i="9"/>
  <c r="M18" i="9"/>
  <c r="N18" i="9"/>
  <c r="M19" i="9"/>
  <c r="N19" i="9"/>
  <c r="M20" i="9"/>
  <c r="N20" i="9"/>
  <c r="M21" i="9"/>
  <c r="N21" i="9"/>
  <c r="M22" i="9"/>
  <c r="N22" i="9"/>
  <c r="M23" i="9"/>
  <c r="N23" i="9"/>
  <c r="M24" i="9"/>
  <c r="N24" i="9"/>
  <c r="M25" i="9"/>
  <c r="N25" i="9"/>
  <c r="M26" i="9"/>
  <c r="N26" i="9"/>
  <c r="D65" i="20" l="1"/>
  <c r="E65" i="20"/>
  <c r="L11" i="35" s="1"/>
  <c r="Y9" i="20" l="1"/>
  <c r="U9" i="20"/>
  <c r="W8" i="20"/>
  <c r="Y7" i="20"/>
  <c r="U7" i="20"/>
  <c r="W6" i="20"/>
  <c r="Y5" i="20"/>
  <c r="U5" i="20"/>
  <c r="Z9" i="20"/>
  <c r="Z8" i="20"/>
  <c r="U8" i="20"/>
  <c r="V7" i="20"/>
  <c r="V6" i="20"/>
  <c r="W5" i="20"/>
  <c r="W9" i="20"/>
  <c r="X8" i="20"/>
  <c r="X7" i="20"/>
  <c r="Y6" i="20"/>
  <c r="Z5" i="20"/>
  <c r="V8" i="20"/>
  <c r="X6" i="20"/>
  <c r="Z7" i="20"/>
  <c r="X9" i="20"/>
  <c r="U6" i="20"/>
  <c r="V9" i="20"/>
  <c r="X5" i="20"/>
  <c r="Z6" i="20"/>
  <c r="Y8" i="20"/>
  <c r="V5" i="20"/>
  <c r="W7" i="20"/>
  <c r="M324" i="11"/>
  <c r="N324" i="11"/>
  <c r="M101" i="6"/>
  <c r="N101" i="6"/>
  <c r="M331" i="11"/>
  <c r="N331" i="11"/>
  <c r="M332" i="11"/>
  <c r="N332" i="11"/>
  <c r="M333" i="11"/>
  <c r="N333" i="11"/>
  <c r="AA6" i="20" l="1"/>
  <c r="AA7" i="20"/>
  <c r="AA5" i="20"/>
  <c r="AA8" i="20"/>
  <c r="AA9" i="20"/>
  <c r="M334" i="11"/>
  <c r="N334" i="11"/>
  <c r="M335" i="11"/>
  <c r="N335" i="11"/>
  <c r="M336" i="11"/>
  <c r="N336" i="11"/>
  <c r="M337" i="11"/>
  <c r="N337" i="11"/>
  <c r="M338" i="11"/>
  <c r="N338" i="11"/>
  <c r="M339" i="11"/>
  <c r="N339" i="11"/>
  <c r="M340" i="11"/>
  <c r="N340" i="11"/>
  <c r="M341" i="11"/>
  <c r="N341" i="11"/>
  <c r="F145" i="11" l="1"/>
  <c r="E145" i="11" l="1"/>
  <c r="L21" i="35"/>
  <c r="I21" i="35"/>
  <c r="N276" i="29"/>
  <c r="M276" i="29"/>
  <c r="N275" i="29"/>
  <c r="M275" i="29"/>
  <c r="N274" i="29"/>
  <c r="M274" i="29"/>
  <c r="N273" i="29"/>
  <c r="M273" i="29"/>
  <c r="N272" i="29"/>
  <c r="M272" i="29"/>
  <c r="N271" i="29"/>
  <c r="M271" i="29"/>
  <c r="N270" i="29"/>
  <c r="M270" i="29"/>
  <c r="N269" i="29"/>
  <c r="M269" i="29"/>
  <c r="N268" i="29"/>
  <c r="M268" i="29"/>
  <c r="N267" i="29"/>
  <c r="M267" i="29"/>
  <c r="N266" i="29"/>
  <c r="M266" i="29"/>
  <c r="N265" i="29"/>
  <c r="M265" i="29"/>
  <c r="N264" i="29"/>
  <c r="M264" i="29"/>
  <c r="N263" i="29"/>
  <c r="M263" i="29"/>
  <c r="N262" i="29"/>
  <c r="M262" i="29"/>
  <c r="N261" i="29"/>
  <c r="M261" i="29"/>
  <c r="N260" i="29"/>
  <c r="M260" i="29"/>
  <c r="N259" i="29"/>
  <c r="M259" i="29"/>
  <c r="N258" i="29"/>
  <c r="M258" i="29"/>
  <c r="N257" i="29"/>
  <c r="M257" i="29"/>
  <c r="N256" i="29"/>
  <c r="M256" i="29"/>
  <c r="N255" i="29"/>
  <c r="M255" i="29"/>
  <c r="N254" i="29"/>
  <c r="M254" i="29"/>
  <c r="N253" i="29"/>
  <c r="M253" i="29"/>
  <c r="N252" i="29"/>
  <c r="M252" i="29"/>
  <c r="N251" i="29"/>
  <c r="M251" i="29"/>
  <c r="N250" i="29"/>
  <c r="M250" i="29"/>
  <c r="N249" i="29"/>
  <c r="M249" i="29"/>
  <c r="N248" i="29"/>
  <c r="M248" i="29"/>
  <c r="N247" i="29"/>
  <c r="M247" i="29"/>
  <c r="N246" i="29"/>
  <c r="M246" i="29"/>
  <c r="N245" i="29"/>
  <c r="M245" i="29"/>
  <c r="N244" i="29"/>
  <c r="M244" i="29"/>
  <c r="N243" i="29"/>
  <c r="M243" i="29"/>
  <c r="N242" i="29"/>
  <c r="M242" i="29"/>
  <c r="N241" i="29"/>
  <c r="M241" i="29"/>
  <c r="N240" i="29"/>
  <c r="M240" i="29"/>
  <c r="N239" i="29"/>
  <c r="M239" i="29"/>
  <c r="N238" i="29"/>
  <c r="M238" i="29"/>
  <c r="N237" i="29"/>
  <c r="M237" i="29"/>
  <c r="N236" i="29"/>
  <c r="M236" i="29"/>
  <c r="N235" i="29"/>
  <c r="M235" i="29"/>
  <c r="N234" i="29"/>
  <c r="M234" i="29"/>
  <c r="N233" i="29"/>
  <c r="M233" i="29"/>
  <c r="N232" i="29"/>
  <c r="M232" i="29"/>
  <c r="N231" i="29"/>
  <c r="M231" i="29"/>
  <c r="N230" i="29"/>
  <c r="M230" i="29"/>
  <c r="N229" i="29"/>
  <c r="M229" i="29"/>
  <c r="N228" i="29"/>
  <c r="M228" i="29"/>
  <c r="N227" i="29"/>
  <c r="M227" i="29"/>
  <c r="N226" i="29"/>
  <c r="M226" i="29"/>
  <c r="N225" i="29"/>
  <c r="M225" i="29"/>
  <c r="N224" i="29"/>
  <c r="M224" i="29"/>
  <c r="N223" i="29"/>
  <c r="M223" i="29"/>
  <c r="N222" i="29"/>
  <c r="M222" i="29"/>
  <c r="N221" i="29"/>
  <c r="M221" i="29"/>
  <c r="N220" i="29"/>
  <c r="M220" i="29"/>
  <c r="N219" i="29"/>
  <c r="M219" i="29"/>
  <c r="N218" i="29"/>
  <c r="M218" i="29"/>
  <c r="N217" i="29"/>
  <c r="M217" i="29"/>
  <c r="N216" i="29"/>
  <c r="M216" i="29"/>
  <c r="N215" i="29"/>
  <c r="M215" i="29"/>
  <c r="N214" i="29"/>
  <c r="M214" i="29"/>
  <c r="N213" i="29"/>
  <c r="M213" i="29"/>
  <c r="N212" i="29"/>
  <c r="M212" i="29"/>
  <c r="N211" i="29"/>
  <c r="M211" i="29"/>
  <c r="N210" i="29"/>
  <c r="M210" i="29"/>
  <c r="N209" i="29"/>
  <c r="M209" i="29"/>
  <c r="N208" i="29"/>
  <c r="M208" i="29"/>
  <c r="N207" i="29"/>
  <c r="M207" i="29"/>
  <c r="N206" i="29"/>
  <c r="M206" i="29"/>
  <c r="N205" i="29"/>
  <c r="M205" i="29"/>
  <c r="N204" i="29"/>
  <c r="M204" i="29"/>
  <c r="N203" i="29"/>
  <c r="M203" i="29"/>
  <c r="N202" i="29"/>
  <c r="M202" i="29"/>
  <c r="N201" i="29"/>
  <c r="M201" i="29"/>
  <c r="N200" i="29"/>
  <c r="M200" i="29"/>
  <c r="N199" i="29"/>
  <c r="M199" i="29"/>
  <c r="N198" i="29"/>
  <c r="M198" i="29"/>
  <c r="N197" i="29"/>
  <c r="M197" i="29"/>
  <c r="N196" i="29"/>
  <c r="M196" i="29"/>
  <c r="N195" i="29"/>
  <c r="M195" i="29"/>
  <c r="N194" i="29"/>
  <c r="M194" i="29"/>
  <c r="N193" i="29"/>
  <c r="M193" i="29"/>
  <c r="N192" i="29"/>
  <c r="M192" i="29"/>
  <c r="N191" i="29"/>
  <c r="M191" i="29"/>
  <c r="N190" i="29"/>
  <c r="M190" i="29"/>
  <c r="N189" i="29"/>
  <c r="M189" i="29"/>
  <c r="N188" i="29"/>
  <c r="M188" i="29"/>
  <c r="N187" i="29"/>
  <c r="M187" i="29"/>
  <c r="N186" i="29"/>
  <c r="M186" i="29"/>
  <c r="N185" i="29"/>
  <c r="M185" i="29"/>
  <c r="N184" i="29"/>
  <c r="M184" i="29"/>
  <c r="N183" i="29"/>
  <c r="M183" i="29"/>
  <c r="N182" i="29"/>
  <c r="M182" i="29"/>
  <c r="N181" i="29"/>
  <c r="M181" i="29"/>
  <c r="N180" i="29"/>
  <c r="M180" i="29"/>
  <c r="N179" i="29"/>
  <c r="M179" i="29"/>
  <c r="N178" i="29"/>
  <c r="M178" i="29"/>
  <c r="N177" i="29"/>
  <c r="M177" i="29"/>
  <c r="N176" i="29"/>
  <c r="M176" i="29"/>
  <c r="N175" i="29"/>
  <c r="M175" i="29"/>
  <c r="N174" i="29"/>
  <c r="M174" i="29"/>
  <c r="N173" i="29"/>
  <c r="M173" i="29"/>
  <c r="N172" i="29"/>
  <c r="M172" i="29"/>
  <c r="N171" i="29"/>
  <c r="M171" i="29"/>
  <c r="N170" i="29"/>
  <c r="M170" i="29"/>
  <c r="N169" i="29"/>
  <c r="M169" i="29"/>
  <c r="N168" i="29"/>
  <c r="M168" i="29"/>
  <c r="N167" i="29"/>
  <c r="M167" i="29"/>
  <c r="N166" i="29"/>
  <c r="M166" i="29"/>
  <c r="N165" i="29"/>
  <c r="M165" i="29"/>
  <c r="N164" i="29"/>
  <c r="M164" i="29"/>
  <c r="N163" i="29"/>
  <c r="M163" i="29"/>
  <c r="N162" i="29"/>
  <c r="M162" i="29"/>
  <c r="N161" i="29"/>
  <c r="M161" i="29"/>
  <c r="N160" i="29"/>
  <c r="M160" i="29"/>
  <c r="N159" i="29"/>
  <c r="M159" i="29"/>
  <c r="N158" i="29"/>
  <c r="M158" i="29"/>
  <c r="N157" i="29"/>
  <c r="M157" i="29"/>
  <c r="N156" i="29"/>
  <c r="M156" i="29"/>
  <c r="N155" i="29"/>
  <c r="M155" i="29"/>
  <c r="N154" i="29"/>
  <c r="M154" i="29"/>
  <c r="N153" i="29"/>
  <c r="M153" i="29"/>
  <c r="N152" i="29"/>
  <c r="M152" i="29"/>
  <c r="N151" i="29"/>
  <c r="M151" i="29"/>
  <c r="N150" i="29"/>
  <c r="M150" i="29"/>
  <c r="N149" i="29"/>
  <c r="M149" i="29"/>
  <c r="N148" i="29"/>
  <c r="M148" i="29"/>
  <c r="N147" i="29"/>
  <c r="M147" i="29"/>
  <c r="N146" i="29"/>
  <c r="M146" i="29"/>
  <c r="N145" i="29"/>
  <c r="M145" i="29"/>
  <c r="N144" i="29"/>
  <c r="M144" i="29"/>
  <c r="N143" i="29"/>
  <c r="M143" i="29"/>
  <c r="N142" i="29"/>
  <c r="M142" i="29"/>
  <c r="N141" i="29"/>
  <c r="M141" i="29"/>
  <c r="N140" i="29"/>
  <c r="M140" i="29"/>
  <c r="N139" i="29"/>
  <c r="M139" i="29"/>
  <c r="N138" i="29"/>
  <c r="M138" i="29"/>
  <c r="N137" i="29"/>
  <c r="M137" i="29"/>
  <c r="N136" i="29"/>
  <c r="M136" i="29"/>
  <c r="N135" i="29"/>
  <c r="M135" i="29"/>
  <c r="N134" i="29"/>
  <c r="M134" i="29"/>
  <c r="N133" i="29"/>
  <c r="M133" i="29"/>
  <c r="N132" i="29"/>
  <c r="M132" i="29"/>
  <c r="N131" i="29"/>
  <c r="M131" i="29"/>
  <c r="N130" i="29"/>
  <c r="M130" i="29"/>
  <c r="N129" i="29"/>
  <c r="M129" i="29"/>
  <c r="N128" i="29"/>
  <c r="M128" i="29"/>
  <c r="N127" i="29"/>
  <c r="M127" i="29"/>
  <c r="N126" i="29"/>
  <c r="M126" i="29"/>
  <c r="N125" i="29"/>
  <c r="M125" i="29"/>
  <c r="N124" i="29"/>
  <c r="M124" i="29"/>
  <c r="N123" i="29"/>
  <c r="M123" i="29"/>
  <c r="N122" i="29"/>
  <c r="M122" i="29"/>
  <c r="N121" i="29"/>
  <c r="M121" i="29"/>
  <c r="N120" i="29"/>
  <c r="M120" i="29"/>
  <c r="N119" i="29"/>
  <c r="M119" i="29"/>
  <c r="N118" i="29"/>
  <c r="M118" i="29"/>
  <c r="N117" i="29"/>
  <c r="M117" i="29"/>
  <c r="N116" i="29"/>
  <c r="M116" i="29"/>
  <c r="N115" i="29"/>
  <c r="M115" i="29"/>
  <c r="N114" i="29"/>
  <c r="M114" i="29"/>
  <c r="N113" i="29"/>
  <c r="M113" i="29"/>
  <c r="N112" i="29"/>
  <c r="M112" i="29"/>
  <c r="N111" i="29"/>
  <c r="M111" i="29"/>
  <c r="N110" i="29"/>
  <c r="M110" i="29"/>
  <c r="N109" i="29"/>
  <c r="M109" i="29"/>
  <c r="N108" i="29"/>
  <c r="M108" i="29"/>
  <c r="N107" i="29"/>
  <c r="M107" i="29"/>
  <c r="N106" i="29"/>
  <c r="M106" i="29"/>
  <c r="N105" i="29"/>
  <c r="M105" i="29"/>
  <c r="N104" i="29"/>
  <c r="M104" i="29"/>
  <c r="N103" i="29"/>
  <c r="M103" i="29"/>
  <c r="N102" i="29"/>
  <c r="M102" i="29"/>
  <c r="N101" i="29"/>
  <c r="M101" i="29"/>
  <c r="N100" i="29"/>
  <c r="M100" i="29"/>
  <c r="N99" i="29"/>
  <c r="M99" i="29"/>
  <c r="N98" i="29"/>
  <c r="M98" i="29"/>
  <c r="N97" i="29"/>
  <c r="M97" i="29"/>
  <c r="N96" i="29"/>
  <c r="M96" i="29"/>
  <c r="N95" i="29"/>
  <c r="M95" i="29"/>
  <c r="N94" i="29"/>
  <c r="M94" i="29"/>
  <c r="N93" i="29"/>
  <c r="M93" i="29"/>
  <c r="N92" i="29"/>
  <c r="M92" i="29"/>
  <c r="N91" i="29"/>
  <c r="M91" i="29"/>
  <c r="N90" i="29"/>
  <c r="M90" i="29"/>
  <c r="N89" i="29"/>
  <c r="M89" i="29"/>
  <c r="N88" i="29"/>
  <c r="M88" i="29"/>
  <c r="N87" i="29"/>
  <c r="M87" i="29"/>
  <c r="N86" i="29"/>
  <c r="M86" i="29"/>
  <c r="N85" i="29"/>
  <c r="M85" i="29"/>
  <c r="N84" i="29"/>
  <c r="M84" i="29"/>
  <c r="N83" i="29"/>
  <c r="M83" i="29"/>
  <c r="N82" i="29"/>
  <c r="M82" i="29"/>
  <c r="N81" i="29"/>
  <c r="M81" i="29"/>
  <c r="N80" i="29"/>
  <c r="M80" i="29"/>
  <c r="N79" i="29"/>
  <c r="M79" i="29"/>
  <c r="N78" i="29"/>
  <c r="M78" i="29"/>
  <c r="N77" i="29"/>
  <c r="M77" i="29"/>
  <c r="N76" i="29"/>
  <c r="M76" i="29"/>
  <c r="N75" i="29"/>
  <c r="M75" i="29"/>
  <c r="N74" i="29"/>
  <c r="M74" i="29"/>
  <c r="N73" i="29"/>
  <c r="M73" i="29"/>
  <c r="N72" i="29"/>
  <c r="M72" i="29"/>
  <c r="N71" i="29"/>
  <c r="M71" i="29"/>
  <c r="N70" i="29"/>
  <c r="M70" i="29"/>
  <c r="N69" i="29"/>
  <c r="M69" i="29"/>
  <c r="N68" i="29"/>
  <c r="M68" i="29"/>
  <c r="N67" i="29"/>
  <c r="M67" i="29"/>
  <c r="N66" i="29"/>
  <c r="M66" i="29"/>
  <c r="N65" i="29"/>
  <c r="M65" i="29"/>
  <c r="N64" i="29"/>
  <c r="M64" i="29"/>
  <c r="N63" i="29"/>
  <c r="M63" i="29"/>
  <c r="N62" i="29"/>
  <c r="M62" i="29"/>
  <c r="N61" i="29"/>
  <c r="M61" i="29"/>
  <c r="N60" i="29"/>
  <c r="M60" i="29"/>
  <c r="N59" i="29"/>
  <c r="M59" i="29"/>
  <c r="N58" i="29"/>
  <c r="M58" i="29"/>
  <c r="N57" i="29"/>
  <c r="M57" i="29"/>
  <c r="N56" i="29"/>
  <c r="M56" i="29"/>
  <c r="I20" i="35"/>
  <c r="D46" i="26"/>
  <c r="L20" i="35" s="1"/>
  <c r="B46" i="26"/>
  <c r="M65" i="26" s="1"/>
  <c r="N335" i="26"/>
  <c r="M335" i="26"/>
  <c r="N334" i="26"/>
  <c r="M334" i="26"/>
  <c r="N333" i="26"/>
  <c r="M333" i="26"/>
  <c r="N332" i="26"/>
  <c r="M332" i="26"/>
  <c r="N331" i="26"/>
  <c r="M331" i="26"/>
  <c r="N330" i="26"/>
  <c r="M330" i="26"/>
  <c r="N329" i="26"/>
  <c r="M329" i="26"/>
  <c r="N328" i="26"/>
  <c r="M328" i="26"/>
  <c r="N327" i="26"/>
  <c r="M327" i="26"/>
  <c r="N326" i="26"/>
  <c r="M326" i="26"/>
  <c r="N325" i="26"/>
  <c r="M325" i="26"/>
  <c r="N324" i="26"/>
  <c r="M324" i="26"/>
  <c r="N323" i="26"/>
  <c r="M323" i="26"/>
  <c r="N322" i="26"/>
  <c r="M322" i="26"/>
  <c r="N321" i="26"/>
  <c r="M321" i="26"/>
  <c r="N320" i="26"/>
  <c r="M320" i="26"/>
  <c r="N319" i="26"/>
  <c r="M319" i="26"/>
  <c r="N318" i="26"/>
  <c r="M318" i="26"/>
  <c r="N317" i="26"/>
  <c r="M317" i="26"/>
  <c r="N316" i="26"/>
  <c r="M316" i="26"/>
  <c r="N315" i="26"/>
  <c r="M315" i="26"/>
  <c r="N314" i="26"/>
  <c r="M314" i="26"/>
  <c r="N313" i="26"/>
  <c r="M313" i="26"/>
  <c r="N312" i="26"/>
  <c r="M312" i="26"/>
  <c r="N311" i="26"/>
  <c r="M311" i="26"/>
  <c r="N310" i="26"/>
  <c r="M310" i="26"/>
  <c r="N309" i="26"/>
  <c r="M309" i="26"/>
  <c r="N308" i="26"/>
  <c r="M308" i="26"/>
  <c r="N307" i="26"/>
  <c r="M307" i="26"/>
  <c r="N306" i="26"/>
  <c r="M306" i="26"/>
  <c r="N305" i="26"/>
  <c r="M305" i="26"/>
  <c r="N304" i="26"/>
  <c r="M304" i="26"/>
  <c r="N303" i="26"/>
  <c r="M303" i="26"/>
  <c r="N302" i="26"/>
  <c r="M302" i="26"/>
  <c r="N301" i="26"/>
  <c r="M301" i="26"/>
  <c r="N300" i="26"/>
  <c r="M300" i="26"/>
  <c r="N299" i="26"/>
  <c r="M299" i="26"/>
  <c r="N298" i="26"/>
  <c r="M298" i="26"/>
  <c r="N297" i="26"/>
  <c r="M297" i="26"/>
  <c r="N296" i="26"/>
  <c r="M296" i="26"/>
  <c r="N295" i="26"/>
  <c r="M295" i="26"/>
  <c r="N294" i="26"/>
  <c r="M294" i="26"/>
  <c r="N293" i="26"/>
  <c r="M293" i="26"/>
  <c r="N292" i="26"/>
  <c r="M292" i="26"/>
  <c r="N291" i="26"/>
  <c r="M291" i="26"/>
  <c r="N290" i="26"/>
  <c r="M290" i="26"/>
  <c r="N289" i="26"/>
  <c r="M289" i="26"/>
  <c r="N288" i="26"/>
  <c r="M288" i="26"/>
  <c r="N287" i="26"/>
  <c r="M287" i="26"/>
  <c r="N286" i="26"/>
  <c r="M286" i="26"/>
  <c r="N285" i="26"/>
  <c r="M285" i="26"/>
  <c r="N284" i="26"/>
  <c r="M284" i="26"/>
  <c r="N283" i="26"/>
  <c r="M283" i="26"/>
  <c r="N282" i="26"/>
  <c r="M282" i="26"/>
  <c r="N281" i="26"/>
  <c r="M281" i="26"/>
  <c r="N280" i="26"/>
  <c r="M280" i="26"/>
  <c r="N279" i="26"/>
  <c r="M279" i="26"/>
  <c r="N278" i="26"/>
  <c r="M278" i="26"/>
  <c r="N277" i="26"/>
  <c r="M277" i="26"/>
  <c r="N276" i="26"/>
  <c r="M276" i="26"/>
  <c r="N275" i="26"/>
  <c r="M275" i="26"/>
  <c r="N274" i="26"/>
  <c r="M274" i="26"/>
  <c r="N273" i="26"/>
  <c r="M273" i="26"/>
  <c r="N272" i="26"/>
  <c r="M272" i="26"/>
  <c r="N271" i="26"/>
  <c r="M271" i="26"/>
  <c r="N270" i="26"/>
  <c r="M270" i="26"/>
  <c r="N269" i="26"/>
  <c r="M269" i="26"/>
  <c r="N268" i="26"/>
  <c r="M268" i="26"/>
  <c r="N267" i="26"/>
  <c r="M267" i="26"/>
  <c r="N266" i="26"/>
  <c r="M266" i="26"/>
  <c r="N265" i="26"/>
  <c r="M265" i="26"/>
  <c r="N264" i="26"/>
  <c r="M264" i="26"/>
  <c r="N263" i="26"/>
  <c r="M263" i="26"/>
  <c r="N262" i="26"/>
  <c r="M262" i="26"/>
  <c r="N261" i="26"/>
  <c r="M261" i="26"/>
  <c r="N260" i="26"/>
  <c r="M260" i="26"/>
  <c r="N259" i="26"/>
  <c r="M259" i="26"/>
  <c r="N258" i="26"/>
  <c r="M258" i="26"/>
  <c r="N257" i="26"/>
  <c r="M257" i="26"/>
  <c r="N256" i="26"/>
  <c r="M256" i="26"/>
  <c r="N255" i="26"/>
  <c r="M255" i="26"/>
  <c r="N254" i="26"/>
  <c r="M254" i="26"/>
  <c r="N253" i="26"/>
  <c r="M253" i="26"/>
  <c r="N252" i="26"/>
  <c r="M252" i="26"/>
  <c r="N251" i="26"/>
  <c r="M251" i="26"/>
  <c r="N250" i="26"/>
  <c r="M250" i="26"/>
  <c r="N249" i="26"/>
  <c r="M249" i="26"/>
  <c r="N248" i="26"/>
  <c r="M248" i="26"/>
  <c r="N247" i="26"/>
  <c r="M247" i="26"/>
  <c r="N246" i="26"/>
  <c r="M246" i="26"/>
  <c r="N245" i="26"/>
  <c r="M245" i="26"/>
  <c r="N244" i="26"/>
  <c r="M244" i="26"/>
  <c r="N243" i="26"/>
  <c r="M243" i="26"/>
  <c r="N242" i="26"/>
  <c r="M242" i="26"/>
  <c r="N241" i="26"/>
  <c r="M241" i="26"/>
  <c r="N240" i="26"/>
  <c r="M240" i="26"/>
  <c r="N239" i="26"/>
  <c r="M239" i="26"/>
  <c r="N238" i="26"/>
  <c r="M238" i="26"/>
  <c r="N237" i="26"/>
  <c r="M237" i="26"/>
  <c r="N236" i="26"/>
  <c r="M236" i="26"/>
  <c r="N235" i="26"/>
  <c r="M235" i="26"/>
  <c r="N234" i="26"/>
  <c r="M234" i="26"/>
  <c r="N233" i="26"/>
  <c r="M233" i="26"/>
  <c r="N232" i="26"/>
  <c r="M232" i="26"/>
  <c r="N231" i="26"/>
  <c r="M231" i="26"/>
  <c r="N230" i="26"/>
  <c r="M230" i="26"/>
  <c r="N229" i="26"/>
  <c r="M229" i="26"/>
  <c r="N228" i="26"/>
  <c r="M228" i="26"/>
  <c r="N227" i="26"/>
  <c r="M227" i="26"/>
  <c r="N226" i="26"/>
  <c r="M226" i="26"/>
  <c r="N225" i="26"/>
  <c r="M225" i="26"/>
  <c r="N224" i="26"/>
  <c r="M224" i="26"/>
  <c r="N223" i="26"/>
  <c r="M223" i="26"/>
  <c r="N222" i="26"/>
  <c r="M222" i="26"/>
  <c r="N221" i="26"/>
  <c r="M221" i="26"/>
  <c r="N220" i="26"/>
  <c r="M220" i="26"/>
  <c r="N219" i="26"/>
  <c r="M219" i="26"/>
  <c r="N218" i="26"/>
  <c r="M218" i="26"/>
  <c r="N217" i="26"/>
  <c r="M217" i="26"/>
  <c r="N216" i="26"/>
  <c r="M216" i="26"/>
  <c r="N215" i="26"/>
  <c r="M215" i="26"/>
  <c r="N214" i="26"/>
  <c r="M214" i="26"/>
  <c r="N213" i="26"/>
  <c r="M213" i="26"/>
  <c r="N212" i="26"/>
  <c r="M212" i="26"/>
  <c r="N211" i="26"/>
  <c r="M211" i="26"/>
  <c r="N210" i="26"/>
  <c r="M210" i="26"/>
  <c r="N209" i="26"/>
  <c r="M209" i="26"/>
  <c r="N208" i="26"/>
  <c r="M208" i="26"/>
  <c r="N207" i="26"/>
  <c r="M207" i="26"/>
  <c r="N206" i="26"/>
  <c r="M206" i="26"/>
  <c r="N205" i="26"/>
  <c r="M205" i="26"/>
  <c r="N204" i="26"/>
  <c r="M204" i="26"/>
  <c r="N203" i="26"/>
  <c r="M203" i="26"/>
  <c r="N202" i="26"/>
  <c r="M202" i="26"/>
  <c r="N201" i="26"/>
  <c r="M201" i="26"/>
  <c r="N200" i="26"/>
  <c r="M200" i="26"/>
  <c r="N199" i="26"/>
  <c r="M199" i="26"/>
  <c r="N198" i="26"/>
  <c r="M198" i="26"/>
  <c r="N197" i="26"/>
  <c r="M197" i="26"/>
  <c r="N196" i="26"/>
  <c r="M196" i="26"/>
  <c r="N195" i="26"/>
  <c r="M195" i="26"/>
  <c r="N194" i="26"/>
  <c r="M194" i="26"/>
  <c r="N193" i="26"/>
  <c r="M193" i="26"/>
  <c r="N192" i="26"/>
  <c r="M192" i="26"/>
  <c r="N191" i="26"/>
  <c r="M191" i="26"/>
  <c r="N190" i="26"/>
  <c r="M190" i="26"/>
  <c r="N189" i="26"/>
  <c r="M189" i="26"/>
  <c r="N188" i="26"/>
  <c r="M188" i="26"/>
  <c r="N187" i="26"/>
  <c r="M187" i="26"/>
  <c r="N186" i="26"/>
  <c r="M186" i="26"/>
  <c r="N185" i="26"/>
  <c r="M185" i="26"/>
  <c r="N184" i="26"/>
  <c r="M184" i="26"/>
  <c r="N183" i="26"/>
  <c r="M183" i="26"/>
  <c r="N182" i="26"/>
  <c r="M182" i="26"/>
  <c r="N181" i="26"/>
  <c r="M181" i="26"/>
  <c r="N180" i="26"/>
  <c r="M180" i="26"/>
  <c r="N179" i="26"/>
  <c r="M179" i="26"/>
  <c r="N178" i="26"/>
  <c r="M178" i="26"/>
  <c r="N177" i="26"/>
  <c r="M177" i="26"/>
  <c r="N176" i="26"/>
  <c r="M176" i="26"/>
  <c r="N175" i="26"/>
  <c r="M175" i="26"/>
  <c r="N174" i="26"/>
  <c r="M174" i="26"/>
  <c r="N173" i="26"/>
  <c r="M173" i="26"/>
  <c r="N172" i="26"/>
  <c r="M172" i="26"/>
  <c r="N171" i="26"/>
  <c r="M171" i="26"/>
  <c r="N170" i="26"/>
  <c r="M170" i="26"/>
  <c r="N169" i="26"/>
  <c r="M169" i="26"/>
  <c r="N168" i="26"/>
  <c r="M168" i="26"/>
  <c r="N167" i="26"/>
  <c r="M167" i="26"/>
  <c r="N166" i="26"/>
  <c r="M166" i="26"/>
  <c r="N165" i="26"/>
  <c r="M165" i="26"/>
  <c r="N164" i="26"/>
  <c r="M164" i="26"/>
  <c r="N163" i="26"/>
  <c r="M163" i="26"/>
  <c r="N162" i="26"/>
  <c r="M162" i="26"/>
  <c r="N161" i="26"/>
  <c r="M161" i="26"/>
  <c r="N160" i="26"/>
  <c r="M160" i="26"/>
  <c r="N159" i="26"/>
  <c r="M159" i="26"/>
  <c r="N158" i="26"/>
  <c r="M158" i="26"/>
  <c r="N157" i="26"/>
  <c r="M157" i="26"/>
  <c r="N156" i="26"/>
  <c r="M156" i="26"/>
  <c r="N155" i="26"/>
  <c r="M155" i="26"/>
  <c r="N154" i="26"/>
  <c r="M154" i="26"/>
  <c r="N153" i="26"/>
  <c r="M153" i="26"/>
  <c r="N152" i="26"/>
  <c r="M152" i="26"/>
  <c r="N151" i="26"/>
  <c r="M151" i="26"/>
  <c r="N150" i="26"/>
  <c r="M150" i="26"/>
  <c r="N149" i="26"/>
  <c r="M149" i="26"/>
  <c r="N148" i="26"/>
  <c r="M148" i="26"/>
  <c r="N147" i="26"/>
  <c r="M147" i="26"/>
  <c r="N146" i="26"/>
  <c r="M146" i="26"/>
  <c r="N145" i="26"/>
  <c r="M145" i="26"/>
  <c r="N144" i="26"/>
  <c r="M144" i="26"/>
  <c r="N143" i="26"/>
  <c r="M143" i="26"/>
  <c r="N142" i="26"/>
  <c r="M142" i="26"/>
  <c r="N141" i="26"/>
  <c r="M141" i="26"/>
  <c r="N140" i="26"/>
  <c r="M140" i="26"/>
  <c r="N139" i="26"/>
  <c r="M139" i="26"/>
  <c r="N138" i="26"/>
  <c r="M138" i="26"/>
  <c r="N137" i="26"/>
  <c r="M137" i="26"/>
  <c r="N136" i="26"/>
  <c r="M136" i="26"/>
  <c r="N135" i="26"/>
  <c r="M135" i="26"/>
  <c r="N134" i="26"/>
  <c r="M134" i="26"/>
  <c r="N133" i="26"/>
  <c r="M133" i="26"/>
  <c r="N132" i="26"/>
  <c r="M132" i="26"/>
  <c r="N131" i="26"/>
  <c r="M131" i="26"/>
  <c r="N130" i="26"/>
  <c r="M130" i="26"/>
  <c r="N129" i="26"/>
  <c r="M129" i="26"/>
  <c r="N128" i="26"/>
  <c r="M128" i="26"/>
  <c r="N127" i="26"/>
  <c r="M127" i="26"/>
  <c r="N126" i="26"/>
  <c r="M126" i="26"/>
  <c r="N125" i="26"/>
  <c r="M125" i="26"/>
  <c r="N124" i="26"/>
  <c r="M124" i="26"/>
  <c r="N123" i="26"/>
  <c r="M123" i="26"/>
  <c r="N122" i="26"/>
  <c r="M122" i="26"/>
  <c r="N121" i="26"/>
  <c r="M121" i="26"/>
  <c r="N120" i="26"/>
  <c r="M120" i="26"/>
  <c r="N119" i="26"/>
  <c r="M119" i="26"/>
  <c r="N118" i="26"/>
  <c r="M118" i="26"/>
  <c r="N117" i="26"/>
  <c r="M117" i="26"/>
  <c r="N116" i="26"/>
  <c r="M116" i="26"/>
  <c r="N115" i="26"/>
  <c r="M115" i="26"/>
  <c r="N114" i="26"/>
  <c r="M114" i="26"/>
  <c r="N113" i="26"/>
  <c r="M113" i="26"/>
  <c r="N112" i="26"/>
  <c r="M112" i="26"/>
  <c r="N111" i="26"/>
  <c r="M111" i="26"/>
  <c r="N110" i="26"/>
  <c r="M110" i="26"/>
  <c r="N109" i="26"/>
  <c r="M109" i="26"/>
  <c r="N108" i="26"/>
  <c r="M108" i="26"/>
  <c r="N107" i="26"/>
  <c r="M107" i="26"/>
  <c r="N106" i="26"/>
  <c r="M106" i="26"/>
  <c r="N105" i="26"/>
  <c r="M105" i="26"/>
  <c r="N104" i="26"/>
  <c r="M104" i="26"/>
  <c r="N103" i="26"/>
  <c r="M103" i="26"/>
  <c r="N102" i="26"/>
  <c r="M102" i="26"/>
  <c r="N101" i="26"/>
  <c r="M101" i="26"/>
  <c r="N100" i="26"/>
  <c r="M100" i="26"/>
  <c r="N99" i="26"/>
  <c r="M99" i="26"/>
  <c r="N98" i="26"/>
  <c r="M98" i="26"/>
  <c r="N97" i="26"/>
  <c r="M97" i="26"/>
  <c r="N96" i="26"/>
  <c r="M96" i="26"/>
  <c r="N95" i="26"/>
  <c r="M95" i="26"/>
  <c r="N94" i="26"/>
  <c r="M94" i="26"/>
  <c r="N93" i="26"/>
  <c r="M93" i="26"/>
  <c r="N92" i="26"/>
  <c r="M92" i="26"/>
  <c r="N91" i="26"/>
  <c r="M91" i="26"/>
  <c r="N90" i="26"/>
  <c r="M90" i="26"/>
  <c r="N89" i="26"/>
  <c r="M89" i="26"/>
  <c r="N88" i="26"/>
  <c r="M88" i="26"/>
  <c r="N87" i="26"/>
  <c r="M87" i="26"/>
  <c r="N86" i="26"/>
  <c r="M86" i="26"/>
  <c r="N85" i="26"/>
  <c r="M85" i="26"/>
  <c r="N84" i="26"/>
  <c r="M84" i="26"/>
  <c r="N83" i="26"/>
  <c r="M83" i="26"/>
  <c r="N82" i="26"/>
  <c r="M82" i="26"/>
  <c r="N81" i="26"/>
  <c r="M81" i="26"/>
  <c r="N80" i="26"/>
  <c r="M80" i="26"/>
  <c r="N79" i="26"/>
  <c r="M79" i="26"/>
  <c r="N78" i="26"/>
  <c r="M78" i="26"/>
  <c r="N77" i="26"/>
  <c r="M77" i="26"/>
  <c r="N76" i="26"/>
  <c r="M76" i="26"/>
  <c r="N75" i="26"/>
  <c r="M75" i="26"/>
  <c r="N74" i="26"/>
  <c r="M74" i="26"/>
  <c r="N73" i="26"/>
  <c r="M73" i="26"/>
  <c r="N72" i="26"/>
  <c r="M72" i="26"/>
  <c r="N71" i="26"/>
  <c r="M71" i="26"/>
  <c r="N70" i="26"/>
  <c r="M70" i="26"/>
  <c r="N69" i="26"/>
  <c r="M69" i="26"/>
  <c r="N68" i="26"/>
  <c r="M68" i="26"/>
  <c r="N67" i="26"/>
  <c r="M67" i="26"/>
  <c r="N66" i="26"/>
  <c r="M66" i="26"/>
  <c r="N5" i="26"/>
  <c r="M5" i="26"/>
  <c r="N5" i="25"/>
  <c r="M5" i="25"/>
  <c r="D24" i="38"/>
  <c r="L17" i="35" s="1"/>
  <c r="C24" i="38"/>
  <c r="B24" i="38"/>
  <c r="I17" i="35"/>
  <c r="I16" i="35"/>
  <c r="N307" i="38"/>
  <c r="M307" i="38"/>
  <c r="N306" i="38"/>
  <c r="M306" i="38"/>
  <c r="N305" i="38"/>
  <c r="M305" i="38"/>
  <c r="N304" i="38"/>
  <c r="M304" i="38"/>
  <c r="N303" i="38"/>
  <c r="M303" i="38"/>
  <c r="N302" i="38"/>
  <c r="M302" i="38"/>
  <c r="N301" i="38"/>
  <c r="M301" i="38"/>
  <c r="N300" i="38"/>
  <c r="M300" i="38"/>
  <c r="N299" i="38"/>
  <c r="M299" i="38"/>
  <c r="N298" i="38"/>
  <c r="M298" i="38"/>
  <c r="N297" i="38"/>
  <c r="M297" i="38"/>
  <c r="N296" i="38"/>
  <c r="M296" i="38"/>
  <c r="N295" i="38"/>
  <c r="M295" i="38"/>
  <c r="N294" i="38"/>
  <c r="M294" i="38"/>
  <c r="N293" i="38"/>
  <c r="M293" i="38"/>
  <c r="N292" i="38"/>
  <c r="M292" i="38"/>
  <c r="N291" i="38"/>
  <c r="M291" i="38"/>
  <c r="N290" i="38"/>
  <c r="M290" i="38"/>
  <c r="N289" i="38"/>
  <c r="M289" i="38"/>
  <c r="N288" i="38"/>
  <c r="M288" i="38"/>
  <c r="N287" i="38"/>
  <c r="M287" i="38"/>
  <c r="N286" i="38"/>
  <c r="M286" i="38"/>
  <c r="N285" i="38"/>
  <c r="M285" i="38"/>
  <c r="N284" i="38"/>
  <c r="M284" i="38"/>
  <c r="N283" i="38"/>
  <c r="M283" i="38"/>
  <c r="N282" i="38"/>
  <c r="M282" i="38"/>
  <c r="N281" i="38"/>
  <c r="M281" i="38"/>
  <c r="N280" i="38"/>
  <c r="M280" i="38"/>
  <c r="N279" i="38"/>
  <c r="M279" i="38"/>
  <c r="N278" i="38"/>
  <c r="M278" i="38"/>
  <c r="N277" i="38"/>
  <c r="M277" i="38"/>
  <c r="N276" i="38"/>
  <c r="M276" i="38"/>
  <c r="N275" i="38"/>
  <c r="M275" i="38"/>
  <c r="N274" i="38"/>
  <c r="M274" i="38"/>
  <c r="N273" i="38"/>
  <c r="M273" i="38"/>
  <c r="N272" i="38"/>
  <c r="M272" i="38"/>
  <c r="N271" i="38"/>
  <c r="M271" i="38"/>
  <c r="N270" i="38"/>
  <c r="M270" i="38"/>
  <c r="N269" i="38"/>
  <c r="M269" i="38"/>
  <c r="N268" i="38"/>
  <c r="M268" i="38"/>
  <c r="N267" i="38"/>
  <c r="M267" i="38"/>
  <c r="N266" i="38"/>
  <c r="M266" i="38"/>
  <c r="N265" i="38"/>
  <c r="M265" i="38"/>
  <c r="N264" i="38"/>
  <c r="M264" i="38"/>
  <c r="N263" i="38"/>
  <c r="M263" i="38"/>
  <c r="N262" i="38"/>
  <c r="M262" i="38"/>
  <c r="N261" i="38"/>
  <c r="M261" i="38"/>
  <c r="N260" i="38"/>
  <c r="M260" i="38"/>
  <c r="N259" i="38"/>
  <c r="M259" i="38"/>
  <c r="N258" i="38"/>
  <c r="M258" i="38"/>
  <c r="N257" i="38"/>
  <c r="M257" i="38"/>
  <c r="N256" i="38"/>
  <c r="M256" i="38"/>
  <c r="N255" i="38"/>
  <c r="M255" i="38"/>
  <c r="N254" i="38"/>
  <c r="M254" i="38"/>
  <c r="N253" i="38"/>
  <c r="M253" i="38"/>
  <c r="N252" i="38"/>
  <c r="M252" i="38"/>
  <c r="N251" i="38"/>
  <c r="M251" i="38"/>
  <c r="N250" i="38"/>
  <c r="M250" i="38"/>
  <c r="N249" i="38"/>
  <c r="M249" i="38"/>
  <c r="N248" i="38"/>
  <c r="M248" i="38"/>
  <c r="N247" i="38"/>
  <c r="M247" i="38"/>
  <c r="N246" i="38"/>
  <c r="M246" i="38"/>
  <c r="N245" i="38"/>
  <c r="M245" i="38"/>
  <c r="N244" i="38"/>
  <c r="M244" i="38"/>
  <c r="N243" i="38"/>
  <c r="M243" i="38"/>
  <c r="N242" i="38"/>
  <c r="M242" i="38"/>
  <c r="N241" i="38"/>
  <c r="M241" i="38"/>
  <c r="N240" i="38"/>
  <c r="M240" i="38"/>
  <c r="N239" i="38"/>
  <c r="M239" i="38"/>
  <c r="N238" i="38"/>
  <c r="M238" i="38"/>
  <c r="N237" i="38"/>
  <c r="M237" i="38"/>
  <c r="N236" i="38"/>
  <c r="M236" i="38"/>
  <c r="N235" i="38"/>
  <c r="M235" i="38"/>
  <c r="N234" i="38"/>
  <c r="M234" i="38"/>
  <c r="N233" i="38"/>
  <c r="M233" i="38"/>
  <c r="N232" i="38"/>
  <c r="M232" i="38"/>
  <c r="N231" i="38"/>
  <c r="M231" i="38"/>
  <c r="N230" i="38"/>
  <c r="M230" i="38"/>
  <c r="N229" i="38"/>
  <c r="M229" i="38"/>
  <c r="N228" i="38"/>
  <c r="M228" i="38"/>
  <c r="N227" i="38"/>
  <c r="M227" i="38"/>
  <c r="N226" i="38"/>
  <c r="M226" i="38"/>
  <c r="N225" i="38"/>
  <c r="M225" i="38"/>
  <c r="N224" i="38"/>
  <c r="M224" i="38"/>
  <c r="N223" i="38"/>
  <c r="M223" i="38"/>
  <c r="N222" i="38"/>
  <c r="M222" i="38"/>
  <c r="N221" i="38"/>
  <c r="M221" i="38"/>
  <c r="N220" i="38"/>
  <c r="M220" i="38"/>
  <c r="N219" i="38"/>
  <c r="M219" i="38"/>
  <c r="N218" i="38"/>
  <c r="M218" i="38"/>
  <c r="N217" i="38"/>
  <c r="M217" i="38"/>
  <c r="N216" i="38"/>
  <c r="M216" i="38"/>
  <c r="N215" i="38"/>
  <c r="M215" i="38"/>
  <c r="N214" i="38"/>
  <c r="M214" i="38"/>
  <c r="N213" i="38"/>
  <c r="M213" i="38"/>
  <c r="N212" i="38"/>
  <c r="M212" i="38"/>
  <c r="N211" i="38"/>
  <c r="M211" i="38"/>
  <c r="N210" i="38"/>
  <c r="M210" i="38"/>
  <c r="N209" i="38"/>
  <c r="M209" i="38"/>
  <c r="N208" i="38"/>
  <c r="M208" i="38"/>
  <c r="N207" i="38"/>
  <c r="M207" i="38"/>
  <c r="N206" i="38"/>
  <c r="M206" i="38"/>
  <c r="N205" i="38"/>
  <c r="M205" i="38"/>
  <c r="N204" i="38"/>
  <c r="M204" i="38"/>
  <c r="N203" i="38"/>
  <c r="M203" i="38"/>
  <c r="N202" i="38"/>
  <c r="M202" i="38"/>
  <c r="N201" i="38"/>
  <c r="M201" i="38"/>
  <c r="N200" i="38"/>
  <c r="M200" i="38"/>
  <c r="N199" i="38"/>
  <c r="M199" i="38"/>
  <c r="N198" i="38"/>
  <c r="M198" i="38"/>
  <c r="N197" i="38"/>
  <c r="M197" i="38"/>
  <c r="N196" i="38"/>
  <c r="M196" i="38"/>
  <c r="N195" i="38"/>
  <c r="M195" i="38"/>
  <c r="N194" i="38"/>
  <c r="M194" i="38"/>
  <c r="N193" i="38"/>
  <c r="M193" i="38"/>
  <c r="N192" i="38"/>
  <c r="M192" i="38"/>
  <c r="N191" i="38"/>
  <c r="M191" i="38"/>
  <c r="N190" i="38"/>
  <c r="M190" i="38"/>
  <c r="N189" i="38"/>
  <c r="M189" i="38"/>
  <c r="N188" i="38"/>
  <c r="M188" i="38"/>
  <c r="N187" i="38"/>
  <c r="M187" i="38"/>
  <c r="N186" i="38"/>
  <c r="M186" i="38"/>
  <c r="N185" i="38"/>
  <c r="M185" i="38"/>
  <c r="N184" i="38"/>
  <c r="M184" i="38"/>
  <c r="N183" i="38"/>
  <c r="M183" i="38"/>
  <c r="N182" i="38"/>
  <c r="M182" i="38"/>
  <c r="N181" i="38"/>
  <c r="M181" i="38"/>
  <c r="N180" i="38"/>
  <c r="M180" i="38"/>
  <c r="N179" i="38"/>
  <c r="M179" i="38"/>
  <c r="N178" i="38"/>
  <c r="M178" i="38"/>
  <c r="N177" i="38"/>
  <c r="M177" i="38"/>
  <c r="N176" i="38"/>
  <c r="M176" i="38"/>
  <c r="N175" i="38"/>
  <c r="M175" i="38"/>
  <c r="N174" i="38"/>
  <c r="M174" i="38"/>
  <c r="N173" i="38"/>
  <c r="M173" i="38"/>
  <c r="N172" i="38"/>
  <c r="M172" i="38"/>
  <c r="N171" i="38"/>
  <c r="M171" i="38"/>
  <c r="N170" i="38"/>
  <c r="M170" i="38"/>
  <c r="N169" i="38"/>
  <c r="M169" i="38"/>
  <c r="N168" i="38"/>
  <c r="M168" i="38"/>
  <c r="N167" i="38"/>
  <c r="M167" i="38"/>
  <c r="N166" i="38"/>
  <c r="M166" i="38"/>
  <c r="N165" i="38"/>
  <c r="M165" i="38"/>
  <c r="N164" i="38"/>
  <c r="M164" i="38"/>
  <c r="N163" i="38"/>
  <c r="M163" i="38"/>
  <c r="N162" i="38"/>
  <c r="M162" i="38"/>
  <c r="N161" i="38"/>
  <c r="M161" i="38"/>
  <c r="N160" i="38"/>
  <c r="M160" i="38"/>
  <c r="N159" i="38"/>
  <c r="M159" i="38"/>
  <c r="N158" i="38"/>
  <c r="M158" i="38"/>
  <c r="N157" i="38"/>
  <c r="M157" i="38"/>
  <c r="N156" i="38"/>
  <c r="M156" i="38"/>
  <c r="N155" i="38"/>
  <c r="M155" i="38"/>
  <c r="N154" i="38"/>
  <c r="M154" i="38"/>
  <c r="N153" i="38"/>
  <c r="M153" i="38"/>
  <c r="N152" i="38"/>
  <c r="M152" i="38"/>
  <c r="N151" i="38"/>
  <c r="M151" i="38"/>
  <c r="N150" i="38"/>
  <c r="M150" i="38"/>
  <c r="N149" i="38"/>
  <c r="M149" i="38"/>
  <c r="N148" i="38"/>
  <c r="M148" i="38"/>
  <c r="N147" i="38"/>
  <c r="M147" i="38"/>
  <c r="N146" i="38"/>
  <c r="M146" i="38"/>
  <c r="N145" i="38"/>
  <c r="M145" i="38"/>
  <c r="N144" i="38"/>
  <c r="M144" i="38"/>
  <c r="N143" i="38"/>
  <c r="M143" i="38"/>
  <c r="N142" i="38"/>
  <c r="M142" i="38"/>
  <c r="N141" i="38"/>
  <c r="M141" i="38"/>
  <c r="N140" i="38"/>
  <c r="M140" i="38"/>
  <c r="N139" i="38"/>
  <c r="M139" i="38"/>
  <c r="N138" i="38"/>
  <c r="M138" i="38"/>
  <c r="N137" i="38"/>
  <c r="M137" i="38"/>
  <c r="N136" i="38"/>
  <c r="M136" i="38"/>
  <c r="N135" i="38"/>
  <c r="M135" i="38"/>
  <c r="N134" i="38"/>
  <c r="M134" i="38"/>
  <c r="N133" i="38"/>
  <c r="M133" i="38"/>
  <c r="N132" i="38"/>
  <c r="M132" i="38"/>
  <c r="N131" i="38"/>
  <c r="M131" i="38"/>
  <c r="N130" i="38"/>
  <c r="M130" i="38"/>
  <c r="N129" i="38"/>
  <c r="M129" i="38"/>
  <c r="N128" i="38"/>
  <c r="M128" i="38"/>
  <c r="N127" i="38"/>
  <c r="M127" i="38"/>
  <c r="N126" i="38"/>
  <c r="M126" i="38"/>
  <c r="N125" i="38"/>
  <c r="M125" i="38"/>
  <c r="N124" i="38"/>
  <c r="M124" i="38"/>
  <c r="N123" i="38"/>
  <c r="M123" i="38"/>
  <c r="N122" i="38"/>
  <c r="M122" i="38"/>
  <c r="N121" i="38"/>
  <c r="M121" i="38"/>
  <c r="N120" i="38"/>
  <c r="M120" i="38"/>
  <c r="N119" i="38"/>
  <c r="M119" i="38"/>
  <c r="N118" i="38"/>
  <c r="M118" i="38"/>
  <c r="N117" i="38"/>
  <c r="M117" i="38"/>
  <c r="N116" i="38"/>
  <c r="M116" i="38"/>
  <c r="N115" i="38"/>
  <c r="M115" i="38"/>
  <c r="N114" i="38"/>
  <c r="M114" i="38"/>
  <c r="N113" i="38"/>
  <c r="M113" i="38"/>
  <c r="N112" i="38"/>
  <c r="M112" i="38"/>
  <c r="N111" i="38"/>
  <c r="M111" i="38"/>
  <c r="N110" i="38"/>
  <c r="M110" i="38"/>
  <c r="N109" i="38"/>
  <c r="M109" i="38"/>
  <c r="N108" i="38"/>
  <c r="M108" i="38"/>
  <c r="N107" i="38"/>
  <c r="M107" i="38"/>
  <c r="N106" i="38"/>
  <c r="M106" i="38"/>
  <c r="N105" i="38"/>
  <c r="M105" i="38"/>
  <c r="N104" i="38"/>
  <c r="M104" i="38"/>
  <c r="N103" i="38"/>
  <c r="M103" i="38"/>
  <c r="N102" i="38"/>
  <c r="M102" i="38"/>
  <c r="N101" i="38"/>
  <c r="M101" i="38"/>
  <c r="N100" i="38"/>
  <c r="M100" i="38"/>
  <c r="N99" i="38"/>
  <c r="M99" i="38"/>
  <c r="N98" i="38"/>
  <c r="M98" i="38"/>
  <c r="N97" i="38"/>
  <c r="M97" i="38"/>
  <c r="N96" i="38"/>
  <c r="M96" i="38"/>
  <c r="N95" i="38"/>
  <c r="M95" i="38"/>
  <c r="N94" i="38"/>
  <c r="M94" i="38"/>
  <c r="N93" i="38"/>
  <c r="M93" i="38"/>
  <c r="N92" i="38"/>
  <c r="M92" i="38"/>
  <c r="N91" i="38"/>
  <c r="M91" i="38"/>
  <c r="N90" i="38"/>
  <c r="M90" i="38"/>
  <c r="N89" i="38"/>
  <c r="M89" i="38"/>
  <c r="N88" i="38"/>
  <c r="M88" i="38"/>
  <c r="N87" i="38"/>
  <c r="M87" i="38"/>
  <c r="N86" i="38"/>
  <c r="M86" i="38"/>
  <c r="N85" i="38"/>
  <c r="M85" i="38"/>
  <c r="N84" i="38"/>
  <c r="M84" i="38"/>
  <c r="N83" i="38"/>
  <c r="M83" i="38"/>
  <c r="N82" i="38"/>
  <c r="M82" i="38"/>
  <c r="N81" i="38"/>
  <c r="M81" i="38"/>
  <c r="N80" i="38"/>
  <c r="M80" i="38"/>
  <c r="N79" i="38"/>
  <c r="M79" i="38"/>
  <c r="N78" i="38"/>
  <c r="M78" i="38"/>
  <c r="N77" i="38"/>
  <c r="M77" i="38"/>
  <c r="N76" i="38"/>
  <c r="M76" i="38"/>
  <c r="N75" i="38"/>
  <c r="M75" i="38"/>
  <c r="N74" i="38"/>
  <c r="M74" i="38"/>
  <c r="N73" i="38"/>
  <c r="M73" i="38"/>
  <c r="N72" i="38"/>
  <c r="M72" i="38"/>
  <c r="N71" i="38"/>
  <c r="M71" i="38"/>
  <c r="N70" i="38"/>
  <c r="M70" i="38"/>
  <c r="N69" i="38"/>
  <c r="M69" i="38"/>
  <c r="N68" i="38"/>
  <c r="M68" i="38"/>
  <c r="N67" i="38"/>
  <c r="M67" i="38"/>
  <c r="N66" i="38"/>
  <c r="M66" i="38"/>
  <c r="N65" i="38"/>
  <c r="M65" i="38"/>
  <c r="N64" i="38"/>
  <c r="M64" i="38"/>
  <c r="N63" i="38"/>
  <c r="M63" i="38"/>
  <c r="N62" i="38"/>
  <c r="M62" i="38"/>
  <c r="N61" i="38"/>
  <c r="M61" i="38"/>
  <c r="N60" i="38"/>
  <c r="M60" i="38"/>
  <c r="N59" i="38"/>
  <c r="M59" i="38"/>
  <c r="N58" i="38"/>
  <c r="M58" i="38"/>
  <c r="N57" i="38"/>
  <c r="M57" i="38"/>
  <c r="N56" i="38"/>
  <c r="M56" i="38"/>
  <c r="N55" i="38"/>
  <c r="M55" i="38"/>
  <c r="N54" i="38"/>
  <c r="M54" i="38"/>
  <c r="N53" i="38"/>
  <c r="M53" i="38"/>
  <c r="N52" i="38"/>
  <c r="M52" i="38"/>
  <c r="N51" i="38"/>
  <c r="M51" i="38"/>
  <c r="N50" i="38"/>
  <c r="M50" i="38"/>
  <c r="N49" i="38"/>
  <c r="M49" i="38"/>
  <c r="N48" i="38"/>
  <c r="M48" i="38"/>
  <c r="N47" i="38"/>
  <c r="M47" i="38"/>
  <c r="N46" i="38"/>
  <c r="M46" i="38"/>
  <c r="N45" i="38"/>
  <c r="M45" i="38"/>
  <c r="N44" i="38"/>
  <c r="M44" i="38"/>
  <c r="N43" i="38"/>
  <c r="M43" i="38"/>
  <c r="N42" i="38"/>
  <c r="M42" i="38"/>
  <c r="N41" i="38"/>
  <c r="M41" i="38"/>
  <c r="N40" i="38"/>
  <c r="M40" i="38"/>
  <c r="N39" i="38"/>
  <c r="M39" i="38"/>
  <c r="N38" i="38"/>
  <c r="M38" i="38"/>
  <c r="N37" i="38"/>
  <c r="M37" i="38"/>
  <c r="N36" i="38"/>
  <c r="M36" i="38"/>
  <c r="N35" i="38"/>
  <c r="M35" i="38"/>
  <c r="N34" i="38"/>
  <c r="M34" i="38"/>
  <c r="N33" i="38"/>
  <c r="M33" i="38"/>
  <c r="N32" i="38"/>
  <c r="M32" i="38"/>
  <c r="N31" i="38"/>
  <c r="M31" i="38"/>
  <c r="N30" i="38"/>
  <c r="M30" i="38"/>
  <c r="N29" i="38"/>
  <c r="M29" i="38"/>
  <c r="N28" i="38"/>
  <c r="M28" i="38"/>
  <c r="N27" i="38"/>
  <c r="M27" i="38"/>
  <c r="N26" i="38"/>
  <c r="M26" i="38"/>
  <c r="N5" i="38"/>
  <c r="M5" i="38"/>
  <c r="L16" i="35"/>
  <c r="K16" i="35"/>
  <c r="J16" i="35"/>
  <c r="A9" i="23"/>
  <c r="I14" i="35" s="1"/>
  <c r="N365" i="24"/>
  <c r="M365" i="24"/>
  <c r="N364" i="24"/>
  <c r="M364" i="24"/>
  <c r="N363" i="24"/>
  <c r="M363" i="24"/>
  <c r="N362" i="24"/>
  <c r="M362" i="24"/>
  <c r="N361" i="24"/>
  <c r="M361" i="24"/>
  <c r="N360" i="24"/>
  <c r="M360" i="24"/>
  <c r="N359" i="24"/>
  <c r="M359" i="24"/>
  <c r="N358" i="24"/>
  <c r="M358" i="24"/>
  <c r="N357" i="24"/>
  <c r="M357" i="24"/>
  <c r="N356" i="24"/>
  <c r="M356" i="24"/>
  <c r="N355" i="24"/>
  <c r="M355" i="24"/>
  <c r="N354" i="24"/>
  <c r="M354" i="24"/>
  <c r="N353" i="24"/>
  <c r="M353" i="24"/>
  <c r="N352" i="24"/>
  <c r="M352" i="24"/>
  <c r="N351" i="24"/>
  <c r="M351" i="24"/>
  <c r="N350" i="24"/>
  <c r="M350" i="24"/>
  <c r="N349" i="24"/>
  <c r="M349" i="24"/>
  <c r="N348" i="24"/>
  <c r="M348" i="24"/>
  <c r="N347" i="24"/>
  <c r="M347" i="24"/>
  <c r="N346" i="24"/>
  <c r="M346" i="24"/>
  <c r="N345" i="24"/>
  <c r="M345" i="24"/>
  <c r="N344" i="24"/>
  <c r="M344" i="24"/>
  <c r="N343" i="24"/>
  <c r="M343" i="24"/>
  <c r="N342" i="24"/>
  <c r="M342" i="24"/>
  <c r="N341" i="24"/>
  <c r="M341" i="24"/>
  <c r="N340" i="24"/>
  <c r="M340" i="24"/>
  <c r="N339" i="24"/>
  <c r="M339" i="24"/>
  <c r="N338" i="24"/>
  <c r="M338" i="24"/>
  <c r="N337" i="24"/>
  <c r="M337" i="24"/>
  <c r="N336" i="24"/>
  <c r="M336" i="24"/>
  <c r="N335" i="24"/>
  <c r="M335" i="24"/>
  <c r="N334" i="24"/>
  <c r="M334" i="24"/>
  <c r="N333" i="24"/>
  <c r="M333" i="24"/>
  <c r="N332" i="24"/>
  <c r="M332" i="24"/>
  <c r="N331" i="24"/>
  <c r="M331" i="24"/>
  <c r="N330" i="24"/>
  <c r="M330" i="24"/>
  <c r="N329" i="24"/>
  <c r="M329" i="24"/>
  <c r="N328" i="24"/>
  <c r="M328" i="24"/>
  <c r="N327" i="24"/>
  <c r="M327" i="24"/>
  <c r="N326" i="24"/>
  <c r="M326" i="24"/>
  <c r="N325" i="24"/>
  <c r="M325" i="24"/>
  <c r="N324" i="24"/>
  <c r="M324" i="24"/>
  <c r="N323" i="24"/>
  <c r="M323" i="24"/>
  <c r="N322" i="24"/>
  <c r="M322" i="24"/>
  <c r="N321" i="24"/>
  <c r="M321" i="24"/>
  <c r="N320" i="24"/>
  <c r="M320" i="24"/>
  <c r="N319" i="24"/>
  <c r="M319" i="24"/>
  <c r="N318" i="24"/>
  <c r="M318" i="24"/>
  <c r="N317" i="24"/>
  <c r="M317" i="24"/>
  <c r="N316" i="24"/>
  <c r="M316" i="24"/>
  <c r="N315" i="24"/>
  <c r="M315" i="24"/>
  <c r="N314" i="24"/>
  <c r="M314" i="24"/>
  <c r="N313" i="24"/>
  <c r="M313" i="24"/>
  <c r="N312" i="24"/>
  <c r="M312" i="24"/>
  <c r="N311" i="24"/>
  <c r="M311" i="24"/>
  <c r="N310" i="24"/>
  <c r="M310" i="24"/>
  <c r="N309" i="24"/>
  <c r="M309" i="24"/>
  <c r="N308" i="24"/>
  <c r="M308" i="24"/>
  <c r="N307" i="24"/>
  <c r="M307" i="24"/>
  <c r="N306" i="24"/>
  <c r="M306" i="24"/>
  <c r="N305" i="24"/>
  <c r="M305" i="24"/>
  <c r="N304" i="24"/>
  <c r="M304" i="24"/>
  <c r="N303" i="24"/>
  <c r="M303" i="24"/>
  <c r="N302" i="24"/>
  <c r="M302" i="24"/>
  <c r="N301" i="24"/>
  <c r="M301" i="24"/>
  <c r="N300" i="24"/>
  <c r="M300" i="24"/>
  <c r="N299" i="24"/>
  <c r="M299" i="24"/>
  <c r="N298" i="24"/>
  <c r="M298" i="24"/>
  <c r="N297" i="24"/>
  <c r="M297" i="24"/>
  <c r="N296" i="24"/>
  <c r="M296" i="24"/>
  <c r="N295" i="24"/>
  <c r="M295" i="24"/>
  <c r="N294" i="24"/>
  <c r="M294" i="24"/>
  <c r="N293" i="24"/>
  <c r="M293" i="24"/>
  <c r="N292" i="24"/>
  <c r="M292" i="24"/>
  <c r="N291" i="24"/>
  <c r="M291" i="24"/>
  <c r="N290" i="24"/>
  <c r="M290" i="24"/>
  <c r="N289" i="24"/>
  <c r="M289" i="24"/>
  <c r="N288" i="24"/>
  <c r="M288" i="24"/>
  <c r="N287" i="24"/>
  <c r="M287" i="24"/>
  <c r="N286" i="24"/>
  <c r="M286" i="24"/>
  <c r="N285" i="24"/>
  <c r="M285" i="24"/>
  <c r="N284" i="24"/>
  <c r="M284" i="24"/>
  <c r="N283" i="24"/>
  <c r="M283" i="24"/>
  <c r="N282" i="24"/>
  <c r="M282" i="24"/>
  <c r="N281" i="24"/>
  <c r="M281" i="24"/>
  <c r="N280" i="24"/>
  <c r="M280" i="24"/>
  <c r="N279" i="24"/>
  <c r="M279" i="24"/>
  <c r="N278" i="24"/>
  <c r="M278" i="24"/>
  <c r="N277" i="24"/>
  <c r="M277" i="24"/>
  <c r="N276" i="24"/>
  <c r="M276" i="24"/>
  <c r="N275" i="24"/>
  <c r="M275" i="24"/>
  <c r="N274" i="24"/>
  <c r="M274" i="24"/>
  <c r="N273" i="24"/>
  <c r="M273" i="24"/>
  <c r="N272" i="24"/>
  <c r="M272" i="24"/>
  <c r="N271" i="24"/>
  <c r="M271" i="24"/>
  <c r="N270" i="24"/>
  <c r="M270" i="24"/>
  <c r="N269" i="24"/>
  <c r="M269" i="24"/>
  <c r="N268" i="24"/>
  <c r="M268" i="24"/>
  <c r="N267" i="24"/>
  <c r="M267" i="24"/>
  <c r="N266" i="24"/>
  <c r="M266" i="24"/>
  <c r="N265" i="24"/>
  <c r="M265" i="24"/>
  <c r="N264" i="24"/>
  <c r="M264" i="24"/>
  <c r="N263" i="24"/>
  <c r="M263" i="24"/>
  <c r="N262" i="24"/>
  <c r="M262" i="24"/>
  <c r="N261" i="24"/>
  <c r="M261" i="24"/>
  <c r="N260" i="24"/>
  <c r="M260" i="24"/>
  <c r="N259" i="24"/>
  <c r="M259" i="24"/>
  <c r="N258" i="24"/>
  <c r="M258" i="24"/>
  <c r="N257" i="24"/>
  <c r="M257" i="24"/>
  <c r="N256" i="24"/>
  <c r="M256" i="24"/>
  <c r="N255" i="24"/>
  <c r="M255" i="24"/>
  <c r="N254" i="24"/>
  <c r="M254" i="24"/>
  <c r="N253" i="24"/>
  <c r="M253" i="24"/>
  <c r="N252" i="24"/>
  <c r="M252" i="24"/>
  <c r="N251" i="24"/>
  <c r="M251" i="24"/>
  <c r="N250" i="24"/>
  <c r="M250" i="24"/>
  <c r="N249" i="24"/>
  <c r="M249" i="24"/>
  <c r="N248" i="24"/>
  <c r="M248" i="24"/>
  <c r="N247" i="24"/>
  <c r="M247" i="24"/>
  <c r="N246" i="24"/>
  <c r="M246" i="24"/>
  <c r="N245" i="24"/>
  <c r="M245" i="24"/>
  <c r="N244" i="24"/>
  <c r="M244" i="24"/>
  <c r="N243" i="24"/>
  <c r="M243" i="24"/>
  <c r="N242" i="24"/>
  <c r="M242" i="24"/>
  <c r="N241" i="24"/>
  <c r="M241" i="24"/>
  <c r="N240" i="24"/>
  <c r="M240" i="24"/>
  <c r="N239" i="24"/>
  <c r="M239" i="24"/>
  <c r="N238" i="24"/>
  <c r="M238" i="24"/>
  <c r="N237" i="24"/>
  <c r="M237" i="24"/>
  <c r="N236" i="24"/>
  <c r="M236" i="24"/>
  <c r="N235" i="24"/>
  <c r="M235" i="24"/>
  <c r="N234" i="24"/>
  <c r="M234" i="24"/>
  <c r="N233" i="24"/>
  <c r="M233" i="24"/>
  <c r="N232" i="24"/>
  <c r="M232" i="24"/>
  <c r="N231" i="24"/>
  <c r="M231" i="24"/>
  <c r="N230" i="24"/>
  <c r="M230" i="24"/>
  <c r="N229" i="24"/>
  <c r="M229" i="24"/>
  <c r="N228" i="24"/>
  <c r="M228" i="24"/>
  <c r="N227" i="24"/>
  <c r="M227" i="24"/>
  <c r="N226" i="24"/>
  <c r="M226" i="24"/>
  <c r="N225" i="24"/>
  <c r="M225" i="24"/>
  <c r="N224" i="24"/>
  <c r="M224" i="24"/>
  <c r="N223" i="24"/>
  <c r="M223" i="24"/>
  <c r="N222" i="24"/>
  <c r="M222" i="24"/>
  <c r="N221" i="24"/>
  <c r="M221" i="24"/>
  <c r="N220" i="24"/>
  <c r="M220" i="24"/>
  <c r="N219" i="24"/>
  <c r="M219" i="24"/>
  <c r="N218" i="24"/>
  <c r="M218" i="24"/>
  <c r="N217" i="24"/>
  <c r="M217" i="24"/>
  <c r="N216" i="24"/>
  <c r="M216" i="24"/>
  <c r="N215" i="24"/>
  <c r="M215" i="24"/>
  <c r="N214" i="24"/>
  <c r="M214" i="24"/>
  <c r="N213" i="24"/>
  <c r="M213" i="24"/>
  <c r="N212" i="24"/>
  <c r="M212" i="24"/>
  <c r="N211" i="24"/>
  <c r="M211" i="24"/>
  <c r="N210" i="24"/>
  <c r="M210" i="24"/>
  <c r="N209" i="24"/>
  <c r="M209" i="24"/>
  <c r="N208" i="24"/>
  <c r="M208" i="24"/>
  <c r="N207" i="24"/>
  <c r="M207" i="24"/>
  <c r="N206" i="24"/>
  <c r="M206" i="24"/>
  <c r="N205" i="24"/>
  <c r="M205" i="24"/>
  <c r="N204" i="24"/>
  <c r="M204" i="24"/>
  <c r="N203" i="24"/>
  <c r="M203" i="24"/>
  <c r="N202" i="24"/>
  <c r="M202" i="24"/>
  <c r="N201" i="24"/>
  <c r="M201" i="24"/>
  <c r="N200" i="24"/>
  <c r="M200" i="24"/>
  <c r="N199" i="24"/>
  <c r="M199" i="24"/>
  <c r="N198" i="24"/>
  <c r="M198" i="24"/>
  <c r="N197" i="24"/>
  <c r="M197" i="24"/>
  <c r="N196" i="24"/>
  <c r="M196" i="24"/>
  <c r="N195" i="24"/>
  <c r="M195" i="24"/>
  <c r="N194" i="24"/>
  <c r="M194" i="24"/>
  <c r="N193" i="24"/>
  <c r="M193" i="24"/>
  <c r="N192" i="24"/>
  <c r="M192" i="24"/>
  <c r="N191" i="24"/>
  <c r="M191" i="24"/>
  <c r="N190" i="24"/>
  <c r="M190" i="24"/>
  <c r="N189" i="24"/>
  <c r="M189" i="24"/>
  <c r="N188" i="24"/>
  <c r="M188" i="24"/>
  <c r="N187" i="24"/>
  <c r="M187" i="24"/>
  <c r="N186" i="24"/>
  <c r="M186" i="24"/>
  <c r="N185" i="24"/>
  <c r="M185" i="24"/>
  <c r="N184" i="24"/>
  <c r="M184" i="24"/>
  <c r="N183" i="24"/>
  <c r="M183" i="24"/>
  <c r="N182" i="24"/>
  <c r="M182" i="24"/>
  <c r="N181" i="24"/>
  <c r="M181" i="24"/>
  <c r="N180" i="24"/>
  <c r="M180" i="24"/>
  <c r="N179" i="24"/>
  <c r="M179" i="24"/>
  <c r="N178" i="24"/>
  <c r="M178" i="24"/>
  <c r="N177" i="24"/>
  <c r="M177" i="24"/>
  <c r="N176" i="24"/>
  <c r="M176" i="24"/>
  <c r="N175" i="24"/>
  <c r="M175" i="24"/>
  <c r="N174" i="24"/>
  <c r="M174" i="24"/>
  <c r="N173" i="24"/>
  <c r="M173" i="24"/>
  <c r="N172" i="24"/>
  <c r="M172" i="24"/>
  <c r="N171" i="24"/>
  <c r="M171" i="24"/>
  <c r="N170" i="24"/>
  <c r="M170" i="24"/>
  <c r="N169" i="24"/>
  <c r="M169" i="24"/>
  <c r="N168" i="24"/>
  <c r="M168" i="24"/>
  <c r="N167" i="24"/>
  <c r="M167" i="24"/>
  <c r="N166" i="24"/>
  <c r="M166" i="24"/>
  <c r="N165" i="24"/>
  <c r="M165" i="24"/>
  <c r="N164" i="24"/>
  <c r="M164" i="24"/>
  <c r="N163" i="24"/>
  <c r="M163" i="24"/>
  <c r="N162" i="24"/>
  <c r="M162" i="24"/>
  <c r="N161" i="24"/>
  <c r="M161" i="24"/>
  <c r="N160" i="24"/>
  <c r="M160" i="24"/>
  <c r="N159" i="24"/>
  <c r="M159" i="24"/>
  <c r="N158" i="24"/>
  <c r="M158" i="24"/>
  <c r="N157" i="24"/>
  <c r="M157" i="24"/>
  <c r="N156" i="24"/>
  <c r="M156" i="24"/>
  <c r="N155" i="24"/>
  <c r="M155" i="24"/>
  <c r="N154" i="24"/>
  <c r="M154" i="24"/>
  <c r="N153" i="24"/>
  <c r="M153" i="24"/>
  <c r="N152" i="24"/>
  <c r="M152" i="24"/>
  <c r="N151" i="24"/>
  <c r="M151" i="24"/>
  <c r="N150" i="24"/>
  <c r="M150" i="24"/>
  <c r="N149" i="24"/>
  <c r="M149" i="24"/>
  <c r="N148" i="24"/>
  <c r="M148" i="24"/>
  <c r="N147" i="24"/>
  <c r="M147" i="24"/>
  <c r="N146" i="24"/>
  <c r="M146" i="24"/>
  <c r="N145" i="24"/>
  <c r="M145" i="24"/>
  <c r="N144" i="24"/>
  <c r="M144" i="24"/>
  <c r="N143" i="24"/>
  <c r="M143" i="24"/>
  <c r="N142" i="24"/>
  <c r="M142" i="24"/>
  <c r="N141" i="24"/>
  <c r="M141" i="24"/>
  <c r="N140" i="24"/>
  <c r="M140" i="24"/>
  <c r="N139" i="24"/>
  <c r="M139" i="24"/>
  <c r="N138" i="24"/>
  <c r="M138" i="24"/>
  <c r="N137" i="24"/>
  <c r="M137" i="24"/>
  <c r="N136" i="24"/>
  <c r="M136" i="24"/>
  <c r="N135" i="24"/>
  <c r="M135" i="24"/>
  <c r="N134" i="24"/>
  <c r="M134" i="24"/>
  <c r="N133" i="24"/>
  <c r="M133" i="24"/>
  <c r="N132" i="24"/>
  <c r="M132" i="24"/>
  <c r="N131" i="24"/>
  <c r="M131" i="24"/>
  <c r="N130" i="24"/>
  <c r="M130" i="24"/>
  <c r="N48" i="24"/>
  <c r="M48" i="24"/>
  <c r="N47" i="24"/>
  <c r="M47" i="24"/>
  <c r="N46" i="24"/>
  <c r="M46" i="24"/>
  <c r="N45" i="24"/>
  <c r="M45" i="24"/>
  <c r="N44" i="24"/>
  <c r="M44" i="24"/>
  <c r="N43" i="24"/>
  <c r="M43" i="24"/>
  <c r="N42" i="24"/>
  <c r="M42" i="24"/>
  <c r="N41" i="24"/>
  <c r="M41" i="24"/>
  <c r="N40" i="24"/>
  <c r="M40" i="24"/>
  <c r="N39" i="24"/>
  <c r="M39" i="24"/>
  <c r="N38" i="24"/>
  <c r="M38" i="24"/>
  <c r="N37" i="24"/>
  <c r="M37" i="24"/>
  <c r="N36" i="24"/>
  <c r="M36" i="24"/>
  <c r="N35" i="24"/>
  <c r="M35" i="24"/>
  <c r="N34" i="24"/>
  <c r="M34" i="24"/>
  <c r="N33" i="24"/>
  <c r="M33" i="24"/>
  <c r="N32" i="24"/>
  <c r="M32" i="24"/>
  <c r="N31" i="24"/>
  <c r="M31" i="24"/>
  <c r="N30" i="24"/>
  <c r="M30" i="24"/>
  <c r="N29" i="24"/>
  <c r="M29" i="24"/>
  <c r="N28" i="24"/>
  <c r="M28" i="24"/>
  <c r="N27" i="24"/>
  <c r="M27" i="24"/>
  <c r="N26" i="24"/>
  <c r="M26" i="24"/>
  <c r="N20" i="24"/>
  <c r="M20" i="24"/>
  <c r="N19" i="24"/>
  <c r="M19" i="24"/>
  <c r="N18" i="24"/>
  <c r="M18" i="24"/>
  <c r="N17" i="24"/>
  <c r="M17" i="24"/>
  <c r="N16" i="24"/>
  <c r="M16" i="24"/>
  <c r="N15" i="24"/>
  <c r="M15" i="24"/>
  <c r="N14" i="24"/>
  <c r="M14" i="24"/>
  <c r="N13" i="24"/>
  <c r="M13" i="24"/>
  <c r="N12" i="24"/>
  <c r="M12" i="24"/>
  <c r="N11" i="24"/>
  <c r="M11" i="24"/>
  <c r="N10" i="24"/>
  <c r="M10" i="24"/>
  <c r="N9" i="24"/>
  <c r="M9" i="24"/>
  <c r="N8" i="24"/>
  <c r="M8" i="24"/>
  <c r="N7" i="24"/>
  <c r="M7" i="24"/>
  <c r="N6" i="24"/>
  <c r="M6" i="24"/>
  <c r="N5" i="24"/>
  <c r="M5" i="24"/>
  <c r="D9" i="23"/>
  <c r="L14" i="35" s="1"/>
  <c r="B9" i="23"/>
  <c r="C9" i="23"/>
  <c r="N300" i="23"/>
  <c r="M300" i="23"/>
  <c r="N299" i="23"/>
  <c r="M299" i="23"/>
  <c r="N298" i="23"/>
  <c r="M298" i="23"/>
  <c r="N297" i="23"/>
  <c r="M297" i="23"/>
  <c r="N296" i="23"/>
  <c r="M296" i="23"/>
  <c r="N295" i="23"/>
  <c r="M295" i="23"/>
  <c r="N294" i="23"/>
  <c r="M294" i="23"/>
  <c r="N293" i="23"/>
  <c r="M293" i="23"/>
  <c r="N292" i="23"/>
  <c r="M292" i="23"/>
  <c r="N291" i="23"/>
  <c r="M291" i="23"/>
  <c r="N290" i="23"/>
  <c r="M290" i="23"/>
  <c r="N289" i="23"/>
  <c r="M289" i="23"/>
  <c r="N288" i="23"/>
  <c r="M288" i="23"/>
  <c r="N287" i="23"/>
  <c r="M287" i="23"/>
  <c r="N286" i="23"/>
  <c r="M286" i="23"/>
  <c r="N285" i="23"/>
  <c r="M285" i="23"/>
  <c r="N284" i="23"/>
  <c r="M284" i="23"/>
  <c r="N283" i="23"/>
  <c r="M283" i="23"/>
  <c r="N282" i="23"/>
  <c r="M282" i="23"/>
  <c r="N281" i="23"/>
  <c r="M281" i="23"/>
  <c r="N280" i="23"/>
  <c r="M280" i="23"/>
  <c r="N279" i="23"/>
  <c r="M279" i="23"/>
  <c r="N278" i="23"/>
  <c r="M278" i="23"/>
  <c r="N277" i="23"/>
  <c r="M277" i="23"/>
  <c r="N276" i="23"/>
  <c r="M276" i="23"/>
  <c r="N275" i="23"/>
  <c r="M275" i="23"/>
  <c r="N274" i="23"/>
  <c r="M274" i="23"/>
  <c r="N273" i="23"/>
  <c r="M273" i="23"/>
  <c r="N272" i="23"/>
  <c r="M272" i="23"/>
  <c r="N271" i="23"/>
  <c r="M271" i="23"/>
  <c r="N270" i="23"/>
  <c r="M270" i="23"/>
  <c r="N269" i="23"/>
  <c r="M269" i="23"/>
  <c r="N268" i="23"/>
  <c r="M268" i="23"/>
  <c r="N267" i="23"/>
  <c r="M267" i="23"/>
  <c r="N266" i="23"/>
  <c r="M266" i="23"/>
  <c r="N265" i="23"/>
  <c r="M265" i="23"/>
  <c r="N264" i="23"/>
  <c r="M264" i="23"/>
  <c r="N263" i="23"/>
  <c r="M263" i="23"/>
  <c r="N262" i="23"/>
  <c r="M262" i="23"/>
  <c r="N261" i="23"/>
  <c r="M261" i="23"/>
  <c r="N260" i="23"/>
  <c r="M260" i="23"/>
  <c r="N259" i="23"/>
  <c r="M259" i="23"/>
  <c r="N258" i="23"/>
  <c r="M258" i="23"/>
  <c r="N257" i="23"/>
  <c r="M257" i="23"/>
  <c r="N256" i="23"/>
  <c r="M256" i="23"/>
  <c r="N255" i="23"/>
  <c r="M255" i="23"/>
  <c r="N254" i="23"/>
  <c r="M254" i="23"/>
  <c r="N253" i="23"/>
  <c r="M253" i="23"/>
  <c r="N252" i="23"/>
  <c r="M252" i="23"/>
  <c r="N251" i="23"/>
  <c r="M251" i="23"/>
  <c r="N250" i="23"/>
  <c r="M250" i="23"/>
  <c r="N249" i="23"/>
  <c r="M249" i="23"/>
  <c r="N248" i="23"/>
  <c r="M248" i="23"/>
  <c r="N247" i="23"/>
  <c r="M247" i="23"/>
  <c r="N246" i="23"/>
  <c r="M246" i="23"/>
  <c r="N245" i="23"/>
  <c r="M245" i="23"/>
  <c r="N244" i="23"/>
  <c r="M244" i="23"/>
  <c r="N243" i="23"/>
  <c r="M243" i="23"/>
  <c r="N242" i="23"/>
  <c r="M242" i="23"/>
  <c r="N241" i="23"/>
  <c r="M241" i="23"/>
  <c r="N240" i="23"/>
  <c r="M240" i="23"/>
  <c r="N239" i="23"/>
  <c r="M239" i="23"/>
  <c r="N238" i="23"/>
  <c r="M238" i="23"/>
  <c r="N237" i="23"/>
  <c r="M237" i="23"/>
  <c r="N236" i="23"/>
  <c r="M236" i="23"/>
  <c r="N235" i="23"/>
  <c r="M235" i="23"/>
  <c r="N234" i="23"/>
  <c r="M234" i="23"/>
  <c r="N233" i="23"/>
  <c r="M233" i="23"/>
  <c r="N232" i="23"/>
  <c r="M232" i="23"/>
  <c r="N231" i="23"/>
  <c r="M231" i="23"/>
  <c r="N230" i="23"/>
  <c r="M230" i="23"/>
  <c r="N229" i="23"/>
  <c r="M229" i="23"/>
  <c r="N228" i="23"/>
  <c r="M228" i="23"/>
  <c r="N227" i="23"/>
  <c r="M227" i="23"/>
  <c r="N226" i="23"/>
  <c r="M226" i="23"/>
  <c r="N225" i="23"/>
  <c r="M225" i="23"/>
  <c r="N224" i="23"/>
  <c r="M224" i="23"/>
  <c r="N223" i="23"/>
  <c r="M223" i="23"/>
  <c r="N222" i="23"/>
  <c r="M222" i="23"/>
  <c r="N221" i="23"/>
  <c r="M221" i="23"/>
  <c r="N220" i="23"/>
  <c r="M220" i="23"/>
  <c r="N219" i="23"/>
  <c r="M219" i="23"/>
  <c r="N218" i="23"/>
  <c r="M218" i="23"/>
  <c r="N217" i="23"/>
  <c r="M217" i="23"/>
  <c r="N216" i="23"/>
  <c r="M216" i="23"/>
  <c r="N215" i="23"/>
  <c r="M215" i="23"/>
  <c r="N214" i="23"/>
  <c r="M214" i="23"/>
  <c r="N213" i="23"/>
  <c r="M213" i="23"/>
  <c r="N212" i="23"/>
  <c r="M212" i="23"/>
  <c r="N211" i="23"/>
  <c r="M211" i="23"/>
  <c r="N210" i="23"/>
  <c r="M210" i="23"/>
  <c r="N209" i="23"/>
  <c r="M209" i="23"/>
  <c r="N208" i="23"/>
  <c r="M208" i="23"/>
  <c r="N207" i="23"/>
  <c r="M207" i="23"/>
  <c r="N206" i="23"/>
  <c r="M206" i="23"/>
  <c r="N205" i="23"/>
  <c r="M205" i="23"/>
  <c r="N204" i="23"/>
  <c r="M204" i="23"/>
  <c r="N203" i="23"/>
  <c r="M203" i="23"/>
  <c r="N202" i="23"/>
  <c r="M202" i="23"/>
  <c r="N201" i="23"/>
  <c r="M201" i="23"/>
  <c r="N200" i="23"/>
  <c r="M200" i="23"/>
  <c r="N199" i="23"/>
  <c r="M199" i="23"/>
  <c r="N198" i="23"/>
  <c r="M198" i="23"/>
  <c r="N197" i="23"/>
  <c r="M197" i="23"/>
  <c r="N196" i="23"/>
  <c r="M196" i="23"/>
  <c r="N195" i="23"/>
  <c r="M195" i="23"/>
  <c r="N194" i="23"/>
  <c r="M194" i="23"/>
  <c r="N193" i="23"/>
  <c r="M193" i="23"/>
  <c r="N192" i="23"/>
  <c r="M192" i="23"/>
  <c r="N191" i="23"/>
  <c r="M191" i="23"/>
  <c r="N190" i="23"/>
  <c r="M190" i="23"/>
  <c r="N189" i="23"/>
  <c r="M189" i="23"/>
  <c r="N188" i="23"/>
  <c r="M188" i="23"/>
  <c r="N187" i="23"/>
  <c r="M187" i="23"/>
  <c r="N186" i="23"/>
  <c r="M186" i="23"/>
  <c r="N185" i="23"/>
  <c r="M185" i="23"/>
  <c r="N184" i="23"/>
  <c r="M184" i="23"/>
  <c r="N183" i="23"/>
  <c r="M183" i="23"/>
  <c r="N182" i="23"/>
  <c r="M182" i="23"/>
  <c r="N181" i="23"/>
  <c r="M181" i="23"/>
  <c r="N180" i="23"/>
  <c r="M180" i="23"/>
  <c r="N179" i="23"/>
  <c r="M179" i="23"/>
  <c r="N178" i="23"/>
  <c r="M178" i="23"/>
  <c r="N177" i="23"/>
  <c r="M177" i="23"/>
  <c r="N176" i="23"/>
  <c r="M176" i="23"/>
  <c r="N175" i="23"/>
  <c r="M175" i="23"/>
  <c r="N174" i="23"/>
  <c r="M174" i="23"/>
  <c r="N173" i="23"/>
  <c r="M173" i="23"/>
  <c r="N172" i="23"/>
  <c r="M172" i="23"/>
  <c r="N171" i="23"/>
  <c r="M171" i="23"/>
  <c r="N170" i="23"/>
  <c r="M170" i="23"/>
  <c r="N169" i="23"/>
  <c r="M169" i="23"/>
  <c r="N168" i="23"/>
  <c r="M168" i="23"/>
  <c r="N167" i="23"/>
  <c r="M167" i="23"/>
  <c r="N166" i="23"/>
  <c r="M166" i="23"/>
  <c r="N165" i="23"/>
  <c r="M165" i="23"/>
  <c r="N164" i="23"/>
  <c r="M164" i="23"/>
  <c r="N163" i="23"/>
  <c r="M163" i="23"/>
  <c r="N162" i="23"/>
  <c r="M162" i="23"/>
  <c r="N161" i="23"/>
  <c r="M161" i="23"/>
  <c r="N160" i="23"/>
  <c r="M160" i="23"/>
  <c r="N159" i="23"/>
  <c r="M159" i="23"/>
  <c r="N158" i="23"/>
  <c r="M158" i="23"/>
  <c r="N157" i="23"/>
  <c r="M157" i="23"/>
  <c r="N156" i="23"/>
  <c r="M156" i="23"/>
  <c r="N155" i="23"/>
  <c r="M155" i="23"/>
  <c r="N154" i="23"/>
  <c r="M154" i="23"/>
  <c r="N153" i="23"/>
  <c r="M153" i="23"/>
  <c r="N152" i="23"/>
  <c r="M152" i="23"/>
  <c r="N151" i="23"/>
  <c r="M151" i="23"/>
  <c r="N150" i="23"/>
  <c r="M150" i="23"/>
  <c r="N149" i="23"/>
  <c r="M149" i="23"/>
  <c r="N148" i="23"/>
  <c r="M148" i="23"/>
  <c r="N147" i="23"/>
  <c r="M147" i="23"/>
  <c r="N146" i="23"/>
  <c r="M146" i="23"/>
  <c r="N145" i="23"/>
  <c r="M145" i="23"/>
  <c r="N144" i="23"/>
  <c r="M144" i="23"/>
  <c r="N143" i="23"/>
  <c r="M143" i="23"/>
  <c r="N142" i="23"/>
  <c r="M142" i="23"/>
  <c r="N141" i="23"/>
  <c r="M141" i="23"/>
  <c r="N140" i="23"/>
  <c r="M140" i="23"/>
  <c r="N139" i="23"/>
  <c r="M139" i="23"/>
  <c r="N138" i="23"/>
  <c r="M138" i="23"/>
  <c r="N137" i="23"/>
  <c r="M137" i="23"/>
  <c r="N136" i="23"/>
  <c r="M136" i="23"/>
  <c r="N135" i="23"/>
  <c r="M135" i="23"/>
  <c r="N134" i="23"/>
  <c r="M134" i="23"/>
  <c r="N133" i="23"/>
  <c r="M133" i="23"/>
  <c r="N132" i="23"/>
  <c r="M132" i="23"/>
  <c r="N131" i="23"/>
  <c r="M131" i="23"/>
  <c r="N130" i="23"/>
  <c r="M130" i="23"/>
  <c r="N129" i="23"/>
  <c r="M129" i="23"/>
  <c r="N128" i="23"/>
  <c r="M128" i="23"/>
  <c r="N127" i="23"/>
  <c r="M127" i="23"/>
  <c r="N126" i="23"/>
  <c r="M126" i="23"/>
  <c r="N125" i="23"/>
  <c r="M125" i="23"/>
  <c r="N124" i="23"/>
  <c r="M124" i="23"/>
  <c r="N123" i="23"/>
  <c r="M123" i="23"/>
  <c r="N122" i="23"/>
  <c r="M122" i="23"/>
  <c r="N121" i="23"/>
  <c r="M121" i="23"/>
  <c r="N120" i="23"/>
  <c r="M120" i="23"/>
  <c r="N119" i="23"/>
  <c r="M119" i="23"/>
  <c r="N118" i="23"/>
  <c r="M118" i="23"/>
  <c r="N117" i="23"/>
  <c r="M117" i="23"/>
  <c r="N116" i="23"/>
  <c r="M116" i="23"/>
  <c r="N115" i="23"/>
  <c r="M115" i="23"/>
  <c r="N114" i="23"/>
  <c r="M114" i="23"/>
  <c r="N113" i="23"/>
  <c r="M113" i="23"/>
  <c r="N112" i="23"/>
  <c r="M112" i="23"/>
  <c r="N111" i="23"/>
  <c r="M111" i="23"/>
  <c r="N110" i="23"/>
  <c r="M110" i="23"/>
  <c r="N109" i="23"/>
  <c r="M109" i="23"/>
  <c r="N108" i="23"/>
  <c r="M108" i="23"/>
  <c r="N107" i="23"/>
  <c r="M107" i="23"/>
  <c r="N106" i="23"/>
  <c r="M106" i="23"/>
  <c r="N105" i="23"/>
  <c r="M105" i="23"/>
  <c r="N104" i="23"/>
  <c r="M104" i="23"/>
  <c r="N103" i="23"/>
  <c r="M103" i="23"/>
  <c r="N102" i="23"/>
  <c r="M102" i="23"/>
  <c r="N101" i="23"/>
  <c r="M101" i="23"/>
  <c r="N100" i="23"/>
  <c r="M100" i="23"/>
  <c r="N99" i="23"/>
  <c r="M99" i="23"/>
  <c r="N98" i="23"/>
  <c r="M98" i="23"/>
  <c r="N97" i="23"/>
  <c r="M97" i="23"/>
  <c r="N96" i="23"/>
  <c r="M96" i="23"/>
  <c r="N95" i="23"/>
  <c r="M95" i="23"/>
  <c r="N94" i="23"/>
  <c r="M94" i="23"/>
  <c r="N93" i="23"/>
  <c r="M93" i="23"/>
  <c r="N92" i="23"/>
  <c r="M92" i="23"/>
  <c r="N91" i="23"/>
  <c r="M91" i="23"/>
  <c r="N90" i="23"/>
  <c r="M90" i="23"/>
  <c r="N89" i="23"/>
  <c r="M89" i="23"/>
  <c r="N88" i="23"/>
  <c r="M88" i="23"/>
  <c r="N87" i="23"/>
  <c r="M87" i="23"/>
  <c r="N86" i="23"/>
  <c r="M86" i="23"/>
  <c r="N85" i="23"/>
  <c r="M85" i="23"/>
  <c r="N84" i="23"/>
  <c r="M84" i="23"/>
  <c r="N83" i="23"/>
  <c r="M83" i="23"/>
  <c r="N82" i="23"/>
  <c r="M82" i="23"/>
  <c r="N81" i="23"/>
  <c r="M81" i="23"/>
  <c r="N80" i="23"/>
  <c r="M80" i="23"/>
  <c r="N79" i="23"/>
  <c r="M79" i="23"/>
  <c r="N78" i="23"/>
  <c r="M78" i="23"/>
  <c r="N77" i="23"/>
  <c r="M77" i="23"/>
  <c r="N76" i="23"/>
  <c r="M76" i="23"/>
  <c r="N75" i="23"/>
  <c r="M75" i="23"/>
  <c r="N74" i="23"/>
  <c r="M74" i="23"/>
  <c r="N73" i="23"/>
  <c r="M73" i="23"/>
  <c r="N72" i="23"/>
  <c r="M72" i="23"/>
  <c r="N71" i="23"/>
  <c r="M71" i="23"/>
  <c r="N70" i="23"/>
  <c r="M70" i="23"/>
  <c r="N69" i="23"/>
  <c r="M69" i="23"/>
  <c r="N68" i="23"/>
  <c r="M68" i="23"/>
  <c r="N67" i="23"/>
  <c r="M67" i="23"/>
  <c r="N66" i="23"/>
  <c r="M66" i="23"/>
  <c r="N65" i="23"/>
  <c r="M65" i="23"/>
  <c r="N64" i="23"/>
  <c r="M64" i="23"/>
  <c r="N63" i="23"/>
  <c r="M63" i="23"/>
  <c r="N62" i="23"/>
  <c r="M62" i="23"/>
  <c r="N61" i="23"/>
  <c r="M61" i="23"/>
  <c r="N60" i="23"/>
  <c r="M60" i="23"/>
  <c r="N59" i="23"/>
  <c r="M59" i="23"/>
  <c r="N58" i="23"/>
  <c r="M58" i="23"/>
  <c r="N57" i="23"/>
  <c r="M57" i="23"/>
  <c r="N56" i="23"/>
  <c r="M56" i="23"/>
  <c r="N55" i="23"/>
  <c r="M55" i="23"/>
  <c r="N54" i="23"/>
  <c r="M54" i="23"/>
  <c r="N53" i="23"/>
  <c r="M53" i="23"/>
  <c r="N52" i="23"/>
  <c r="M52" i="23"/>
  <c r="N51" i="23"/>
  <c r="M51" i="23"/>
  <c r="N50" i="23"/>
  <c r="M50" i="23"/>
  <c r="N49" i="23"/>
  <c r="M49" i="23"/>
  <c r="N48" i="23"/>
  <c r="M48" i="23"/>
  <c r="N47" i="23"/>
  <c r="M47" i="23"/>
  <c r="N46" i="23"/>
  <c r="M46" i="23"/>
  <c r="N45" i="23"/>
  <c r="M45" i="23"/>
  <c r="N44" i="23"/>
  <c r="M44" i="23"/>
  <c r="N43" i="23"/>
  <c r="M43" i="23"/>
  <c r="N42" i="23"/>
  <c r="M42" i="23"/>
  <c r="N41" i="23"/>
  <c r="M41" i="23"/>
  <c r="N40" i="23"/>
  <c r="M40" i="23"/>
  <c r="N39" i="23"/>
  <c r="M39" i="23"/>
  <c r="N38" i="23"/>
  <c r="M38" i="23"/>
  <c r="N37" i="23"/>
  <c r="M37" i="23"/>
  <c r="N36" i="23"/>
  <c r="M36" i="23"/>
  <c r="N35" i="23"/>
  <c r="M35" i="23"/>
  <c r="N34" i="23"/>
  <c r="M34" i="23"/>
  <c r="N33" i="23"/>
  <c r="M33" i="23"/>
  <c r="N32" i="23"/>
  <c r="M32" i="23"/>
  <c r="N31" i="23"/>
  <c r="M31" i="23"/>
  <c r="N30" i="23"/>
  <c r="M30" i="23"/>
  <c r="N29" i="23"/>
  <c r="M29" i="23"/>
  <c r="N28" i="23"/>
  <c r="M28" i="23"/>
  <c r="N27" i="23"/>
  <c r="M27" i="23"/>
  <c r="N26" i="23"/>
  <c r="M26" i="23"/>
  <c r="N25" i="23"/>
  <c r="M25" i="23"/>
  <c r="N24" i="23"/>
  <c r="M24" i="23"/>
  <c r="N23" i="23"/>
  <c r="M23" i="23"/>
  <c r="N22" i="23"/>
  <c r="M22" i="23"/>
  <c r="N21" i="23"/>
  <c r="M21" i="23"/>
  <c r="N20" i="23"/>
  <c r="M20" i="23"/>
  <c r="N19" i="23"/>
  <c r="M19" i="23"/>
  <c r="N18" i="23"/>
  <c r="M18" i="23"/>
  <c r="N17" i="23"/>
  <c r="M17" i="23"/>
  <c r="N16" i="23"/>
  <c r="M16" i="23"/>
  <c r="N15" i="23"/>
  <c r="M15" i="23"/>
  <c r="N5" i="23"/>
  <c r="M5" i="23"/>
  <c r="L12" i="35"/>
  <c r="I12" i="35"/>
  <c r="I11" i="35"/>
  <c r="D28" i="19"/>
  <c r="F22" i="35" s="1"/>
  <c r="K11" i="35"/>
  <c r="B65" i="20"/>
  <c r="C28" i="19"/>
  <c r="B28" i="19"/>
  <c r="D22" i="35" s="1"/>
  <c r="C22" i="35"/>
  <c r="N309" i="19"/>
  <c r="N308" i="19"/>
  <c r="N307" i="19"/>
  <c r="N306" i="19"/>
  <c r="N305" i="19"/>
  <c r="N304" i="19"/>
  <c r="N303" i="19"/>
  <c r="N302" i="19"/>
  <c r="N301" i="19"/>
  <c r="N300" i="19"/>
  <c r="N299" i="19"/>
  <c r="N298" i="19"/>
  <c r="N297" i="19"/>
  <c r="N296" i="19"/>
  <c r="N295" i="19"/>
  <c r="N294" i="19"/>
  <c r="N293" i="19"/>
  <c r="N292" i="19"/>
  <c r="N291" i="19"/>
  <c r="N290" i="19"/>
  <c r="N289" i="19"/>
  <c r="N288" i="19"/>
  <c r="N287" i="19"/>
  <c r="N286" i="19"/>
  <c r="N285" i="19"/>
  <c r="N284" i="19"/>
  <c r="N283" i="19"/>
  <c r="N282" i="19"/>
  <c r="N281" i="19"/>
  <c r="N280" i="19"/>
  <c r="N279" i="19"/>
  <c r="N278" i="19"/>
  <c r="N277" i="19"/>
  <c r="N276" i="19"/>
  <c r="N275" i="19"/>
  <c r="N274" i="19"/>
  <c r="N273" i="19"/>
  <c r="N272" i="19"/>
  <c r="N271" i="19"/>
  <c r="N270" i="19"/>
  <c r="N269" i="19"/>
  <c r="N268" i="19"/>
  <c r="N267" i="19"/>
  <c r="N266" i="19"/>
  <c r="N265" i="19"/>
  <c r="N264" i="19"/>
  <c r="N263" i="19"/>
  <c r="N262" i="19"/>
  <c r="N261" i="19"/>
  <c r="N260" i="19"/>
  <c r="N259" i="19"/>
  <c r="N258" i="19"/>
  <c r="N257" i="19"/>
  <c r="N256" i="19"/>
  <c r="N255" i="19"/>
  <c r="N254" i="19"/>
  <c r="N253" i="19"/>
  <c r="N252" i="19"/>
  <c r="N251" i="19"/>
  <c r="N250" i="19"/>
  <c r="N249" i="19"/>
  <c r="N248" i="19"/>
  <c r="N247" i="19"/>
  <c r="N246" i="19"/>
  <c r="N245" i="19"/>
  <c r="N244" i="19"/>
  <c r="N243" i="19"/>
  <c r="N242" i="19"/>
  <c r="N241" i="19"/>
  <c r="N240" i="19"/>
  <c r="N239" i="19"/>
  <c r="N238" i="19"/>
  <c r="N237" i="19"/>
  <c r="N236" i="19"/>
  <c r="N235" i="19"/>
  <c r="N234" i="19"/>
  <c r="N233" i="19"/>
  <c r="N232" i="19"/>
  <c r="N231" i="19"/>
  <c r="N230" i="19"/>
  <c r="N229" i="19"/>
  <c r="N228" i="19"/>
  <c r="N227" i="19"/>
  <c r="N226" i="19"/>
  <c r="N225" i="19"/>
  <c r="N224" i="19"/>
  <c r="N223" i="19"/>
  <c r="N222" i="19"/>
  <c r="N221" i="19"/>
  <c r="N220" i="19"/>
  <c r="N219" i="19"/>
  <c r="N218" i="19"/>
  <c r="N217" i="19"/>
  <c r="N216" i="19"/>
  <c r="N215" i="19"/>
  <c r="N214" i="19"/>
  <c r="N213" i="19"/>
  <c r="N212" i="19"/>
  <c r="N211" i="19"/>
  <c r="N210" i="19"/>
  <c r="N209" i="19"/>
  <c r="N208" i="19"/>
  <c r="N207" i="19"/>
  <c r="N206" i="19"/>
  <c r="N205" i="19"/>
  <c r="N204" i="19"/>
  <c r="N203" i="19"/>
  <c r="N202" i="19"/>
  <c r="N201" i="19"/>
  <c r="N200" i="19"/>
  <c r="N199" i="19"/>
  <c r="N198" i="19"/>
  <c r="N197" i="19"/>
  <c r="N196" i="19"/>
  <c r="N195" i="19"/>
  <c r="N194" i="19"/>
  <c r="N193" i="19"/>
  <c r="N192" i="19"/>
  <c r="N191" i="19"/>
  <c r="N190" i="19"/>
  <c r="N189" i="19"/>
  <c r="N188" i="19"/>
  <c r="N187" i="19"/>
  <c r="N186" i="19"/>
  <c r="N185" i="19"/>
  <c r="N184" i="19"/>
  <c r="N183" i="19"/>
  <c r="N182" i="19"/>
  <c r="N181" i="19"/>
  <c r="N180" i="19"/>
  <c r="N179" i="19"/>
  <c r="N178" i="19"/>
  <c r="N177" i="19"/>
  <c r="N176" i="19"/>
  <c r="N175" i="19"/>
  <c r="N174" i="19"/>
  <c r="N173" i="19"/>
  <c r="N172" i="19"/>
  <c r="N171" i="19"/>
  <c r="N170" i="19"/>
  <c r="N169" i="19"/>
  <c r="N168" i="19"/>
  <c r="N167" i="19"/>
  <c r="N166" i="19"/>
  <c r="N165" i="19"/>
  <c r="N164" i="19"/>
  <c r="N163" i="19"/>
  <c r="N162" i="19"/>
  <c r="N161" i="19"/>
  <c r="N160" i="19"/>
  <c r="N159" i="19"/>
  <c r="N158" i="19"/>
  <c r="N157" i="19"/>
  <c r="N156" i="19"/>
  <c r="N155" i="19"/>
  <c r="N154" i="19"/>
  <c r="N153" i="19"/>
  <c r="N152" i="19"/>
  <c r="N151" i="19"/>
  <c r="N150" i="19"/>
  <c r="N149" i="19"/>
  <c r="N148" i="19"/>
  <c r="N147" i="19"/>
  <c r="N146" i="19"/>
  <c r="N145" i="19"/>
  <c r="N144" i="19"/>
  <c r="N143" i="19"/>
  <c r="N142" i="19"/>
  <c r="N141" i="19"/>
  <c r="N140" i="19"/>
  <c r="N139" i="19"/>
  <c r="N138" i="19"/>
  <c r="N137" i="19"/>
  <c r="N136" i="19"/>
  <c r="N135" i="19"/>
  <c r="N134" i="19"/>
  <c r="N133" i="19"/>
  <c r="N132" i="19"/>
  <c r="N131" i="19"/>
  <c r="N130" i="19"/>
  <c r="N129" i="19"/>
  <c r="N128" i="19"/>
  <c r="N127" i="19"/>
  <c r="N126" i="19"/>
  <c r="N125" i="19"/>
  <c r="N124" i="19"/>
  <c r="N123" i="19"/>
  <c r="N122" i="19"/>
  <c r="N121" i="19"/>
  <c r="N120" i="19"/>
  <c r="N119" i="19"/>
  <c r="N118" i="19"/>
  <c r="N117" i="19"/>
  <c r="N116" i="19"/>
  <c r="N115" i="19"/>
  <c r="N114" i="19"/>
  <c r="N113" i="19"/>
  <c r="N112" i="19"/>
  <c r="N111" i="19"/>
  <c r="N110" i="19"/>
  <c r="N109" i="19"/>
  <c r="N108" i="19"/>
  <c r="N107" i="19"/>
  <c r="N106" i="19"/>
  <c r="N105" i="19"/>
  <c r="N104" i="19"/>
  <c r="N103" i="19"/>
  <c r="N102" i="19"/>
  <c r="N101" i="19"/>
  <c r="N100" i="19"/>
  <c r="N99" i="19"/>
  <c r="N98" i="19"/>
  <c r="N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N71" i="19"/>
  <c r="N70" i="19"/>
  <c r="N69" i="19"/>
  <c r="N68" i="19"/>
  <c r="N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N41" i="19"/>
  <c r="N40" i="19"/>
  <c r="N39" i="19"/>
  <c r="N38" i="19"/>
  <c r="N37" i="19"/>
  <c r="N36" i="19"/>
  <c r="N35" i="19"/>
  <c r="N34" i="19"/>
  <c r="N33" i="19"/>
  <c r="N31" i="19"/>
  <c r="N18" i="19"/>
  <c r="N17" i="19"/>
  <c r="N16" i="19"/>
  <c r="N15" i="19"/>
  <c r="N14" i="19"/>
  <c r="N13" i="19"/>
  <c r="N12" i="19"/>
  <c r="N11" i="19"/>
  <c r="N9" i="19"/>
  <c r="N8" i="19"/>
  <c r="N7" i="19"/>
  <c r="N6" i="19"/>
  <c r="N5" i="19"/>
  <c r="D13" i="27"/>
  <c r="F21" i="35" s="1"/>
  <c r="C13" i="27"/>
  <c r="E21" i="35" s="1"/>
  <c r="A13" i="27"/>
  <c r="C21" i="35" s="1"/>
  <c r="B13" i="27"/>
  <c r="D21" i="35" s="1"/>
  <c r="N319" i="27"/>
  <c r="M319" i="27"/>
  <c r="N318" i="27"/>
  <c r="M318" i="27"/>
  <c r="N317" i="27"/>
  <c r="M317" i="27"/>
  <c r="N316" i="27"/>
  <c r="M316" i="27"/>
  <c r="N315" i="27"/>
  <c r="M315" i="27"/>
  <c r="N314" i="27"/>
  <c r="M314" i="27"/>
  <c r="N313" i="27"/>
  <c r="M313" i="27"/>
  <c r="N312" i="27"/>
  <c r="M312" i="27"/>
  <c r="N311" i="27"/>
  <c r="M311" i="27"/>
  <c r="N310" i="27"/>
  <c r="M310" i="27"/>
  <c r="N309" i="27"/>
  <c r="M309" i="27"/>
  <c r="N308" i="27"/>
  <c r="M308" i="27"/>
  <c r="N307" i="27"/>
  <c r="M307" i="27"/>
  <c r="N306" i="27"/>
  <c r="M306" i="27"/>
  <c r="N305" i="27"/>
  <c r="M305" i="27"/>
  <c r="N304" i="27"/>
  <c r="M304" i="27"/>
  <c r="N303" i="27"/>
  <c r="M303" i="27"/>
  <c r="N302" i="27"/>
  <c r="M302" i="27"/>
  <c r="N301" i="27"/>
  <c r="M301" i="27"/>
  <c r="N300" i="27"/>
  <c r="M300" i="27"/>
  <c r="N299" i="27"/>
  <c r="M299" i="27"/>
  <c r="N298" i="27"/>
  <c r="M298" i="27"/>
  <c r="N297" i="27"/>
  <c r="M297" i="27"/>
  <c r="N296" i="27"/>
  <c r="M296" i="27"/>
  <c r="N295" i="27"/>
  <c r="M295" i="27"/>
  <c r="N294" i="27"/>
  <c r="M294" i="27"/>
  <c r="N293" i="27"/>
  <c r="M293" i="27"/>
  <c r="N292" i="27"/>
  <c r="M292" i="27"/>
  <c r="N291" i="27"/>
  <c r="M291" i="27"/>
  <c r="N290" i="27"/>
  <c r="M290" i="27"/>
  <c r="N289" i="27"/>
  <c r="M289" i="27"/>
  <c r="N288" i="27"/>
  <c r="M288" i="27"/>
  <c r="N287" i="27"/>
  <c r="M287" i="27"/>
  <c r="N286" i="27"/>
  <c r="M286" i="27"/>
  <c r="N285" i="27"/>
  <c r="M285" i="27"/>
  <c r="N284" i="27"/>
  <c r="M284" i="27"/>
  <c r="N283" i="27"/>
  <c r="M283" i="27"/>
  <c r="N282" i="27"/>
  <c r="M282" i="27"/>
  <c r="N281" i="27"/>
  <c r="M281" i="27"/>
  <c r="N280" i="27"/>
  <c r="M280" i="27"/>
  <c r="N279" i="27"/>
  <c r="M279" i="27"/>
  <c r="N278" i="27"/>
  <c r="M278" i="27"/>
  <c r="N277" i="27"/>
  <c r="M277" i="27"/>
  <c r="N276" i="27"/>
  <c r="M276" i="27"/>
  <c r="N275" i="27"/>
  <c r="M275" i="27"/>
  <c r="N274" i="27"/>
  <c r="M274" i="27"/>
  <c r="N273" i="27"/>
  <c r="M273" i="27"/>
  <c r="N272" i="27"/>
  <c r="M272" i="27"/>
  <c r="N271" i="27"/>
  <c r="M271" i="27"/>
  <c r="N270" i="27"/>
  <c r="M270" i="27"/>
  <c r="N269" i="27"/>
  <c r="M269" i="27"/>
  <c r="N268" i="27"/>
  <c r="M268" i="27"/>
  <c r="N267" i="27"/>
  <c r="M267" i="27"/>
  <c r="N266" i="27"/>
  <c r="M266" i="27"/>
  <c r="N265" i="27"/>
  <c r="M265" i="27"/>
  <c r="N264" i="27"/>
  <c r="M264" i="27"/>
  <c r="N263" i="27"/>
  <c r="M263" i="27"/>
  <c r="N262" i="27"/>
  <c r="M262" i="27"/>
  <c r="N261" i="27"/>
  <c r="M261" i="27"/>
  <c r="N260" i="27"/>
  <c r="M260" i="27"/>
  <c r="N259" i="27"/>
  <c r="M259" i="27"/>
  <c r="N258" i="27"/>
  <c r="M258" i="27"/>
  <c r="N257" i="27"/>
  <c r="M257" i="27"/>
  <c r="N256" i="27"/>
  <c r="M256" i="27"/>
  <c r="N255" i="27"/>
  <c r="M255" i="27"/>
  <c r="N254" i="27"/>
  <c r="M254" i="27"/>
  <c r="N253" i="27"/>
  <c r="M253" i="27"/>
  <c r="N252" i="27"/>
  <c r="M252" i="27"/>
  <c r="N251" i="27"/>
  <c r="M251" i="27"/>
  <c r="N250" i="27"/>
  <c r="M250" i="27"/>
  <c r="N249" i="27"/>
  <c r="M249" i="27"/>
  <c r="N248" i="27"/>
  <c r="M248" i="27"/>
  <c r="N247" i="27"/>
  <c r="M247" i="27"/>
  <c r="N246" i="27"/>
  <c r="M246" i="27"/>
  <c r="N245" i="27"/>
  <c r="M245" i="27"/>
  <c r="N244" i="27"/>
  <c r="M244" i="27"/>
  <c r="N243" i="27"/>
  <c r="M243" i="27"/>
  <c r="N242" i="27"/>
  <c r="M242" i="27"/>
  <c r="N241" i="27"/>
  <c r="M241" i="27"/>
  <c r="N240" i="27"/>
  <c r="M240" i="27"/>
  <c r="N239" i="27"/>
  <c r="M239" i="27"/>
  <c r="N238" i="27"/>
  <c r="M238" i="27"/>
  <c r="N237" i="27"/>
  <c r="M237" i="27"/>
  <c r="N236" i="27"/>
  <c r="M236" i="27"/>
  <c r="N235" i="27"/>
  <c r="M235" i="27"/>
  <c r="N234" i="27"/>
  <c r="M234" i="27"/>
  <c r="N233" i="27"/>
  <c r="M233" i="27"/>
  <c r="N232" i="27"/>
  <c r="M232" i="27"/>
  <c r="N231" i="27"/>
  <c r="M231" i="27"/>
  <c r="N230" i="27"/>
  <c r="M230" i="27"/>
  <c r="N229" i="27"/>
  <c r="M229" i="27"/>
  <c r="N228" i="27"/>
  <c r="M228" i="27"/>
  <c r="N227" i="27"/>
  <c r="M227" i="27"/>
  <c r="N226" i="27"/>
  <c r="M226" i="27"/>
  <c r="N225" i="27"/>
  <c r="M225" i="27"/>
  <c r="N224" i="27"/>
  <c r="M224" i="27"/>
  <c r="N223" i="27"/>
  <c r="M223" i="27"/>
  <c r="N222" i="27"/>
  <c r="M222" i="27"/>
  <c r="N221" i="27"/>
  <c r="M221" i="27"/>
  <c r="N220" i="27"/>
  <c r="M220" i="27"/>
  <c r="N219" i="27"/>
  <c r="M219" i="27"/>
  <c r="N218" i="27"/>
  <c r="M218" i="27"/>
  <c r="N217" i="27"/>
  <c r="M217" i="27"/>
  <c r="N216" i="27"/>
  <c r="M216" i="27"/>
  <c r="N215" i="27"/>
  <c r="M215" i="27"/>
  <c r="N214" i="27"/>
  <c r="M214" i="27"/>
  <c r="N213" i="27"/>
  <c r="M213" i="27"/>
  <c r="N212" i="27"/>
  <c r="M212" i="27"/>
  <c r="N211" i="27"/>
  <c r="M211" i="27"/>
  <c r="N210" i="27"/>
  <c r="M210" i="27"/>
  <c r="N209" i="27"/>
  <c r="M209" i="27"/>
  <c r="N208" i="27"/>
  <c r="M208" i="27"/>
  <c r="N207" i="27"/>
  <c r="M207" i="27"/>
  <c r="N206" i="27"/>
  <c r="M206" i="27"/>
  <c r="N205" i="27"/>
  <c r="M205" i="27"/>
  <c r="N204" i="27"/>
  <c r="M204" i="27"/>
  <c r="N203" i="27"/>
  <c r="M203" i="27"/>
  <c r="N202" i="27"/>
  <c r="M202" i="27"/>
  <c r="N201" i="27"/>
  <c r="M201" i="27"/>
  <c r="N200" i="27"/>
  <c r="M200" i="27"/>
  <c r="N199" i="27"/>
  <c r="M199" i="27"/>
  <c r="N198" i="27"/>
  <c r="M198" i="27"/>
  <c r="N197" i="27"/>
  <c r="M197" i="27"/>
  <c r="N196" i="27"/>
  <c r="M196" i="27"/>
  <c r="N195" i="27"/>
  <c r="M195" i="27"/>
  <c r="N194" i="27"/>
  <c r="M194" i="27"/>
  <c r="N193" i="27"/>
  <c r="M193" i="27"/>
  <c r="N192" i="27"/>
  <c r="M192" i="27"/>
  <c r="N191" i="27"/>
  <c r="M191" i="27"/>
  <c r="N190" i="27"/>
  <c r="M190" i="27"/>
  <c r="N189" i="27"/>
  <c r="M189" i="27"/>
  <c r="N188" i="27"/>
  <c r="M188" i="27"/>
  <c r="N187" i="27"/>
  <c r="M187" i="27"/>
  <c r="N186" i="27"/>
  <c r="M186" i="27"/>
  <c r="N185" i="27"/>
  <c r="M185" i="27"/>
  <c r="N184" i="27"/>
  <c r="M184" i="27"/>
  <c r="N183" i="27"/>
  <c r="M183" i="27"/>
  <c r="N182" i="27"/>
  <c r="M182" i="27"/>
  <c r="N181" i="27"/>
  <c r="M181" i="27"/>
  <c r="N180" i="27"/>
  <c r="M180" i="27"/>
  <c r="N179" i="27"/>
  <c r="M179" i="27"/>
  <c r="N178" i="27"/>
  <c r="M178" i="27"/>
  <c r="N177" i="27"/>
  <c r="M177" i="27"/>
  <c r="N176" i="27"/>
  <c r="M176" i="27"/>
  <c r="N175" i="27"/>
  <c r="M175" i="27"/>
  <c r="N174" i="27"/>
  <c r="M174" i="27"/>
  <c r="N173" i="27"/>
  <c r="M173" i="27"/>
  <c r="N172" i="27"/>
  <c r="M172" i="27"/>
  <c r="N171" i="27"/>
  <c r="M171" i="27"/>
  <c r="N170" i="27"/>
  <c r="M170" i="27"/>
  <c r="N169" i="27"/>
  <c r="M169" i="27"/>
  <c r="N168" i="27"/>
  <c r="M168" i="27"/>
  <c r="N167" i="27"/>
  <c r="M167" i="27"/>
  <c r="N166" i="27"/>
  <c r="M166" i="27"/>
  <c r="N165" i="27"/>
  <c r="M165" i="27"/>
  <c r="N164" i="27"/>
  <c r="M164" i="27"/>
  <c r="N163" i="27"/>
  <c r="M163" i="27"/>
  <c r="N162" i="27"/>
  <c r="M162" i="27"/>
  <c r="N161" i="27"/>
  <c r="M161" i="27"/>
  <c r="N160" i="27"/>
  <c r="M160" i="27"/>
  <c r="N159" i="27"/>
  <c r="M159" i="27"/>
  <c r="N158" i="27"/>
  <c r="M158" i="27"/>
  <c r="N157" i="27"/>
  <c r="M157" i="27"/>
  <c r="N156" i="27"/>
  <c r="M156" i="27"/>
  <c r="N155" i="27"/>
  <c r="M155" i="27"/>
  <c r="N154" i="27"/>
  <c r="M154" i="27"/>
  <c r="N153" i="27"/>
  <c r="M153" i="27"/>
  <c r="N152" i="27"/>
  <c r="M152" i="27"/>
  <c r="N151" i="27"/>
  <c r="M151" i="27"/>
  <c r="N150" i="27"/>
  <c r="M150" i="27"/>
  <c r="N149" i="27"/>
  <c r="M149" i="27"/>
  <c r="N148" i="27"/>
  <c r="M148" i="27"/>
  <c r="N147" i="27"/>
  <c r="M147" i="27"/>
  <c r="N146" i="27"/>
  <c r="M146" i="27"/>
  <c r="N145" i="27"/>
  <c r="M145" i="27"/>
  <c r="N144" i="27"/>
  <c r="M144" i="27"/>
  <c r="N143" i="27"/>
  <c r="M143" i="27"/>
  <c r="N142" i="27"/>
  <c r="M142" i="27"/>
  <c r="N141" i="27"/>
  <c r="M141" i="27"/>
  <c r="N140" i="27"/>
  <c r="M140" i="27"/>
  <c r="N139" i="27"/>
  <c r="M139" i="27"/>
  <c r="N138" i="27"/>
  <c r="M138" i="27"/>
  <c r="N137" i="27"/>
  <c r="M137" i="27"/>
  <c r="N136" i="27"/>
  <c r="M136" i="27"/>
  <c r="N135" i="27"/>
  <c r="M135" i="27"/>
  <c r="N134" i="27"/>
  <c r="M134" i="27"/>
  <c r="N133" i="27"/>
  <c r="M133" i="27"/>
  <c r="N132" i="27"/>
  <c r="M132" i="27"/>
  <c r="N131" i="27"/>
  <c r="M131" i="27"/>
  <c r="N130" i="27"/>
  <c r="M130" i="27"/>
  <c r="N129" i="27"/>
  <c r="M129" i="27"/>
  <c r="N128" i="27"/>
  <c r="M128" i="27"/>
  <c r="N127" i="27"/>
  <c r="M127" i="27"/>
  <c r="N126" i="27"/>
  <c r="M126" i="27"/>
  <c r="N125" i="27"/>
  <c r="M125" i="27"/>
  <c r="N124" i="27"/>
  <c r="M124" i="27"/>
  <c r="N123" i="27"/>
  <c r="M123" i="27"/>
  <c r="N122" i="27"/>
  <c r="M122" i="27"/>
  <c r="N121" i="27"/>
  <c r="M121" i="27"/>
  <c r="N120" i="27"/>
  <c r="M120" i="27"/>
  <c r="N119" i="27"/>
  <c r="M119" i="27"/>
  <c r="N118" i="27"/>
  <c r="M118" i="27"/>
  <c r="N117" i="27"/>
  <c r="M117" i="27"/>
  <c r="N116" i="27"/>
  <c r="M116" i="27"/>
  <c r="N115" i="27"/>
  <c r="M115" i="27"/>
  <c r="N114" i="27"/>
  <c r="M114" i="27"/>
  <c r="N113" i="27"/>
  <c r="M113" i="27"/>
  <c r="N112" i="27"/>
  <c r="M112" i="27"/>
  <c r="N111" i="27"/>
  <c r="M111" i="27"/>
  <c r="N110" i="27"/>
  <c r="M110" i="27"/>
  <c r="N109" i="27"/>
  <c r="M109" i="27"/>
  <c r="N108" i="27"/>
  <c r="M108" i="27"/>
  <c r="N107" i="27"/>
  <c r="M107" i="27"/>
  <c r="N106" i="27"/>
  <c r="M106" i="27"/>
  <c r="N105" i="27"/>
  <c r="M105" i="27"/>
  <c r="N104" i="27"/>
  <c r="M104" i="27"/>
  <c r="N103" i="27"/>
  <c r="M103" i="27"/>
  <c r="N102" i="27"/>
  <c r="M102" i="27"/>
  <c r="N101" i="27"/>
  <c r="M101" i="27"/>
  <c r="N100" i="27"/>
  <c r="M100" i="27"/>
  <c r="N99" i="27"/>
  <c r="M99" i="27"/>
  <c r="N98" i="27"/>
  <c r="M98" i="27"/>
  <c r="N97" i="27"/>
  <c r="M97" i="27"/>
  <c r="N96" i="27"/>
  <c r="M96" i="27"/>
  <c r="N5" i="27"/>
  <c r="M5" i="27"/>
  <c r="B11" i="10"/>
  <c r="M10" i="10" s="1"/>
  <c r="B27" i="8"/>
  <c r="M26" i="8" s="1"/>
  <c r="B104" i="6"/>
  <c r="B21" i="5"/>
  <c r="D12" i="35" s="1"/>
  <c r="D11" i="10"/>
  <c r="F16" i="35" s="1"/>
  <c r="C11" i="10"/>
  <c r="A11" i="10"/>
  <c r="C16" i="35" s="1"/>
  <c r="N300" i="10"/>
  <c r="M300" i="10"/>
  <c r="N299" i="10"/>
  <c r="M299" i="10"/>
  <c r="N298" i="10"/>
  <c r="M298" i="10"/>
  <c r="N297" i="10"/>
  <c r="M297" i="10"/>
  <c r="N296" i="10"/>
  <c r="M296" i="10"/>
  <c r="N295" i="10"/>
  <c r="M295" i="10"/>
  <c r="N294" i="10"/>
  <c r="M294" i="10"/>
  <c r="N293" i="10"/>
  <c r="M293" i="10"/>
  <c r="N292" i="10"/>
  <c r="M292" i="10"/>
  <c r="N291" i="10"/>
  <c r="M291" i="10"/>
  <c r="N290" i="10"/>
  <c r="M290" i="10"/>
  <c r="N289" i="10"/>
  <c r="M289" i="10"/>
  <c r="N288" i="10"/>
  <c r="M288" i="10"/>
  <c r="N287" i="10"/>
  <c r="M287" i="10"/>
  <c r="N286" i="10"/>
  <c r="M286" i="10"/>
  <c r="N285" i="10"/>
  <c r="M285" i="10"/>
  <c r="N284" i="10"/>
  <c r="M284" i="10"/>
  <c r="N283" i="10"/>
  <c r="M283" i="10"/>
  <c r="N282" i="10"/>
  <c r="M282" i="10"/>
  <c r="N281" i="10"/>
  <c r="M281" i="10"/>
  <c r="N280" i="10"/>
  <c r="M280" i="10"/>
  <c r="N279" i="10"/>
  <c r="M279" i="10"/>
  <c r="N278" i="10"/>
  <c r="M278" i="10"/>
  <c r="N277" i="10"/>
  <c r="M277" i="10"/>
  <c r="N276" i="10"/>
  <c r="M276" i="10"/>
  <c r="N275" i="10"/>
  <c r="M275" i="10"/>
  <c r="N274" i="10"/>
  <c r="M274" i="10"/>
  <c r="N273" i="10"/>
  <c r="M273" i="10"/>
  <c r="N272" i="10"/>
  <c r="M272" i="10"/>
  <c r="N271" i="10"/>
  <c r="M271" i="10"/>
  <c r="N270" i="10"/>
  <c r="M270" i="10"/>
  <c r="N269" i="10"/>
  <c r="M269" i="10"/>
  <c r="N268" i="10"/>
  <c r="M268" i="10"/>
  <c r="N267" i="10"/>
  <c r="M267" i="10"/>
  <c r="N266" i="10"/>
  <c r="M266" i="10"/>
  <c r="N265" i="10"/>
  <c r="M265" i="10"/>
  <c r="N264" i="10"/>
  <c r="M264" i="10"/>
  <c r="N263" i="10"/>
  <c r="M263" i="10"/>
  <c r="N262" i="10"/>
  <c r="M262" i="10"/>
  <c r="N261" i="10"/>
  <c r="M261" i="10"/>
  <c r="N260" i="10"/>
  <c r="M260" i="10"/>
  <c r="N259" i="10"/>
  <c r="M259" i="10"/>
  <c r="N258" i="10"/>
  <c r="M258" i="10"/>
  <c r="N257" i="10"/>
  <c r="M257" i="10"/>
  <c r="N256" i="10"/>
  <c r="M256" i="10"/>
  <c r="N255" i="10"/>
  <c r="M255" i="10"/>
  <c r="N254" i="10"/>
  <c r="M254" i="10"/>
  <c r="N253" i="10"/>
  <c r="M253" i="10"/>
  <c r="N252" i="10"/>
  <c r="M252" i="10"/>
  <c r="N251" i="10"/>
  <c r="M251" i="10"/>
  <c r="N250" i="10"/>
  <c r="M250" i="10"/>
  <c r="N249" i="10"/>
  <c r="M249" i="10"/>
  <c r="N248" i="10"/>
  <c r="M248" i="10"/>
  <c r="N247" i="10"/>
  <c r="M247" i="10"/>
  <c r="N246" i="10"/>
  <c r="M246" i="10"/>
  <c r="N245" i="10"/>
  <c r="M245" i="10"/>
  <c r="N244" i="10"/>
  <c r="M244" i="10"/>
  <c r="N243" i="10"/>
  <c r="M243" i="10"/>
  <c r="N242" i="10"/>
  <c r="M242" i="10"/>
  <c r="N241" i="10"/>
  <c r="M241" i="10"/>
  <c r="N240" i="10"/>
  <c r="M240" i="10"/>
  <c r="N239" i="10"/>
  <c r="M239" i="10"/>
  <c r="N238" i="10"/>
  <c r="M238" i="10"/>
  <c r="N237" i="10"/>
  <c r="M237" i="10"/>
  <c r="N236" i="10"/>
  <c r="M236" i="10"/>
  <c r="N235" i="10"/>
  <c r="M235" i="10"/>
  <c r="N234" i="10"/>
  <c r="M234" i="10"/>
  <c r="N233" i="10"/>
  <c r="M233" i="10"/>
  <c r="N232" i="10"/>
  <c r="M232" i="10"/>
  <c r="N231" i="10"/>
  <c r="M231" i="10"/>
  <c r="N230" i="10"/>
  <c r="M230" i="10"/>
  <c r="N229" i="10"/>
  <c r="M229" i="10"/>
  <c r="N228" i="10"/>
  <c r="M228" i="10"/>
  <c r="N227" i="10"/>
  <c r="M227" i="10"/>
  <c r="N226" i="10"/>
  <c r="M226" i="10"/>
  <c r="N225" i="10"/>
  <c r="M225" i="10"/>
  <c r="N224" i="10"/>
  <c r="M224" i="10"/>
  <c r="N223" i="10"/>
  <c r="M223" i="10"/>
  <c r="N222" i="10"/>
  <c r="M222" i="10"/>
  <c r="N221" i="10"/>
  <c r="M221" i="10"/>
  <c r="N220" i="10"/>
  <c r="M220" i="10"/>
  <c r="N219" i="10"/>
  <c r="M219" i="10"/>
  <c r="N218" i="10"/>
  <c r="M218" i="10"/>
  <c r="N217" i="10"/>
  <c r="M217" i="10"/>
  <c r="N216" i="10"/>
  <c r="M216" i="10"/>
  <c r="N215" i="10"/>
  <c r="M215" i="10"/>
  <c r="N214" i="10"/>
  <c r="M214" i="10"/>
  <c r="N213" i="10"/>
  <c r="M213" i="10"/>
  <c r="N212" i="10"/>
  <c r="M212" i="10"/>
  <c r="N211" i="10"/>
  <c r="M211" i="10"/>
  <c r="N210" i="10"/>
  <c r="M210" i="10"/>
  <c r="N209" i="10"/>
  <c r="M209" i="10"/>
  <c r="N208" i="10"/>
  <c r="M208" i="10"/>
  <c r="N207" i="10"/>
  <c r="M207" i="10"/>
  <c r="N206" i="10"/>
  <c r="M206" i="10"/>
  <c r="N205" i="10"/>
  <c r="M205" i="10"/>
  <c r="N204" i="10"/>
  <c r="M204" i="10"/>
  <c r="N203" i="10"/>
  <c r="M203" i="10"/>
  <c r="N202" i="10"/>
  <c r="M202" i="10"/>
  <c r="N201" i="10"/>
  <c r="M201" i="10"/>
  <c r="N200" i="10"/>
  <c r="M200" i="10"/>
  <c r="N199" i="10"/>
  <c r="M199" i="10"/>
  <c r="N198" i="10"/>
  <c r="M198" i="10"/>
  <c r="N197" i="10"/>
  <c r="M197" i="10"/>
  <c r="N196" i="10"/>
  <c r="M196" i="10"/>
  <c r="N195" i="10"/>
  <c r="M195" i="10"/>
  <c r="N194" i="10"/>
  <c r="M194" i="10"/>
  <c r="N193" i="10"/>
  <c r="M193" i="10"/>
  <c r="N192" i="10"/>
  <c r="M192" i="10"/>
  <c r="N191" i="10"/>
  <c r="M191" i="10"/>
  <c r="N190" i="10"/>
  <c r="M190" i="10"/>
  <c r="N189" i="10"/>
  <c r="M189" i="10"/>
  <c r="N188" i="10"/>
  <c r="M188" i="10"/>
  <c r="N187" i="10"/>
  <c r="M187" i="10"/>
  <c r="N186" i="10"/>
  <c r="M186" i="10"/>
  <c r="N185" i="10"/>
  <c r="M185" i="10"/>
  <c r="N184" i="10"/>
  <c r="M184" i="10"/>
  <c r="N183" i="10"/>
  <c r="M183" i="10"/>
  <c r="N182" i="10"/>
  <c r="M182" i="10"/>
  <c r="N181" i="10"/>
  <c r="M181" i="10"/>
  <c r="N180" i="10"/>
  <c r="M180" i="10"/>
  <c r="N179" i="10"/>
  <c r="M179" i="10"/>
  <c r="N178" i="10"/>
  <c r="M178" i="10"/>
  <c r="N177" i="10"/>
  <c r="M177" i="10"/>
  <c r="N176" i="10"/>
  <c r="M176" i="10"/>
  <c r="N175" i="10"/>
  <c r="M175" i="10"/>
  <c r="N174" i="10"/>
  <c r="M174" i="10"/>
  <c r="N173" i="10"/>
  <c r="M173" i="10"/>
  <c r="N172" i="10"/>
  <c r="M172" i="10"/>
  <c r="N171" i="10"/>
  <c r="M171" i="10"/>
  <c r="N170" i="10"/>
  <c r="M170" i="10"/>
  <c r="N169" i="10"/>
  <c r="M169" i="10"/>
  <c r="N168" i="10"/>
  <c r="M168" i="10"/>
  <c r="N167" i="10"/>
  <c r="M167" i="10"/>
  <c r="N166" i="10"/>
  <c r="M166" i="10"/>
  <c r="N165" i="10"/>
  <c r="M165" i="10"/>
  <c r="N164" i="10"/>
  <c r="M164" i="10"/>
  <c r="N163" i="10"/>
  <c r="M163" i="10"/>
  <c r="N162" i="10"/>
  <c r="M162" i="10"/>
  <c r="N161" i="10"/>
  <c r="M161" i="10"/>
  <c r="N160" i="10"/>
  <c r="M160" i="10"/>
  <c r="N159" i="10"/>
  <c r="M159" i="10"/>
  <c r="N158" i="10"/>
  <c r="M158" i="10"/>
  <c r="N157" i="10"/>
  <c r="M157" i="10"/>
  <c r="N156" i="10"/>
  <c r="M156" i="10"/>
  <c r="N155" i="10"/>
  <c r="M155" i="10"/>
  <c r="N154" i="10"/>
  <c r="M154" i="10"/>
  <c r="N153" i="10"/>
  <c r="M153" i="10"/>
  <c r="N152" i="10"/>
  <c r="M152" i="10"/>
  <c r="N151" i="10"/>
  <c r="M151" i="10"/>
  <c r="N150" i="10"/>
  <c r="M150" i="10"/>
  <c r="N149" i="10"/>
  <c r="M149" i="10"/>
  <c r="N148" i="10"/>
  <c r="M148" i="10"/>
  <c r="N147" i="10"/>
  <c r="M147" i="10"/>
  <c r="N146" i="10"/>
  <c r="M146" i="10"/>
  <c r="N145" i="10"/>
  <c r="M145" i="10"/>
  <c r="N144" i="10"/>
  <c r="M144" i="10"/>
  <c r="N143" i="10"/>
  <c r="M143" i="10"/>
  <c r="N142" i="10"/>
  <c r="M142" i="10"/>
  <c r="N141" i="10"/>
  <c r="M141" i="10"/>
  <c r="N140" i="10"/>
  <c r="M140" i="10"/>
  <c r="N139" i="10"/>
  <c r="M139" i="10"/>
  <c r="N138" i="10"/>
  <c r="M138" i="10"/>
  <c r="N137" i="10"/>
  <c r="M137" i="10"/>
  <c r="N136" i="10"/>
  <c r="M136" i="10"/>
  <c r="N135" i="10"/>
  <c r="M135" i="10"/>
  <c r="N134" i="10"/>
  <c r="M134" i="10"/>
  <c r="N133" i="10"/>
  <c r="M133" i="10"/>
  <c r="N132" i="10"/>
  <c r="M132" i="10"/>
  <c r="N131" i="10"/>
  <c r="M131" i="10"/>
  <c r="N130" i="10"/>
  <c r="M130" i="10"/>
  <c r="N129" i="10"/>
  <c r="M129" i="10"/>
  <c r="N128" i="10"/>
  <c r="M128" i="10"/>
  <c r="N127" i="10"/>
  <c r="M127" i="10"/>
  <c r="N126" i="10"/>
  <c r="M126" i="10"/>
  <c r="N125" i="10"/>
  <c r="M125" i="10"/>
  <c r="N124" i="10"/>
  <c r="M124" i="10"/>
  <c r="N123" i="10"/>
  <c r="M123" i="10"/>
  <c r="N122" i="10"/>
  <c r="M122" i="10"/>
  <c r="N121" i="10"/>
  <c r="M121" i="10"/>
  <c r="N120" i="10"/>
  <c r="M120" i="10"/>
  <c r="N119" i="10"/>
  <c r="M119" i="10"/>
  <c r="N118" i="10"/>
  <c r="M118" i="10"/>
  <c r="N117" i="10"/>
  <c r="M117" i="10"/>
  <c r="N116" i="10"/>
  <c r="M116" i="10"/>
  <c r="N115" i="10"/>
  <c r="M115" i="10"/>
  <c r="N114" i="10"/>
  <c r="M114" i="10"/>
  <c r="N113" i="10"/>
  <c r="M113" i="10"/>
  <c r="N112" i="10"/>
  <c r="M112" i="10"/>
  <c r="N111" i="10"/>
  <c r="M111" i="10"/>
  <c r="N110" i="10"/>
  <c r="M110" i="10"/>
  <c r="N109" i="10"/>
  <c r="M109" i="10"/>
  <c r="N108" i="10"/>
  <c r="M108" i="10"/>
  <c r="N107" i="10"/>
  <c r="M107" i="10"/>
  <c r="N106" i="10"/>
  <c r="M106" i="10"/>
  <c r="N105" i="10"/>
  <c r="M105" i="10"/>
  <c r="N104" i="10"/>
  <c r="M104" i="10"/>
  <c r="N103" i="10"/>
  <c r="M103" i="10"/>
  <c r="N102" i="10"/>
  <c r="M102" i="10"/>
  <c r="N101" i="10"/>
  <c r="M101" i="10"/>
  <c r="N100" i="10"/>
  <c r="M100" i="10"/>
  <c r="N99" i="10"/>
  <c r="M99" i="10"/>
  <c r="N98" i="10"/>
  <c r="M98" i="10"/>
  <c r="N97" i="10"/>
  <c r="M97" i="10"/>
  <c r="N96" i="10"/>
  <c r="M96" i="10"/>
  <c r="N95" i="10"/>
  <c r="M95" i="10"/>
  <c r="N94" i="10"/>
  <c r="M94" i="10"/>
  <c r="N93" i="10"/>
  <c r="M93" i="10"/>
  <c r="N92" i="10"/>
  <c r="M92" i="10"/>
  <c r="N91" i="10"/>
  <c r="M91" i="10"/>
  <c r="N90" i="10"/>
  <c r="M90" i="10"/>
  <c r="N89" i="10"/>
  <c r="M89" i="10"/>
  <c r="N88" i="10"/>
  <c r="M88" i="10"/>
  <c r="N87" i="10"/>
  <c r="M87" i="10"/>
  <c r="N86" i="10"/>
  <c r="M86" i="10"/>
  <c r="N85" i="10"/>
  <c r="M85" i="10"/>
  <c r="N84" i="10"/>
  <c r="M84" i="10"/>
  <c r="N83" i="10"/>
  <c r="M83" i="10"/>
  <c r="N82" i="10"/>
  <c r="M82" i="10"/>
  <c r="N81" i="10"/>
  <c r="M81" i="10"/>
  <c r="N80" i="10"/>
  <c r="M80" i="10"/>
  <c r="N79" i="10"/>
  <c r="M79" i="10"/>
  <c r="N78" i="10"/>
  <c r="M78" i="10"/>
  <c r="N77" i="10"/>
  <c r="M77" i="10"/>
  <c r="N76" i="10"/>
  <c r="M76" i="10"/>
  <c r="N75" i="10"/>
  <c r="M75" i="10"/>
  <c r="N74" i="10"/>
  <c r="M74" i="10"/>
  <c r="N73" i="10"/>
  <c r="M73" i="10"/>
  <c r="N72" i="10"/>
  <c r="M72" i="10"/>
  <c r="N71" i="10"/>
  <c r="M71" i="10"/>
  <c r="N70" i="10"/>
  <c r="M70" i="10"/>
  <c r="N69" i="10"/>
  <c r="M69" i="10"/>
  <c r="N68" i="10"/>
  <c r="M68" i="10"/>
  <c r="N67" i="10"/>
  <c r="M67" i="10"/>
  <c r="N66" i="10"/>
  <c r="M66" i="10"/>
  <c r="N65" i="10"/>
  <c r="M65" i="10"/>
  <c r="N64" i="10"/>
  <c r="M64" i="10"/>
  <c r="N63" i="10"/>
  <c r="M63" i="10"/>
  <c r="N62" i="10"/>
  <c r="M62" i="10"/>
  <c r="N61" i="10"/>
  <c r="M61" i="10"/>
  <c r="N60" i="10"/>
  <c r="M60" i="10"/>
  <c r="N59" i="10"/>
  <c r="M59" i="10"/>
  <c r="N58" i="10"/>
  <c r="M58" i="10"/>
  <c r="N57" i="10"/>
  <c r="M57" i="10"/>
  <c r="N56" i="10"/>
  <c r="M56" i="10"/>
  <c r="N55" i="10"/>
  <c r="M55" i="10"/>
  <c r="N54" i="10"/>
  <c r="M54" i="10"/>
  <c r="N53" i="10"/>
  <c r="M53" i="10"/>
  <c r="N52" i="10"/>
  <c r="M52" i="10"/>
  <c r="N51" i="10"/>
  <c r="M51" i="10"/>
  <c r="N50" i="10"/>
  <c r="M50" i="10"/>
  <c r="N49" i="10"/>
  <c r="M49" i="10"/>
  <c r="N48" i="10"/>
  <c r="M48" i="10"/>
  <c r="N47" i="10"/>
  <c r="M47" i="10"/>
  <c r="N46" i="10"/>
  <c r="M46" i="10"/>
  <c r="N45" i="10"/>
  <c r="M45" i="10"/>
  <c r="N44" i="10"/>
  <c r="M44" i="10"/>
  <c r="N43" i="10"/>
  <c r="M43" i="10"/>
  <c r="N42" i="10"/>
  <c r="M42" i="10"/>
  <c r="N41" i="10"/>
  <c r="M41" i="10"/>
  <c r="N40" i="10"/>
  <c r="M40" i="10"/>
  <c r="N39" i="10"/>
  <c r="M39" i="10"/>
  <c r="N38" i="10"/>
  <c r="M38" i="10"/>
  <c r="N37" i="10"/>
  <c r="M37" i="10"/>
  <c r="N36" i="10"/>
  <c r="M36" i="10"/>
  <c r="N35" i="10"/>
  <c r="M35" i="10"/>
  <c r="N34" i="10"/>
  <c r="M34" i="10"/>
  <c r="N33" i="10"/>
  <c r="M33" i="10"/>
  <c r="N32" i="10"/>
  <c r="M32" i="10"/>
  <c r="N31" i="10"/>
  <c r="M31" i="10"/>
  <c r="N30" i="10"/>
  <c r="M30" i="10"/>
  <c r="N29" i="10"/>
  <c r="M29" i="10"/>
  <c r="N28" i="10"/>
  <c r="M28" i="10"/>
  <c r="N27" i="10"/>
  <c r="M27" i="10"/>
  <c r="N26" i="10"/>
  <c r="M26" i="10"/>
  <c r="N25" i="10"/>
  <c r="M25" i="10"/>
  <c r="N24" i="10"/>
  <c r="M24" i="10"/>
  <c r="N23" i="10"/>
  <c r="M23" i="10"/>
  <c r="N22" i="10"/>
  <c r="M22" i="10"/>
  <c r="N21" i="10"/>
  <c r="M21" i="10"/>
  <c r="N20" i="10"/>
  <c r="M20" i="10"/>
  <c r="N19" i="10"/>
  <c r="M19" i="10"/>
  <c r="N18" i="10"/>
  <c r="M18" i="10"/>
  <c r="N17" i="10"/>
  <c r="M17" i="10"/>
  <c r="N16" i="10"/>
  <c r="M16" i="10"/>
  <c r="N15" i="10"/>
  <c r="M15" i="10"/>
  <c r="N14" i="10"/>
  <c r="M14" i="10"/>
  <c r="N13" i="10"/>
  <c r="M13" i="10"/>
  <c r="N12" i="10"/>
  <c r="M12" i="10"/>
  <c r="N11" i="10"/>
  <c r="M11" i="10"/>
  <c r="N9" i="10"/>
  <c r="M9" i="10"/>
  <c r="N8" i="10"/>
  <c r="M8" i="10"/>
  <c r="N7" i="10"/>
  <c r="M7" i="10"/>
  <c r="N6" i="10"/>
  <c r="M6" i="10"/>
  <c r="N5" i="10"/>
  <c r="M5" i="10"/>
  <c r="D27" i="8"/>
  <c r="F15" i="35" s="1"/>
  <c r="C27" i="8"/>
  <c r="C15" i="35"/>
  <c r="N313" i="8"/>
  <c r="M313" i="8"/>
  <c r="N312" i="8"/>
  <c r="M312" i="8"/>
  <c r="N311" i="8"/>
  <c r="M311" i="8"/>
  <c r="N310" i="8"/>
  <c r="M310" i="8"/>
  <c r="N309" i="8"/>
  <c r="M309" i="8"/>
  <c r="N308" i="8"/>
  <c r="M308" i="8"/>
  <c r="N307" i="8"/>
  <c r="M307" i="8"/>
  <c r="N306" i="8"/>
  <c r="M306" i="8"/>
  <c r="N305" i="8"/>
  <c r="M305" i="8"/>
  <c r="N304" i="8"/>
  <c r="M304" i="8"/>
  <c r="N303" i="8"/>
  <c r="M303" i="8"/>
  <c r="N302" i="8"/>
  <c r="M302" i="8"/>
  <c r="N301" i="8"/>
  <c r="M301" i="8"/>
  <c r="N300" i="8"/>
  <c r="M300" i="8"/>
  <c r="N299" i="8"/>
  <c r="M299" i="8"/>
  <c r="N298" i="8"/>
  <c r="M298" i="8"/>
  <c r="N297" i="8"/>
  <c r="M297" i="8"/>
  <c r="N296" i="8"/>
  <c r="M296" i="8"/>
  <c r="N295" i="8"/>
  <c r="M295" i="8"/>
  <c r="N294" i="8"/>
  <c r="M294" i="8"/>
  <c r="N293" i="8"/>
  <c r="M293" i="8"/>
  <c r="N292" i="8"/>
  <c r="M292" i="8"/>
  <c r="N291" i="8"/>
  <c r="M291" i="8"/>
  <c r="N290" i="8"/>
  <c r="M290" i="8"/>
  <c r="N289" i="8"/>
  <c r="M289" i="8"/>
  <c r="N288" i="8"/>
  <c r="M288" i="8"/>
  <c r="N287" i="8"/>
  <c r="M287" i="8"/>
  <c r="N286" i="8"/>
  <c r="M286" i="8"/>
  <c r="N285" i="8"/>
  <c r="M285" i="8"/>
  <c r="N284" i="8"/>
  <c r="M284" i="8"/>
  <c r="N283" i="8"/>
  <c r="M283" i="8"/>
  <c r="N282" i="8"/>
  <c r="M282" i="8"/>
  <c r="N281" i="8"/>
  <c r="M281" i="8"/>
  <c r="N280" i="8"/>
  <c r="M280" i="8"/>
  <c r="N279" i="8"/>
  <c r="M279" i="8"/>
  <c r="N278" i="8"/>
  <c r="M278" i="8"/>
  <c r="N277" i="8"/>
  <c r="M277" i="8"/>
  <c r="N276" i="8"/>
  <c r="M276" i="8"/>
  <c r="N275" i="8"/>
  <c r="M275" i="8"/>
  <c r="N274" i="8"/>
  <c r="M274" i="8"/>
  <c r="N273" i="8"/>
  <c r="M273" i="8"/>
  <c r="N272" i="8"/>
  <c r="M272" i="8"/>
  <c r="N271" i="8"/>
  <c r="M271" i="8"/>
  <c r="N270" i="8"/>
  <c r="M270" i="8"/>
  <c r="N269" i="8"/>
  <c r="M269" i="8"/>
  <c r="N268" i="8"/>
  <c r="M268" i="8"/>
  <c r="N267" i="8"/>
  <c r="M267" i="8"/>
  <c r="N266" i="8"/>
  <c r="M266" i="8"/>
  <c r="N265" i="8"/>
  <c r="M265" i="8"/>
  <c r="N264" i="8"/>
  <c r="M264" i="8"/>
  <c r="N263" i="8"/>
  <c r="M263" i="8"/>
  <c r="N262" i="8"/>
  <c r="M262" i="8"/>
  <c r="N261" i="8"/>
  <c r="M261" i="8"/>
  <c r="N260" i="8"/>
  <c r="M260" i="8"/>
  <c r="N259" i="8"/>
  <c r="M259" i="8"/>
  <c r="N258" i="8"/>
  <c r="M258" i="8"/>
  <c r="N257" i="8"/>
  <c r="M257" i="8"/>
  <c r="N256" i="8"/>
  <c r="M256" i="8"/>
  <c r="N255" i="8"/>
  <c r="M255" i="8"/>
  <c r="N254" i="8"/>
  <c r="M254" i="8"/>
  <c r="N253" i="8"/>
  <c r="M253" i="8"/>
  <c r="N252" i="8"/>
  <c r="M252" i="8"/>
  <c r="N251" i="8"/>
  <c r="M251" i="8"/>
  <c r="N250" i="8"/>
  <c r="M250" i="8"/>
  <c r="N249" i="8"/>
  <c r="M249" i="8"/>
  <c r="N248" i="8"/>
  <c r="M248" i="8"/>
  <c r="N247" i="8"/>
  <c r="M247" i="8"/>
  <c r="N246" i="8"/>
  <c r="M246" i="8"/>
  <c r="N245" i="8"/>
  <c r="M245" i="8"/>
  <c r="N244" i="8"/>
  <c r="M244" i="8"/>
  <c r="N243" i="8"/>
  <c r="M243" i="8"/>
  <c r="N242" i="8"/>
  <c r="M242" i="8"/>
  <c r="N241" i="8"/>
  <c r="M241" i="8"/>
  <c r="N240" i="8"/>
  <c r="M240" i="8"/>
  <c r="N239" i="8"/>
  <c r="M239" i="8"/>
  <c r="N238" i="8"/>
  <c r="M238" i="8"/>
  <c r="N237" i="8"/>
  <c r="M237" i="8"/>
  <c r="N236" i="8"/>
  <c r="M236" i="8"/>
  <c r="N235" i="8"/>
  <c r="M235" i="8"/>
  <c r="N234" i="8"/>
  <c r="M234" i="8"/>
  <c r="N233" i="8"/>
  <c r="M233" i="8"/>
  <c r="N232" i="8"/>
  <c r="M232" i="8"/>
  <c r="N231" i="8"/>
  <c r="M231" i="8"/>
  <c r="N230" i="8"/>
  <c r="M230" i="8"/>
  <c r="N229" i="8"/>
  <c r="M229" i="8"/>
  <c r="N228" i="8"/>
  <c r="M228" i="8"/>
  <c r="N227" i="8"/>
  <c r="M227" i="8"/>
  <c r="N226" i="8"/>
  <c r="M226" i="8"/>
  <c r="N225" i="8"/>
  <c r="M225" i="8"/>
  <c r="N224" i="8"/>
  <c r="M224" i="8"/>
  <c r="N223" i="8"/>
  <c r="M223" i="8"/>
  <c r="N222" i="8"/>
  <c r="M222" i="8"/>
  <c r="N221" i="8"/>
  <c r="M221" i="8"/>
  <c r="N220" i="8"/>
  <c r="M220" i="8"/>
  <c r="N219" i="8"/>
  <c r="M219" i="8"/>
  <c r="N218" i="8"/>
  <c r="M218" i="8"/>
  <c r="N217" i="8"/>
  <c r="M217" i="8"/>
  <c r="N216" i="8"/>
  <c r="M216" i="8"/>
  <c r="N215" i="8"/>
  <c r="M215" i="8"/>
  <c r="N214" i="8"/>
  <c r="M214" i="8"/>
  <c r="N213" i="8"/>
  <c r="M213" i="8"/>
  <c r="N212" i="8"/>
  <c r="M212" i="8"/>
  <c r="N211" i="8"/>
  <c r="M211" i="8"/>
  <c r="N210" i="8"/>
  <c r="M210" i="8"/>
  <c r="N209" i="8"/>
  <c r="M209" i="8"/>
  <c r="N208" i="8"/>
  <c r="M208" i="8"/>
  <c r="N207" i="8"/>
  <c r="M207" i="8"/>
  <c r="N206" i="8"/>
  <c r="M206" i="8"/>
  <c r="N205" i="8"/>
  <c r="M205" i="8"/>
  <c r="N204" i="8"/>
  <c r="M204" i="8"/>
  <c r="N203" i="8"/>
  <c r="M203" i="8"/>
  <c r="N202" i="8"/>
  <c r="M202" i="8"/>
  <c r="N201" i="8"/>
  <c r="M201" i="8"/>
  <c r="N200" i="8"/>
  <c r="M200" i="8"/>
  <c r="N199" i="8"/>
  <c r="M199" i="8"/>
  <c r="N198" i="8"/>
  <c r="M198" i="8"/>
  <c r="N197" i="8"/>
  <c r="M197" i="8"/>
  <c r="N196" i="8"/>
  <c r="M196" i="8"/>
  <c r="N195" i="8"/>
  <c r="M195" i="8"/>
  <c r="N194" i="8"/>
  <c r="M194" i="8"/>
  <c r="N193" i="8"/>
  <c r="M193" i="8"/>
  <c r="N192" i="8"/>
  <c r="M192" i="8"/>
  <c r="N191" i="8"/>
  <c r="M191" i="8"/>
  <c r="N190" i="8"/>
  <c r="M190" i="8"/>
  <c r="N189" i="8"/>
  <c r="M189" i="8"/>
  <c r="N188" i="8"/>
  <c r="M188" i="8"/>
  <c r="N187" i="8"/>
  <c r="M187" i="8"/>
  <c r="N186" i="8"/>
  <c r="M186" i="8"/>
  <c r="N185" i="8"/>
  <c r="M185" i="8"/>
  <c r="N184" i="8"/>
  <c r="M184" i="8"/>
  <c r="N183" i="8"/>
  <c r="M183" i="8"/>
  <c r="N182" i="8"/>
  <c r="M182" i="8"/>
  <c r="N181" i="8"/>
  <c r="M181" i="8"/>
  <c r="N180" i="8"/>
  <c r="M180" i="8"/>
  <c r="N179" i="8"/>
  <c r="M179" i="8"/>
  <c r="N178" i="8"/>
  <c r="M178" i="8"/>
  <c r="N177" i="8"/>
  <c r="M177" i="8"/>
  <c r="N176" i="8"/>
  <c r="M176" i="8"/>
  <c r="N175" i="8"/>
  <c r="M175" i="8"/>
  <c r="N174" i="8"/>
  <c r="M174" i="8"/>
  <c r="N173" i="8"/>
  <c r="M173" i="8"/>
  <c r="N172" i="8"/>
  <c r="M172" i="8"/>
  <c r="N171" i="8"/>
  <c r="M171" i="8"/>
  <c r="N170" i="8"/>
  <c r="M170" i="8"/>
  <c r="N169" i="8"/>
  <c r="M169" i="8"/>
  <c r="N168" i="8"/>
  <c r="M168" i="8"/>
  <c r="N167" i="8"/>
  <c r="M167" i="8"/>
  <c r="N166" i="8"/>
  <c r="M166" i="8"/>
  <c r="N165" i="8"/>
  <c r="M165" i="8"/>
  <c r="N164" i="8"/>
  <c r="M164" i="8"/>
  <c r="N163" i="8"/>
  <c r="M163" i="8"/>
  <c r="N162" i="8"/>
  <c r="M162" i="8"/>
  <c r="N161" i="8"/>
  <c r="M161" i="8"/>
  <c r="N160" i="8"/>
  <c r="M160" i="8"/>
  <c r="N159" i="8"/>
  <c r="M159" i="8"/>
  <c r="N158" i="8"/>
  <c r="M158" i="8"/>
  <c r="N157" i="8"/>
  <c r="M157" i="8"/>
  <c r="N156" i="8"/>
  <c r="M156" i="8"/>
  <c r="N155" i="8"/>
  <c r="M155" i="8"/>
  <c r="N154" i="8"/>
  <c r="M154" i="8"/>
  <c r="N153" i="8"/>
  <c r="M153" i="8"/>
  <c r="N152" i="8"/>
  <c r="M152" i="8"/>
  <c r="N151" i="8"/>
  <c r="M151" i="8"/>
  <c r="N150" i="8"/>
  <c r="M150" i="8"/>
  <c r="N149" i="8"/>
  <c r="M149" i="8"/>
  <c r="N148" i="8"/>
  <c r="M148" i="8"/>
  <c r="N147" i="8"/>
  <c r="M147" i="8"/>
  <c r="N146" i="8"/>
  <c r="M146" i="8"/>
  <c r="N145" i="8"/>
  <c r="M145" i="8"/>
  <c r="N144" i="8"/>
  <c r="M144" i="8"/>
  <c r="N143" i="8"/>
  <c r="M143" i="8"/>
  <c r="N142" i="8"/>
  <c r="M142" i="8"/>
  <c r="N141" i="8"/>
  <c r="M141" i="8"/>
  <c r="N140" i="8"/>
  <c r="M140" i="8"/>
  <c r="N139" i="8"/>
  <c r="M139" i="8"/>
  <c r="N138" i="8"/>
  <c r="M138" i="8"/>
  <c r="N137" i="8"/>
  <c r="M137" i="8"/>
  <c r="N136" i="8"/>
  <c r="M136" i="8"/>
  <c r="N135" i="8"/>
  <c r="M135" i="8"/>
  <c r="N134" i="8"/>
  <c r="M134" i="8"/>
  <c r="N133" i="8"/>
  <c r="M133" i="8"/>
  <c r="N132" i="8"/>
  <c r="M132" i="8"/>
  <c r="N131" i="8"/>
  <c r="M131" i="8"/>
  <c r="N130" i="8"/>
  <c r="M130" i="8"/>
  <c r="N129" i="8"/>
  <c r="M129" i="8"/>
  <c r="N128" i="8"/>
  <c r="M128" i="8"/>
  <c r="N127" i="8"/>
  <c r="M127" i="8"/>
  <c r="N126" i="8"/>
  <c r="M126" i="8"/>
  <c r="N125" i="8"/>
  <c r="M125" i="8"/>
  <c r="N124" i="8"/>
  <c r="M124" i="8"/>
  <c r="N123" i="8"/>
  <c r="M123" i="8"/>
  <c r="N122" i="8"/>
  <c r="M122" i="8"/>
  <c r="N121" i="8"/>
  <c r="M121" i="8"/>
  <c r="N120" i="8"/>
  <c r="M120" i="8"/>
  <c r="N119" i="8"/>
  <c r="M119" i="8"/>
  <c r="N118" i="8"/>
  <c r="M118" i="8"/>
  <c r="N117" i="8"/>
  <c r="M117" i="8"/>
  <c r="N116" i="8"/>
  <c r="M116" i="8"/>
  <c r="N115" i="8"/>
  <c r="M115" i="8"/>
  <c r="N114" i="8"/>
  <c r="M114" i="8"/>
  <c r="N113" i="8"/>
  <c r="M113" i="8"/>
  <c r="N112" i="8"/>
  <c r="M112" i="8"/>
  <c r="N111" i="8"/>
  <c r="M111" i="8"/>
  <c r="N110" i="8"/>
  <c r="M110" i="8"/>
  <c r="N109" i="8"/>
  <c r="M109" i="8"/>
  <c r="N108" i="8"/>
  <c r="M108" i="8"/>
  <c r="N107" i="8"/>
  <c r="M107" i="8"/>
  <c r="N106" i="8"/>
  <c r="M106" i="8"/>
  <c r="N105" i="8"/>
  <c r="M105" i="8"/>
  <c r="N104" i="8"/>
  <c r="M104" i="8"/>
  <c r="N103" i="8"/>
  <c r="M103" i="8"/>
  <c r="N102" i="8"/>
  <c r="M102" i="8"/>
  <c r="N101" i="8"/>
  <c r="M101" i="8"/>
  <c r="N100" i="8"/>
  <c r="M100" i="8"/>
  <c r="N99" i="8"/>
  <c r="M99" i="8"/>
  <c r="N98" i="8"/>
  <c r="M98" i="8"/>
  <c r="N97" i="8"/>
  <c r="M97" i="8"/>
  <c r="N96" i="8"/>
  <c r="M96" i="8"/>
  <c r="N95" i="8"/>
  <c r="M95" i="8"/>
  <c r="N94" i="8"/>
  <c r="M94" i="8"/>
  <c r="N93" i="8"/>
  <c r="M93" i="8"/>
  <c r="N92" i="8"/>
  <c r="M92" i="8"/>
  <c r="N91" i="8"/>
  <c r="M91" i="8"/>
  <c r="N90" i="8"/>
  <c r="M90" i="8"/>
  <c r="N89" i="8"/>
  <c r="M89" i="8"/>
  <c r="N88" i="8"/>
  <c r="M88" i="8"/>
  <c r="N87" i="8"/>
  <c r="M87" i="8"/>
  <c r="N86" i="8"/>
  <c r="M86" i="8"/>
  <c r="N85" i="8"/>
  <c r="M85" i="8"/>
  <c r="N84" i="8"/>
  <c r="M84" i="8"/>
  <c r="N83" i="8"/>
  <c r="M83" i="8"/>
  <c r="N82" i="8"/>
  <c r="M82" i="8"/>
  <c r="N81" i="8"/>
  <c r="M81" i="8"/>
  <c r="N80" i="8"/>
  <c r="M80" i="8"/>
  <c r="N79" i="8"/>
  <c r="M79" i="8"/>
  <c r="N78" i="8"/>
  <c r="M78" i="8"/>
  <c r="N77" i="8"/>
  <c r="M77" i="8"/>
  <c r="N76" i="8"/>
  <c r="M76" i="8"/>
  <c r="N75" i="8"/>
  <c r="M75" i="8"/>
  <c r="N74" i="8"/>
  <c r="M74" i="8"/>
  <c r="N73" i="8"/>
  <c r="M73" i="8"/>
  <c r="N72" i="8"/>
  <c r="M72" i="8"/>
  <c r="N71" i="8"/>
  <c r="M71" i="8"/>
  <c r="N70" i="8"/>
  <c r="M70" i="8"/>
  <c r="N69" i="8"/>
  <c r="M69" i="8"/>
  <c r="N68" i="8"/>
  <c r="M68" i="8"/>
  <c r="N67" i="8"/>
  <c r="M67" i="8"/>
  <c r="N66" i="8"/>
  <c r="M66" i="8"/>
  <c r="N65" i="8"/>
  <c r="M65" i="8"/>
  <c r="N64" i="8"/>
  <c r="M64" i="8"/>
  <c r="N63" i="8"/>
  <c r="M63" i="8"/>
  <c r="N62" i="8"/>
  <c r="M62" i="8"/>
  <c r="N61" i="8"/>
  <c r="M61" i="8"/>
  <c r="N60" i="8"/>
  <c r="M60" i="8"/>
  <c r="N59" i="8"/>
  <c r="M59" i="8"/>
  <c r="N58" i="8"/>
  <c r="M58" i="8"/>
  <c r="N57" i="8"/>
  <c r="M57" i="8"/>
  <c r="N56" i="8"/>
  <c r="M56" i="8"/>
  <c r="N55" i="8"/>
  <c r="M55" i="8"/>
  <c r="N54" i="8"/>
  <c r="M54" i="8"/>
  <c r="N53" i="8"/>
  <c r="M53" i="8"/>
  <c r="N52" i="8"/>
  <c r="M52" i="8"/>
  <c r="N51" i="8"/>
  <c r="M51" i="8"/>
  <c r="N50" i="8"/>
  <c r="M50" i="8"/>
  <c r="N49" i="8"/>
  <c r="M49" i="8"/>
  <c r="N48" i="8"/>
  <c r="M48" i="8"/>
  <c r="N47" i="8"/>
  <c r="M47" i="8"/>
  <c r="N46" i="8"/>
  <c r="M46" i="8"/>
  <c r="N45" i="8"/>
  <c r="M45" i="8"/>
  <c r="N44" i="8"/>
  <c r="M44" i="8"/>
  <c r="N43" i="8"/>
  <c r="M43" i="8"/>
  <c r="N42" i="8"/>
  <c r="M42" i="8"/>
  <c r="N41" i="8"/>
  <c r="M41" i="8"/>
  <c r="N40" i="8"/>
  <c r="M40" i="8"/>
  <c r="N39" i="8"/>
  <c r="M39" i="8"/>
  <c r="N38" i="8"/>
  <c r="M38" i="8"/>
  <c r="N37" i="8"/>
  <c r="M37" i="8"/>
  <c r="N36" i="8"/>
  <c r="M36" i="8"/>
  <c r="N35" i="8"/>
  <c r="M35" i="8"/>
  <c r="N34" i="8"/>
  <c r="M34" i="8"/>
  <c r="N33" i="8"/>
  <c r="M33" i="8"/>
  <c r="N32" i="8"/>
  <c r="M32" i="8"/>
  <c r="N31" i="8"/>
  <c r="M31" i="8"/>
  <c r="N30" i="8"/>
  <c r="M30" i="8"/>
  <c r="N29" i="8"/>
  <c r="M29" i="8"/>
  <c r="N28" i="8"/>
  <c r="M28" i="8"/>
  <c r="N27" i="8"/>
  <c r="M27" i="8"/>
  <c r="N25" i="8"/>
  <c r="M25" i="8"/>
  <c r="N24" i="8"/>
  <c r="M24" i="8"/>
  <c r="N8" i="8"/>
  <c r="M8" i="8"/>
  <c r="N7" i="8"/>
  <c r="M7" i="8"/>
  <c r="N6" i="8"/>
  <c r="M6" i="8"/>
  <c r="N5" i="8"/>
  <c r="M5" i="8"/>
  <c r="M300" i="7"/>
  <c r="L300" i="7"/>
  <c r="M299" i="7"/>
  <c r="L299" i="7"/>
  <c r="M298" i="7"/>
  <c r="L298" i="7"/>
  <c r="M297" i="7"/>
  <c r="L297" i="7"/>
  <c r="M296" i="7"/>
  <c r="L296" i="7"/>
  <c r="M295" i="7"/>
  <c r="L295" i="7"/>
  <c r="M294" i="7"/>
  <c r="L294" i="7"/>
  <c r="M293" i="7"/>
  <c r="L293" i="7"/>
  <c r="M292" i="7"/>
  <c r="L292" i="7"/>
  <c r="M291" i="7"/>
  <c r="L291" i="7"/>
  <c r="M290" i="7"/>
  <c r="L290" i="7"/>
  <c r="M289" i="7"/>
  <c r="L289" i="7"/>
  <c r="M288" i="7"/>
  <c r="L288" i="7"/>
  <c r="M287" i="7"/>
  <c r="L287" i="7"/>
  <c r="M286" i="7"/>
  <c r="L286" i="7"/>
  <c r="M285" i="7"/>
  <c r="L285" i="7"/>
  <c r="M284" i="7"/>
  <c r="L284" i="7"/>
  <c r="M283" i="7"/>
  <c r="L283" i="7"/>
  <c r="M282" i="7"/>
  <c r="L282" i="7"/>
  <c r="M281" i="7"/>
  <c r="L281" i="7"/>
  <c r="M280" i="7"/>
  <c r="L280" i="7"/>
  <c r="M279" i="7"/>
  <c r="L279" i="7"/>
  <c r="M278" i="7"/>
  <c r="L278" i="7"/>
  <c r="M277" i="7"/>
  <c r="L277" i="7"/>
  <c r="M276" i="7"/>
  <c r="L276" i="7"/>
  <c r="M275" i="7"/>
  <c r="L275" i="7"/>
  <c r="M274" i="7"/>
  <c r="L274" i="7"/>
  <c r="M273" i="7"/>
  <c r="L273" i="7"/>
  <c r="M272" i="7"/>
  <c r="L272" i="7"/>
  <c r="M271" i="7"/>
  <c r="L271" i="7"/>
  <c r="M270" i="7"/>
  <c r="L270" i="7"/>
  <c r="M269" i="7"/>
  <c r="L269" i="7"/>
  <c r="M268" i="7"/>
  <c r="L268" i="7"/>
  <c r="M267" i="7"/>
  <c r="L267" i="7"/>
  <c r="M266" i="7"/>
  <c r="L266" i="7"/>
  <c r="M265" i="7"/>
  <c r="L265" i="7"/>
  <c r="M264" i="7"/>
  <c r="L264" i="7"/>
  <c r="M263" i="7"/>
  <c r="L263" i="7"/>
  <c r="M262" i="7"/>
  <c r="L262" i="7"/>
  <c r="M261" i="7"/>
  <c r="L261" i="7"/>
  <c r="M260" i="7"/>
  <c r="L260" i="7"/>
  <c r="M259" i="7"/>
  <c r="L259" i="7"/>
  <c r="M258" i="7"/>
  <c r="L258" i="7"/>
  <c r="M257" i="7"/>
  <c r="L257" i="7"/>
  <c r="M256" i="7"/>
  <c r="L256" i="7"/>
  <c r="M255" i="7"/>
  <c r="L255" i="7"/>
  <c r="M254" i="7"/>
  <c r="L254" i="7"/>
  <c r="M253" i="7"/>
  <c r="L253" i="7"/>
  <c r="M252" i="7"/>
  <c r="L252" i="7"/>
  <c r="M251" i="7"/>
  <c r="L251" i="7"/>
  <c r="M250" i="7"/>
  <c r="L250" i="7"/>
  <c r="M249" i="7"/>
  <c r="L249" i="7"/>
  <c r="M248" i="7"/>
  <c r="L248" i="7"/>
  <c r="M247" i="7"/>
  <c r="L247" i="7"/>
  <c r="M246" i="7"/>
  <c r="L246" i="7"/>
  <c r="M245" i="7"/>
  <c r="L245" i="7"/>
  <c r="M244" i="7"/>
  <c r="L244" i="7"/>
  <c r="M243" i="7"/>
  <c r="L243" i="7"/>
  <c r="M242" i="7"/>
  <c r="L242" i="7"/>
  <c r="M241" i="7"/>
  <c r="L241" i="7"/>
  <c r="M240" i="7"/>
  <c r="L240" i="7"/>
  <c r="M239" i="7"/>
  <c r="L239" i="7"/>
  <c r="M238" i="7"/>
  <c r="L238" i="7"/>
  <c r="M237" i="7"/>
  <c r="L237" i="7"/>
  <c r="M236" i="7"/>
  <c r="L236" i="7"/>
  <c r="M235" i="7"/>
  <c r="L235" i="7"/>
  <c r="M234" i="7"/>
  <c r="L234" i="7"/>
  <c r="M233" i="7"/>
  <c r="L233" i="7"/>
  <c r="M232" i="7"/>
  <c r="L232" i="7"/>
  <c r="M231" i="7"/>
  <c r="L231" i="7"/>
  <c r="M230" i="7"/>
  <c r="L230" i="7"/>
  <c r="M229" i="7"/>
  <c r="L229" i="7"/>
  <c r="M228" i="7"/>
  <c r="L228" i="7"/>
  <c r="M227" i="7"/>
  <c r="L227" i="7"/>
  <c r="M226" i="7"/>
  <c r="L226" i="7"/>
  <c r="M225" i="7"/>
  <c r="L225" i="7"/>
  <c r="M224" i="7"/>
  <c r="L224" i="7"/>
  <c r="M223" i="7"/>
  <c r="L223" i="7"/>
  <c r="M222" i="7"/>
  <c r="L222" i="7"/>
  <c r="M221" i="7"/>
  <c r="L221" i="7"/>
  <c r="M220" i="7"/>
  <c r="L220" i="7"/>
  <c r="M219" i="7"/>
  <c r="L219" i="7"/>
  <c r="M218" i="7"/>
  <c r="L218" i="7"/>
  <c r="M217" i="7"/>
  <c r="L217" i="7"/>
  <c r="M216" i="7"/>
  <c r="L216" i="7"/>
  <c r="M215" i="7"/>
  <c r="L215" i="7"/>
  <c r="M214" i="7"/>
  <c r="L214" i="7"/>
  <c r="M213" i="7"/>
  <c r="L213" i="7"/>
  <c r="M212" i="7"/>
  <c r="L212" i="7"/>
  <c r="M211" i="7"/>
  <c r="L211" i="7"/>
  <c r="M210" i="7"/>
  <c r="L210" i="7"/>
  <c r="M209" i="7"/>
  <c r="L209" i="7"/>
  <c r="M208" i="7"/>
  <c r="L208" i="7"/>
  <c r="M207" i="7"/>
  <c r="L207" i="7"/>
  <c r="M206" i="7"/>
  <c r="L206" i="7"/>
  <c r="M205" i="7"/>
  <c r="L205" i="7"/>
  <c r="M204" i="7"/>
  <c r="L204" i="7"/>
  <c r="M203" i="7"/>
  <c r="L203" i="7"/>
  <c r="M202" i="7"/>
  <c r="L202" i="7"/>
  <c r="M201" i="7"/>
  <c r="L201" i="7"/>
  <c r="M200" i="7"/>
  <c r="L200" i="7"/>
  <c r="M199" i="7"/>
  <c r="L199" i="7"/>
  <c r="M198" i="7"/>
  <c r="L198" i="7"/>
  <c r="M197" i="7"/>
  <c r="L197" i="7"/>
  <c r="M196" i="7"/>
  <c r="L196" i="7"/>
  <c r="M195" i="7"/>
  <c r="L195" i="7"/>
  <c r="M194" i="7"/>
  <c r="L194" i="7"/>
  <c r="M193" i="7"/>
  <c r="L193" i="7"/>
  <c r="M192" i="7"/>
  <c r="L192" i="7"/>
  <c r="M191" i="7"/>
  <c r="L191" i="7"/>
  <c r="M190" i="7"/>
  <c r="L190" i="7"/>
  <c r="M189" i="7"/>
  <c r="L189" i="7"/>
  <c r="M188" i="7"/>
  <c r="L188" i="7"/>
  <c r="M187" i="7"/>
  <c r="L187" i="7"/>
  <c r="M186" i="7"/>
  <c r="L186" i="7"/>
  <c r="M185" i="7"/>
  <c r="L185" i="7"/>
  <c r="M184" i="7"/>
  <c r="L184" i="7"/>
  <c r="M183" i="7"/>
  <c r="L183" i="7"/>
  <c r="M182" i="7"/>
  <c r="L182" i="7"/>
  <c r="M181" i="7"/>
  <c r="L181" i="7"/>
  <c r="M180" i="7"/>
  <c r="L180" i="7"/>
  <c r="M179" i="7"/>
  <c r="L179" i="7"/>
  <c r="M178" i="7"/>
  <c r="L178" i="7"/>
  <c r="M177" i="7"/>
  <c r="L177" i="7"/>
  <c r="M176" i="7"/>
  <c r="L176" i="7"/>
  <c r="M175" i="7"/>
  <c r="L175" i="7"/>
  <c r="M174" i="7"/>
  <c r="L174" i="7"/>
  <c r="M173" i="7"/>
  <c r="L173" i="7"/>
  <c r="M172" i="7"/>
  <c r="L172" i="7"/>
  <c r="M171" i="7"/>
  <c r="L171" i="7"/>
  <c r="M170" i="7"/>
  <c r="L170" i="7"/>
  <c r="M169" i="7"/>
  <c r="L169" i="7"/>
  <c r="M168" i="7"/>
  <c r="L168" i="7"/>
  <c r="M167" i="7"/>
  <c r="L167" i="7"/>
  <c r="M166" i="7"/>
  <c r="L166" i="7"/>
  <c r="M165" i="7"/>
  <c r="L165" i="7"/>
  <c r="M164" i="7"/>
  <c r="L164" i="7"/>
  <c r="M163" i="7"/>
  <c r="L163" i="7"/>
  <c r="M162" i="7"/>
  <c r="L162" i="7"/>
  <c r="M161" i="7"/>
  <c r="L161" i="7"/>
  <c r="M160" i="7"/>
  <c r="L160" i="7"/>
  <c r="M159" i="7"/>
  <c r="L159" i="7"/>
  <c r="M158" i="7"/>
  <c r="L158" i="7"/>
  <c r="M157" i="7"/>
  <c r="L157" i="7"/>
  <c r="M156" i="7"/>
  <c r="L156" i="7"/>
  <c r="M155" i="7"/>
  <c r="L155" i="7"/>
  <c r="M154" i="7"/>
  <c r="L154" i="7"/>
  <c r="M153" i="7"/>
  <c r="L153" i="7"/>
  <c r="M152" i="7"/>
  <c r="L152" i="7"/>
  <c r="M151" i="7"/>
  <c r="L151" i="7"/>
  <c r="M150" i="7"/>
  <c r="L150" i="7"/>
  <c r="M149" i="7"/>
  <c r="L149" i="7"/>
  <c r="M148" i="7"/>
  <c r="L148" i="7"/>
  <c r="M147" i="7"/>
  <c r="L147" i="7"/>
  <c r="M146" i="7"/>
  <c r="L146" i="7"/>
  <c r="M145" i="7"/>
  <c r="L145" i="7"/>
  <c r="M144" i="7"/>
  <c r="L144" i="7"/>
  <c r="M143" i="7"/>
  <c r="L143" i="7"/>
  <c r="M142" i="7"/>
  <c r="L142" i="7"/>
  <c r="M141" i="7"/>
  <c r="L141" i="7"/>
  <c r="M140" i="7"/>
  <c r="L140" i="7"/>
  <c r="M139" i="7"/>
  <c r="L139" i="7"/>
  <c r="M138" i="7"/>
  <c r="L138" i="7"/>
  <c r="M137" i="7"/>
  <c r="L137" i="7"/>
  <c r="M136" i="7"/>
  <c r="L136" i="7"/>
  <c r="M135" i="7"/>
  <c r="L135" i="7"/>
  <c r="M134" i="7"/>
  <c r="L134" i="7"/>
  <c r="M133" i="7"/>
  <c r="L133" i="7"/>
  <c r="M132" i="7"/>
  <c r="L132" i="7"/>
  <c r="M131" i="7"/>
  <c r="L131" i="7"/>
  <c r="M130" i="7"/>
  <c r="L130" i="7"/>
  <c r="M129" i="7"/>
  <c r="L129" i="7"/>
  <c r="M128" i="7"/>
  <c r="L128" i="7"/>
  <c r="M127" i="7"/>
  <c r="L127" i="7"/>
  <c r="M126" i="7"/>
  <c r="L126" i="7"/>
  <c r="M125" i="7"/>
  <c r="L125" i="7"/>
  <c r="M124" i="7"/>
  <c r="L124" i="7"/>
  <c r="M123" i="7"/>
  <c r="L123" i="7"/>
  <c r="M122" i="7"/>
  <c r="L122" i="7"/>
  <c r="M121" i="7"/>
  <c r="L121" i="7"/>
  <c r="M120" i="7"/>
  <c r="L120" i="7"/>
  <c r="M119" i="7"/>
  <c r="L119" i="7"/>
  <c r="M118" i="7"/>
  <c r="L118" i="7"/>
  <c r="M117" i="7"/>
  <c r="L117" i="7"/>
  <c r="M116" i="7"/>
  <c r="L116" i="7"/>
  <c r="M115" i="7"/>
  <c r="L115" i="7"/>
  <c r="M114" i="7"/>
  <c r="L114" i="7"/>
  <c r="M113" i="7"/>
  <c r="L113" i="7"/>
  <c r="M112" i="7"/>
  <c r="L112" i="7"/>
  <c r="M111" i="7"/>
  <c r="L111" i="7"/>
  <c r="M110" i="7"/>
  <c r="L110" i="7"/>
  <c r="M109" i="7"/>
  <c r="L109" i="7"/>
  <c r="M108" i="7"/>
  <c r="L108" i="7"/>
  <c r="M107" i="7"/>
  <c r="L107" i="7"/>
  <c r="M106" i="7"/>
  <c r="L106" i="7"/>
  <c r="M105" i="7"/>
  <c r="L105" i="7"/>
  <c r="M104" i="7"/>
  <c r="L104" i="7"/>
  <c r="M103" i="7"/>
  <c r="L103" i="7"/>
  <c r="M102" i="7"/>
  <c r="L102" i="7"/>
  <c r="M101" i="7"/>
  <c r="L101" i="7"/>
  <c r="M100" i="7"/>
  <c r="L100" i="7"/>
  <c r="M99" i="7"/>
  <c r="L99" i="7"/>
  <c r="M98" i="7"/>
  <c r="L98" i="7"/>
  <c r="M97" i="7"/>
  <c r="L97" i="7"/>
  <c r="M96" i="7"/>
  <c r="L96" i="7"/>
  <c r="M95" i="7"/>
  <c r="L95" i="7"/>
  <c r="M94" i="7"/>
  <c r="L94" i="7"/>
  <c r="M93" i="7"/>
  <c r="L93" i="7"/>
  <c r="M92" i="7"/>
  <c r="L92" i="7"/>
  <c r="M91" i="7"/>
  <c r="L91" i="7"/>
  <c r="M90" i="7"/>
  <c r="L90" i="7"/>
  <c r="M89" i="7"/>
  <c r="L89" i="7"/>
  <c r="M88" i="7"/>
  <c r="L88" i="7"/>
  <c r="M87" i="7"/>
  <c r="L87" i="7"/>
  <c r="M86" i="7"/>
  <c r="L86" i="7"/>
  <c r="M85" i="7"/>
  <c r="L85" i="7"/>
  <c r="M84" i="7"/>
  <c r="L84" i="7"/>
  <c r="M83" i="7"/>
  <c r="L83" i="7"/>
  <c r="M82" i="7"/>
  <c r="L82" i="7"/>
  <c r="M81" i="7"/>
  <c r="L81" i="7"/>
  <c r="M80" i="7"/>
  <c r="L80" i="7"/>
  <c r="M79" i="7"/>
  <c r="L79" i="7"/>
  <c r="M78" i="7"/>
  <c r="L78" i="7"/>
  <c r="M77" i="7"/>
  <c r="L77" i="7"/>
  <c r="M76" i="7"/>
  <c r="L76" i="7"/>
  <c r="M75" i="7"/>
  <c r="L75" i="7"/>
  <c r="M74" i="7"/>
  <c r="L74" i="7"/>
  <c r="M73" i="7"/>
  <c r="L73" i="7"/>
  <c r="M72" i="7"/>
  <c r="L72" i="7"/>
  <c r="M71" i="7"/>
  <c r="L71" i="7"/>
  <c r="M70" i="7"/>
  <c r="L70" i="7"/>
  <c r="M69" i="7"/>
  <c r="L69" i="7"/>
  <c r="M68" i="7"/>
  <c r="L68" i="7"/>
  <c r="M67" i="7"/>
  <c r="L67" i="7"/>
  <c r="M66" i="7"/>
  <c r="L66" i="7"/>
  <c r="M65" i="7"/>
  <c r="L65" i="7"/>
  <c r="M64" i="7"/>
  <c r="L64" i="7"/>
  <c r="M63" i="7"/>
  <c r="L63" i="7"/>
  <c r="M62" i="7"/>
  <c r="L62" i="7"/>
  <c r="M61" i="7"/>
  <c r="L61" i="7"/>
  <c r="M60" i="7"/>
  <c r="L60" i="7"/>
  <c r="M59" i="7"/>
  <c r="L59" i="7"/>
  <c r="M58" i="7"/>
  <c r="L58" i="7"/>
  <c r="M57" i="7"/>
  <c r="L57" i="7"/>
  <c r="M56" i="7"/>
  <c r="L56" i="7"/>
  <c r="M55" i="7"/>
  <c r="L55" i="7"/>
  <c r="M54" i="7"/>
  <c r="L54" i="7"/>
  <c r="M53" i="7"/>
  <c r="L53" i="7"/>
  <c r="M52" i="7"/>
  <c r="L52" i="7"/>
  <c r="M51" i="7"/>
  <c r="L51" i="7"/>
  <c r="M50" i="7"/>
  <c r="L50" i="7"/>
  <c r="M49" i="7"/>
  <c r="L49" i="7"/>
  <c r="M48" i="7"/>
  <c r="L48" i="7"/>
  <c r="M47" i="7"/>
  <c r="L47" i="7"/>
  <c r="M46" i="7"/>
  <c r="L46" i="7"/>
  <c r="M45" i="7"/>
  <c r="L45" i="7"/>
  <c r="M44" i="7"/>
  <c r="L44" i="7"/>
  <c r="M43" i="7"/>
  <c r="L43" i="7"/>
  <c r="M42" i="7"/>
  <c r="L42" i="7"/>
  <c r="M41" i="7"/>
  <c r="L41" i="7"/>
  <c r="M40" i="7"/>
  <c r="L40" i="7"/>
  <c r="M39" i="7"/>
  <c r="L39" i="7"/>
  <c r="M38" i="7"/>
  <c r="L38" i="7"/>
  <c r="M37" i="7"/>
  <c r="L37" i="7"/>
  <c r="M36" i="7"/>
  <c r="L36" i="7"/>
  <c r="M35" i="7"/>
  <c r="L35" i="7"/>
  <c r="M34" i="7"/>
  <c r="L34" i="7"/>
  <c r="M33" i="7"/>
  <c r="L33" i="7"/>
  <c r="M32" i="7"/>
  <c r="L32" i="7"/>
  <c r="M31" i="7"/>
  <c r="L31" i="7"/>
  <c r="M30" i="7"/>
  <c r="L30" i="7"/>
  <c r="M29" i="7"/>
  <c r="L29" i="7"/>
  <c r="M28" i="7"/>
  <c r="L28" i="7"/>
  <c r="M27" i="7"/>
  <c r="L27" i="7"/>
  <c r="M26" i="7"/>
  <c r="L26" i="7"/>
  <c r="M25" i="7"/>
  <c r="L25" i="7"/>
  <c r="M24" i="7"/>
  <c r="L24" i="7"/>
  <c r="M23" i="7"/>
  <c r="L23" i="7"/>
  <c r="M22" i="7"/>
  <c r="L22" i="7"/>
  <c r="M21" i="7"/>
  <c r="L21" i="7"/>
  <c r="M20" i="7"/>
  <c r="L20" i="7"/>
  <c r="M19" i="7"/>
  <c r="L19" i="7"/>
  <c r="M18" i="7"/>
  <c r="L18" i="7"/>
  <c r="M17" i="7"/>
  <c r="L17" i="7"/>
  <c r="M5" i="7"/>
  <c r="L5" i="7"/>
  <c r="F13" i="35"/>
  <c r="C104" i="6"/>
  <c r="C13" i="35"/>
  <c r="F11" i="35"/>
  <c r="N368" i="6"/>
  <c r="M368" i="6"/>
  <c r="N367" i="6"/>
  <c r="M367" i="6"/>
  <c r="N366" i="6"/>
  <c r="M366" i="6"/>
  <c r="N365" i="6"/>
  <c r="M365" i="6"/>
  <c r="N364" i="6"/>
  <c r="M364" i="6"/>
  <c r="N363" i="6"/>
  <c r="M363" i="6"/>
  <c r="N362" i="6"/>
  <c r="M362" i="6"/>
  <c r="N361" i="6"/>
  <c r="M361" i="6"/>
  <c r="N360" i="6"/>
  <c r="M360" i="6"/>
  <c r="N359" i="6"/>
  <c r="M359" i="6"/>
  <c r="N358" i="6"/>
  <c r="M358" i="6"/>
  <c r="N357" i="6"/>
  <c r="M357" i="6"/>
  <c r="N356" i="6"/>
  <c r="M356" i="6"/>
  <c r="N355" i="6"/>
  <c r="M355" i="6"/>
  <c r="N354" i="6"/>
  <c r="M354" i="6"/>
  <c r="N353" i="6"/>
  <c r="M353" i="6"/>
  <c r="N352" i="6"/>
  <c r="M352" i="6"/>
  <c r="N351" i="6"/>
  <c r="M351" i="6"/>
  <c r="N350" i="6"/>
  <c r="M350" i="6"/>
  <c r="N349" i="6"/>
  <c r="M349" i="6"/>
  <c r="N348" i="6"/>
  <c r="M348" i="6"/>
  <c r="N347" i="6"/>
  <c r="M347" i="6"/>
  <c r="N346" i="6"/>
  <c r="M346" i="6"/>
  <c r="N345" i="6"/>
  <c r="M345" i="6"/>
  <c r="N344" i="6"/>
  <c r="M344" i="6"/>
  <c r="N343" i="6"/>
  <c r="M343" i="6"/>
  <c r="N342" i="6"/>
  <c r="M342" i="6"/>
  <c r="N341" i="6"/>
  <c r="M341" i="6"/>
  <c r="N340" i="6"/>
  <c r="M340" i="6"/>
  <c r="N339" i="6"/>
  <c r="M339" i="6"/>
  <c r="N338" i="6"/>
  <c r="M338" i="6"/>
  <c r="N337" i="6"/>
  <c r="M337" i="6"/>
  <c r="N336" i="6"/>
  <c r="M336" i="6"/>
  <c r="N335" i="6"/>
  <c r="M335" i="6"/>
  <c r="N334" i="6"/>
  <c r="M334" i="6"/>
  <c r="N333" i="6"/>
  <c r="M333" i="6"/>
  <c r="N332" i="6"/>
  <c r="M332" i="6"/>
  <c r="N331" i="6"/>
  <c r="M331" i="6"/>
  <c r="N330" i="6"/>
  <c r="M330" i="6"/>
  <c r="N329" i="6"/>
  <c r="M329" i="6"/>
  <c r="N328" i="6"/>
  <c r="M328" i="6"/>
  <c r="N327" i="6"/>
  <c r="M327" i="6"/>
  <c r="N326" i="6"/>
  <c r="M326" i="6"/>
  <c r="N325" i="6"/>
  <c r="M325" i="6"/>
  <c r="N324" i="6"/>
  <c r="M324" i="6"/>
  <c r="N323" i="6"/>
  <c r="M323" i="6"/>
  <c r="N322" i="6"/>
  <c r="M322" i="6"/>
  <c r="N321" i="6"/>
  <c r="M321" i="6"/>
  <c r="N320" i="6"/>
  <c r="M320" i="6"/>
  <c r="N319" i="6"/>
  <c r="M319" i="6"/>
  <c r="N318" i="6"/>
  <c r="M318" i="6"/>
  <c r="N317" i="6"/>
  <c r="M317" i="6"/>
  <c r="N316" i="6"/>
  <c r="M316" i="6"/>
  <c r="N315" i="6"/>
  <c r="M315" i="6"/>
  <c r="N314" i="6"/>
  <c r="M314" i="6"/>
  <c r="N313" i="6"/>
  <c r="M313" i="6"/>
  <c r="N312" i="6"/>
  <c r="M312" i="6"/>
  <c r="N311" i="6"/>
  <c r="M311" i="6"/>
  <c r="N310" i="6"/>
  <c r="M310" i="6"/>
  <c r="N309" i="6"/>
  <c r="M309" i="6"/>
  <c r="N308" i="6"/>
  <c r="M308" i="6"/>
  <c r="N307" i="6"/>
  <c r="M307" i="6"/>
  <c r="N306" i="6"/>
  <c r="M306" i="6"/>
  <c r="N305" i="6"/>
  <c r="M305" i="6"/>
  <c r="N304" i="6"/>
  <c r="M304" i="6"/>
  <c r="N303" i="6"/>
  <c r="M303" i="6"/>
  <c r="N302" i="6"/>
  <c r="M302" i="6"/>
  <c r="N301" i="6"/>
  <c r="M301" i="6"/>
  <c r="N300" i="6"/>
  <c r="M300" i="6"/>
  <c r="N299" i="6"/>
  <c r="M299" i="6"/>
  <c r="N298" i="6"/>
  <c r="M298" i="6"/>
  <c r="N297" i="6"/>
  <c r="M297" i="6"/>
  <c r="N296" i="6"/>
  <c r="M296" i="6"/>
  <c r="N295" i="6"/>
  <c r="M295" i="6"/>
  <c r="N294" i="6"/>
  <c r="M294" i="6"/>
  <c r="N293" i="6"/>
  <c r="M293" i="6"/>
  <c r="N292" i="6"/>
  <c r="M292" i="6"/>
  <c r="N291" i="6"/>
  <c r="M291" i="6"/>
  <c r="N290" i="6"/>
  <c r="M290" i="6"/>
  <c r="N289" i="6"/>
  <c r="M289" i="6"/>
  <c r="N288" i="6"/>
  <c r="M288" i="6"/>
  <c r="N287" i="6"/>
  <c r="M287" i="6"/>
  <c r="N286" i="6"/>
  <c r="M286" i="6"/>
  <c r="N285" i="6"/>
  <c r="M285" i="6"/>
  <c r="N284" i="6"/>
  <c r="M284" i="6"/>
  <c r="N283" i="6"/>
  <c r="M283" i="6"/>
  <c r="N282" i="6"/>
  <c r="M282" i="6"/>
  <c r="N281" i="6"/>
  <c r="M281" i="6"/>
  <c r="N280" i="6"/>
  <c r="M280" i="6"/>
  <c r="N279" i="6"/>
  <c r="M279" i="6"/>
  <c r="N278" i="6"/>
  <c r="M278" i="6"/>
  <c r="N277" i="6"/>
  <c r="M277" i="6"/>
  <c r="N276" i="6"/>
  <c r="M276" i="6"/>
  <c r="N275" i="6"/>
  <c r="M275" i="6"/>
  <c r="N274" i="6"/>
  <c r="M274" i="6"/>
  <c r="N273" i="6"/>
  <c r="M273" i="6"/>
  <c r="N272" i="6"/>
  <c r="M272" i="6"/>
  <c r="N271" i="6"/>
  <c r="M271" i="6"/>
  <c r="N270" i="6"/>
  <c r="M270" i="6"/>
  <c r="N269" i="6"/>
  <c r="M269" i="6"/>
  <c r="N268" i="6"/>
  <c r="M268" i="6"/>
  <c r="N267" i="6"/>
  <c r="M267" i="6"/>
  <c r="N266" i="6"/>
  <c r="M266" i="6"/>
  <c r="N265" i="6"/>
  <c r="M265" i="6"/>
  <c r="N264" i="6"/>
  <c r="M264" i="6"/>
  <c r="N263" i="6"/>
  <c r="M263" i="6"/>
  <c r="N262" i="6"/>
  <c r="M262" i="6"/>
  <c r="N261" i="6"/>
  <c r="M261" i="6"/>
  <c r="N260" i="6"/>
  <c r="M260" i="6"/>
  <c r="N259" i="6"/>
  <c r="M259" i="6"/>
  <c r="N258" i="6"/>
  <c r="M258" i="6"/>
  <c r="N257" i="6"/>
  <c r="M257" i="6"/>
  <c r="N256" i="6"/>
  <c r="M256" i="6"/>
  <c r="N255" i="6"/>
  <c r="M255" i="6"/>
  <c r="N254" i="6"/>
  <c r="M254" i="6"/>
  <c r="N253" i="6"/>
  <c r="M253" i="6"/>
  <c r="N252" i="6"/>
  <c r="M252" i="6"/>
  <c r="N251" i="6"/>
  <c r="M251" i="6"/>
  <c r="N250" i="6"/>
  <c r="M250" i="6"/>
  <c r="N249" i="6"/>
  <c r="M249" i="6"/>
  <c r="N248" i="6"/>
  <c r="M248" i="6"/>
  <c r="N247" i="6"/>
  <c r="M247" i="6"/>
  <c r="N246" i="6"/>
  <c r="M246" i="6"/>
  <c r="N245" i="6"/>
  <c r="M245" i="6"/>
  <c r="N244" i="6"/>
  <c r="M244" i="6"/>
  <c r="N243" i="6"/>
  <c r="M243" i="6"/>
  <c r="N242" i="6"/>
  <c r="M242" i="6"/>
  <c r="N241" i="6"/>
  <c r="M241" i="6"/>
  <c r="N240" i="6"/>
  <c r="M240" i="6"/>
  <c r="N239" i="6"/>
  <c r="M239" i="6"/>
  <c r="N238" i="6"/>
  <c r="M238" i="6"/>
  <c r="N237" i="6"/>
  <c r="M237" i="6"/>
  <c r="N236" i="6"/>
  <c r="M236" i="6"/>
  <c r="N235" i="6"/>
  <c r="M235" i="6"/>
  <c r="N234" i="6"/>
  <c r="M234" i="6"/>
  <c r="N233" i="6"/>
  <c r="M233" i="6"/>
  <c r="N232" i="6"/>
  <c r="M232" i="6"/>
  <c r="N231" i="6"/>
  <c r="M231" i="6"/>
  <c r="N230" i="6"/>
  <c r="M230" i="6"/>
  <c r="N229" i="6"/>
  <c r="M229" i="6"/>
  <c r="N228" i="6"/>
  <c r="M228" i="6"/>
  <c r="N227" i="6"/>
  <c r="M227" i="6"/>
  <c r="N226" i="6"/>
  <c r="M226" i="6"/>
  <c r="N225" i="6"/>
  <c r="M225" i="6"/>
  <c r="N224" i="6"/>
  <c r="M224" i="6"/>
  <c r="N223" i="6"/>
  <c r="M223" i="6"/>
  <c r="N222" i="6"/>
  <c r="M222" i="6"/>
  <c r="N221" i="6"/>
  <c r="M221" i="6"/>
  <c r="N220" i="6"/>
  <c r="M220" i="6"/>
  <c r="N219" i="6"/>
  <c r="M219" i="6"/>
  <c r="N218" i="6"/>
  <c r="M218" i="6"/>
  <c r="N217" i="6"/>
  <c r="M217" i="6"/>
  <c r="N216" i="6"/>
  <c r="M216" i="6"/>
  <c r="N215" i="6"/>
  <c r="M215" i="6"/>
  <c r="N214" i="6"/>
  <c r="M214" i="6"/>
  <c r="N213" i="6"/>
  <c r="M213" i="6"/>
  <c r="N212" i="6"/>
  <c r="M212" i="6"/>
  <c r="N211" i="6"/>
  <c r="M211" i="6"/>
  <c r="N210" i="6"/>
  <c r="M210" i="6"/>
  <c r="N209" i="6"/>
  <c r="M209" i="6"/>
  <c r="N208" i="6"/>
  <c r="M208" i="6"/>
  <c r="N207" i="6"/>
  <c r="M207" i="6"/>
  <c r="N206" i="6"/>
  <c r="M206" i="6"/>
  <c r="N205" i="6"/>
  <c r="M205" i="6"/>
  <c r="N204" i="6"/>
  <c r="M204" i="6"/>
  <c r="N203" i="6"/>
  <c r="M203" i="6"/>
  <c r="N202" i="6"/>
  <c r="M202" i="6"/>
  <c r="N201" i="6"/>
  <c r="M201" i="6"/>
  <c r="N200" i="6"/>
  <c r="M200" i="6"/>
  <c r="N199" i="6"/>
  <c r="M199" i="6"/>
  <c r="N198" i="6"/>
  <c r="M198" i="6"/>
  <c r="N197" i="6"/>
  <c r="M197" i="6"/>
  <c r="N196" i="6"/>
  <c r="M196" i="6"/>
  <c r="N195" i="6"/>
  <c r="M195" i="6"/>
  <c r="N194" i="6"/>
  <c r="M194" i="6"/>
  <c r="N193" i="6"/>
  <c r="M193" i="6"/>
  <c r="N192" i="6"/>
  <c r="M192" i="6"/>
  <c r="N191" i="6"/>
  <c r="M191" i="6"/>
  <c r="N190" i="6"/>
  <c r="M190" i="6"/>
  <c r="N189" i="6"/>
  <c r="M189" i="6"/>
  <c r="N188" i="6"/>
  <c r="M188" i="6"/>
  <c r="N187" i="6"/>
  <c r="M187" i="6"/>
  <c r="N186" i="6"/>
  <c r="M186" i="6"/>
  <c r="N185" i="6"/>
  <c r="M185" i="6"/>
  <c r="N184" i="6"/>
  <c r="M184" i="6"/>
  <c r="N183" i="6"/>
  <c r="M183" i="6"/>
  <c r="N182" i="6"/>
  <c r="M182" i="6"/>
  <c r="N181" i="6"/>
  <c r="M181" i="6"/>
  <c r="N180" i="6"/>
  <c r="M180" i="6"/>
  <c r="N179" i="6"/>
  <c r="M179" i="6"/>
  <c r="N178" i="6"/>
  <c r="M178" i="6"/>
  <c r="N177" i="6"/>
  <c r="M177" i="6"/>
  <c r="N176" i="6"/>
  <c r="M176" i="6"/>
  <c r="N175" i="6"/>
  <c r="M175" i="6"/>
  <c r="N174" i="6"/>
  <c r="M174" i="6"/>
  <c r="N173" i="6"/>
  <c r="M173" i="6"/>
  <c r="N172" i="6"/>
  <c r="M172" i="6"/>
  <c r="N171" i="6"/>
  <c r="M171" i="6"/>
  <c r="N170" i="6"/>
  <c r="M170" i="6"/>
  <c r="N169" i="6"/>
  <c r="M169" i="6"/>
  <c r="N168" i="6"/>
  <c r="M168" i="6"/>
  <c r="N167" i="6"/>
  <c r="M167" i="6"/>
  <c r="N166" i="6"/>
  <c r="M166" i="6"/>
  <c r="N165" i="6"/>
  <c r="M165" i="6"/>
  <c r="N164" i="6"/>
  <c r="M164" i="6"/>
  <c r="N163" i="6"/>
  <c r="M163" i="6"/>
  <c r="N162" i="6"/>
  <c r="M162" i="6"/>
  <c r="N161" i="6"/>
  <c r="M161" i="6"/>
  <c r="N160" i="6"/>
  <c r="M160" i="6"/>
  <c r="N159" i="6"/>
  <c r="M159" i="6"/>
  <c r="N158" i="6"/>
  <c r="M158" i="6"/>
  <c r="N157" i="6"/>
  <c r="M157" i="6"/>
  <c r="N156" i="6"/>
  <c r="M156" i="6"/>
  <c r="N155" i="6"/>
  <c r="M155" i="6"/>
  <c r="N154" i="6"/>
  <c r="M154" i="6"/>
  <c r="N153" i="6"/>
  <c r="M153" i="6"/>
  <c r="N152" i="6"/>
  <c r="M152" i="6"/>
  <c r="N151" i="6"/>
  <c r="M151" i="6"/>
  <c r="N150" i="6"/>
  <c r="M150" i="6"/>
  <c r="N149" i="6"/>
  <c r="M149" i="6"/>
  <c r="N148" i="6"/>
  <c r="M148" i="6"/>
  <c r="N147" i="6"/>
  <c r="M147" i="6"/>
  <c r="N146" i="6"/>
  <c r="M146" i="6"/>
  <c r="N145" i="6"/>
  <c r="M145" i="6"/>
  <c r="N144" i="6"/>
  <c r="M144" i="6"/>
  <c r="N143" i="6"/>
  <c r="M143" i="6"/>
  <c r="N142" i="6"/>
  <c r="M142" i="6"/>
  <c r="N141" i="6"/>
  <c r="M141" i="6"/>
  <c r="N140" i="6"/>
  <c r="M140" i="6"/>
  <c r="N139" i="6"/>
  <c r="M139" i="6"/>
  <c r="N138" i="6"/>
  <c r="M138" i="6"/>
  <c r="N137" i="6"/>
  <c r="M137" i="6"/>
  <c r="N136" i="6"/>
  <c r="M136" i="6"/>
  <c r="N135" i="6"/>
  <c r="M135" i="6"/>
  <c r="N134" i="6"/>
  <c r="M134" i="6"/>
  <c r="N133" i="6"/>
  <c r="M133" i="6"/>
  <c r="N132" i="6"/>
  <c r="M132" i="6"/>
  <c r="N131" i="6"/>
  <c r="M131" i="6"/>
  <c r="N130" i="6"/>
  <c r="M130" i="6"/>
  <c r="N129" i="6"/>
  <c r="M129" i="6"/>
  <c r="N128" i="6"/>
  <c r="M128" i="6"/>
  <c r="N127" i="6"/>
  <c r="M127" i="6"/>
  <c r="N126" i="6"/>
  <c r="M126" i="6"/>
  <c r="N125" i="6"/>
  <c r="M125" i="6"/>
  <c r="N124" i="6"/>
  <c r="M124" i="6"/>
  <c r="N123" i="6"/>
  <c r="M123" i="6"/>
  <c r="N122" i="6"/>
  <c r="M122" i="6"/>
  <c r="N121" i="6"/>
  <c r="M121" i="6"/>
  <c r="N120" i="6"/>
  <c r="M120" i="6"/>
  <c r="N119" i="6"/>
  <c r="M119" i="6"/>
  <c r="N118" i="6"/>
  <c r="M118" i="6"/>
  <c r="N117" i="6"/>
  <c r="M117" i="6"/>
  <c r="N116" i="6"/>
  <c r="M116" i="6"/>
  <c r="N115" i="6"/>
  <c r="M115" i="6"/>
  <c r="N114" i="6"/>
  <c r="M114" i="6"/>
  <c r="N113" i="6"/>
  <c r="M113" i="6"/>
  <c r="N112" i="6"/>
  <c r="M112" i="6"/>
  <c r="N111" i="6"/>
  <c r="M111" i="6"/>
  <c r="N110" i="6"/>
  <c r="M110" i="6"/>
  <c r="N109" i="6"/>
  <c r="M109" i="6"/>
  <c r="N108" i="6"/>
  <c r="M108" i="6"/>
  <c r="N107" i="6"/>
  <c r="M107" i="6"/>
  <c r="N106" i="6"/>
  <c r="M106" i="6"/>
  <c r="N105" i="6"/>
  <c r="M105" i="6"/>
  <c r="N104" i="6"/>
  <c r="M104" i="6"/>
  <c r="N103" i="6"/>
  <c r="M103" i="6"/>
  <c r="D21" i="5"/>
  <c r="F12" i="35" s="1"/>
  <c r="C21" i="5"/>
  <c r="A21" i="5"/>
  <c r="C12" i="35" s="1"/>
  <c r="N297" i="5"/>
  <c r="M297" i="5"/>
  <c r="N296" i="5"/>
  <c r="M296" i="5"/>
  <c r="N295" i="5"/>
  <c r="M295" i="5"/>
  <c r="N294" i="5"/>
  <c r="M294" i="5"/>
  <c r="N293" i="5"/>
  <c r="M293" i="5"/>
  <c r="N292" i="5"/>
  <c r="M292" i="5"/>
  <c r="N291" i="5"/>
  <c r="M291" i="5"/>
  <c r="N290" i="5"/>
  <c r="M290" i="5"/>
  <c r="N289" i="5"/>
  <c r="M289" i="5"/>
  <c r="N288" i="5"/>
  <c r="M288" i="5"/>
  <c r="N287" i="5"/>
  <c r="M287" i="5"/>
  <c r="N286" i="5"/>
  <c r="M286" i="5"/>
  <c r="N285" i="5"/>
  <c r="M285" i="5"/>
  <c r="N284" i="5"/>
  <c r="M284" i="5"/>
  <c r="N283" i="5"/>
  <c r="M283" i="5"/>
  <c r="N282" i="5"/>
  <c r="M282" i="5"/>
  <c r="N281" i="5"/>
  <c r="M281" i="5"/>
  <c r="N280" i="5"/>
  <c r="M280" i="5"/>
  <c r="N279" i="5"/>
  <c r="M279" i="5"/>
  <c r="N278" i="5"/>
  <c r="M278" i="5"/>
  <c r="N277" i="5"/>
  <c r="M277" i="5"/>
  <c r="N276" i="5"/>
  <c r="M276" i="5"/>
  <c r="N275" i="5"/>
  <c r="M275" i="5"/>
  <c r="N274" i="5"/>
  <c r="M274" i="5"/>
  <c r="N273" i="5"/>
  <c r="M273" i="5"/>
  <c r="N272" i="5"/>
  <c r="M272" i="5"/>
  <c r="N271" i="5"/>
  <c r="M271" i="5"/>
  <c r="N270" i="5"/>
  <c r="M270" i="5"/>
  <c r="N269" i="5"/>
  <c r="M269" i="5"/>
  <c r="N268" i="5"/>
  <c r="M268" i="5"/>
  <c r="N267" i="5"/>
  <c r="M267" i="5"/>
  <c r="N266" i="5"/>
  <c r="M266" i="5"/>
  <c r="N265" i="5"/>
  <c r="M265" i="5"/>
  <c r="N264" i="5"/>
  <c r="M264" i="5"/>
  <c r="N263" i="5"/>
  <c r="M263" i="5"/>
  <c r="N262" i="5"/>
  <c r="M262" i="5"/>
  <c r="N261" i="5"/>
  <c r="M261" i="5"/>
  <c r="N260" i="5"/>
  <c r="M260" i="5"/>
  <c r="N259" i="5"/>
  <c r="M259" i="5"/>
  <c r="N258" i="5"/>
  <c r="M258" i="5"/>
  <c r="N257" i="5"/>
  <c r="M257" i="5"/>
  <c r="N256" i="5"/>
  <c r="M256" i="5"/>
  <c r="N255" i="5"/>
  <c r="M255" i="5"/>
  <c r="N254" i="5"/>
  <c r="M254" i="5"/>
  <c r="N253" i="5"/>
  <c r="M253" i="5"/>
  <c r="N252" i="5"/>
  <c r="M252" i="5"/>
  <c r="N251" i="5"/>
  <c r="M251" i="5"/>
  <c r="N250" i="5"/>
  <c r="M250" i="5"/>
  <c r="N249" i="5"/>
  <c r="M249" i="5"/>
  <c r="N248" i="5"/>
  <c r="M248" i="5"/>
  <c r="N247" i="5"/>
  <c r="M247" i="5"/>
  <c r="N246" i="5"/>
  <c r="M246" i="5"/>
  <c r="N245" i="5"/>
  <c r="M245" i="5"/>
  <c r="N244" i="5"/>
  <c r="M244" i="5"/>
  <c r="N243" i="5"/>
  <c r="M243" i="5"/>
  <c r="N242" i="5"/>
  <c r="M242" i="5"/>
  <c r="N241" i="5"/>
  <c r="M241" i="5"/>
  <c r="N240" i="5"/>
  <c r="M240" i="5"/>
  <c r="N239" i="5"/>
  <c r="M239" i="5"/>
  <c r="N238" i="5"/>
  <c r="M238" i="5"/>
  <c r="N237" i="5"/>
  <c r="M237" i="5"/>
  <c r="N236" i="5"/>
  <c r="M236" i="5"/>
  <c r="N235" i="5"/>
  <c r="M235" i="5"/>
  <c r="N234" i="5"/>
  <c r="M234" i="5"/>
  <c r="N233" i="5"/>
  <c r="M233" i="5"/>
  <c r="N232" i="5"/>
  <c r="M232" i="5"/>
  <c r="N231" i="5"/>
  <c r="M231" i="5"/>
  <c r="N230" i="5"/>
  <c r="M230" i="5"/>
  <c r="N229" i="5"/>
  <c r="M229" i="5"/>
  <c r="N228" i="5"/>
  <c r="M228" i="5"/>
  <c r="N227" i="5"/>
  <c r="M227" i="5"/>
  <c r="N226" i="5"/>
  <c r="M226" i="5"/>
  <c r="N225" i="5"/>
  <c r="M225" i="5"/>
  <c r="N224" i="5"/>
  <c r="M224" i="5"/>
  <c r="N223" i="5"/>
  <c r="M223" i="5"/>
  <c r="N222" i="5"/>
  <c r="M222" i="5"/>
  <c r="N221" i="5"/>
  <c r="M221" i="5"/>
  <c r="N220" i="5"/>
  <c r="M220" i="5"/>
  <c r="N219" i="5"/>
  <c r="M219" i="5"/>
  <c r="N218" i="5"/>
  <c r="M218" i="5"/>
  <c r="N217" i="5"/>
  <c r="M217" i="5"/>
  <c r="N216" i="5"/>
  <c r="M216" i="5"/>
  <c r="N215" i="5"/>
  <c r="M215" i="5"/>
  <c r="N214" i="5"/>
  <c r="M214" i="5"/>
  <c r="N213" i="5"/>
  <c r="M213" i="5"/>
  <c r="N212" i="5"/>
  <c r="M212" i="5"/>
  <c r="N211" i="5"/>
  <c r="M211" i="5"/>
  <c r="N210" i="5"/>
  <c r="M210" i="5"/>
  <c r="N209" i="5"/>
  <c r="M209" i="5"/>
  <c r="N208" i="5"/>
  <c r="M208" i="5"/>
  <c r="N207" i="5"/>
  <c r="M207" i="5"/>
  <c r="N206" i="5"/>
  <c r="M206" i="5"/>
  <c r="N205" i="5"/>
  <c r="M205" i="5"/>
  <c r="N204" i="5"/>
  <c r="M204" i="5"/>
  <c r="N203" i="5"/>
  <c r="M203" i="5"/>
  <c r="N202" i="5"/>
  <c r="M202" i="5"/>
  <c r="N201" i="5"/>
  <c r="M201" i="5"/>
  <c r="N200" i="5"/>
  <c r="M200" i="5"/>
  <c r="N199" i="5"/>
  <c r="M199" i="5"/>
  <c r="N198" i="5"/>
  <c r="M198" i="5"/>
  <c r="N197" i="5"/>
  <c r="M197" i="5"/>
  <c r="N196" i="5"/>
  <c r="M196" i="5"/>
  <c r="N195" i="5"/>
  <c r="M195" i="5"/>
  <c r="N194" i="5"/>
  <c r="M194" i="5"/>
  <c r="N193" i="5"/>
  <c r="M193" i="5"/>
  <c r="N192" i="5"/>
  <c r="M192" i="5"/>
  <c r="N191" i="5"/>
  <c r="M191" i="5"/>
  <c r="N190" i="5"/>
  <c r="M190" i="5"/>
  <c r="N189" i="5"/>
  <c r="M189" i="5"/>
  <c r="N188" i="5"/>
  <c r="M188" i="5"/>
  <c r="N187" i="5"/>
  <c r="M187" i="5"/>
  <c r="N186" i="5"/>
  <c r="M186" i="5"/>
  <c r="N185" i="5"/>
  <c r="M185" i="5"/>
  <c r="N184" i="5"/>
  <c r="M184" i="5"/>
  <c r="N183" i="5"/>
  <c r="M183" i="5"/>
  <c r="N182" i="5"/>
  <c r="M182" i="5"/>
  <c r="N181" i="5"/>
  <c r="M181" i="5"/>
  <c r="N180" i="5"/>
  <c r="M180" i="5"/>
  <c r="N179" i="5"/>
  <c r="M179" i="5"/>
  <c r="N178" i="5"/>
  <c r="M178" i="5"/>
  <c r="N177" i="5"/>
  <c r="M177" i="5"/>
  <c r="N176" i="5"/>
  <c r="M176" i="5"/>
  <c r="N175" i="5"/>
  <c r="M175" i="5"/>
  <c r="N174" i="5"/>
  <c r="M174" i="5"/>
  <c r="N173" i="5"/>
  <c r="M173" i="5"/>
  <c r="N172" i="5"/>
  <c r="M172" i="5"/>
  <c r="N171" i="5"/>
  <c r="M171" i="5"/>
  <c r="N170" i="5"/>
  <c r="M170" i="5"/>
  <c r="N169" i="5"/>
  <c r="M169" i="5"/>
  <c r="N168" i="5"/>
  <c r="M168" i="5"/>
  <c r="N167" i="5"/>
  <c r="M167" i="5"/>
  <c r="N166" i="5"/>
  <c r="M166" i="5"/>
  <c r="N165" i="5"/>
  <c r="M165" i="5"/>
  <c r="N164" i="5"/>
  <c r="M164" i="5"/>
  <c r="N163" i="5"/>
  <c r="M163" i="5"/>
  <c r="N162" i="5"/>
  <c r="M162" i="5"/>
  <c r="N161" i="5"/>
  <c r="M161" i="5"/>
  <c r="N160" i="5"/>
  <c r="M160" i="5"/>
  <c r="N159" i="5"/>
  <c r="M159" i="5"/>
  <c r="N158" i="5"/>
  <c r="M158" i="5"/>
  <c r="N157" i="5"/>
  <c r="M157" i="5"/>
  <c r="N156" i="5"/>
  <c r="M156" i="5"/>
  <c r="N155" i="5"/>
  <c r="M155" i="5"/>
  <c r="N154" i="5"/>
  <c r="M154" i="5"/>
  <c r="N153" i="5"/>
  <c r="M153" i="5"/>
  <c r="N152" i="5"/>
  <c r="M152" i="5"/>
  <c r="N151" i="5"/>
  <c r="M151" i="5"/>
  <c r="N150" i="5"/>
  <c r="M150" i="5"/>
  <c r="N149" i="5"/>
  <c r="M149" i="5"/>
  <c r="N148" i="5"/>
  <c r="M148" i="5"/>
  <c r="N147" i="5"/>
  <c r="M147" i="5"/>
  <c r="N146" i="5"/>
  <c r="M146" i="5"/>
  <c r="N145" i="5"/>
  <c r="M145" i="5"/>
  <c r="N144" i="5"/>
  <c r="M144" i="5"/>
  <c r="N143" i="5"/>
  <c r="M143" i="5"/>
  <c r="N142" i="5"/>
  <c r="M142" i="5"/>
  <c r="N141" i="5"/>
  <c r="M141" i="5"/>
  <c r="N140" i="5"/>
  <c r="M140" i="5"/>
  <c r="N139" i="5"/>
  <c r="M139" i="5"/>
  <c r="N138" i="5"/>
  <c r="M138" i="5"/>
  <c r="N137" i="5"/>
  <c r="M137" i="5"/>
  <c r="N136" i="5"/>
  <c r="M136" i="5"/>
  <c r="N135" i="5"/>
  <c r="M135" i="5"/>
  <c r="N134" i="5"/>
  <c r="M134" i="5"/>
  <c r="N133" i="5"/>
  <c r="M133" i="5"/>
  <c r="N132" i="5"/>
  <c r="M132" i="5"/>
  <c r="N131" i="5"/>
  <c r="M131" i="5"/>
  <c r="N130" i="5"/>
  <c r="M130" i="5"/>
  <c r="N129" i="5"/>
  <c r="M129" i="5"/>
  <c r="N128" i="5"/>
  <c r="M128" i="5"/>
  <c r="N127" i="5"/>
  <c r="M127" i="5"/>
  <c r="N126" i="5"/>
  <c r="M126" i="5"/>
  <c r="N125" i="5"/>
  <c r="M125" i="5"/>
  <c r="N124" i="5"/>
  <c r="M124" i="5"/>
  <c r="N123" i="5"/>
  <c r="M123" i="5"/>
  <c r="N122" i="5"/>
  <c r="M122" i="5"/>
  <c r="N121" i="5"/>
  <c r="M121" i="5"/>
  <c r="N120" i="5"/>
  <c r="M120" i="5"/>
  <c r="N119" i="5"/>
  <c r="M119" i="5"/>
  <c r="N118" i="5"/>
  <c r="M118" i="5"/>
  <c r="N117" i="5"/>
  <c r="M117" i="5"/>
  <c r="N116" i="5"/>
  <c r="M116" i="5"/>
  <c r="N115" i="5"/>
  <c r="M115" i="5"/>
  <c r="N114" i="5"/>
  <c r="M114" i="5"/>
  <c r="N113" i="5"/>
  <c r="M113" i="5"/>
  <c r="N112" i="5"/>
  <c r="M112" i="5"/>
  <c r="N111" i="5"/>
  <c r="M111" i="5"/>
  <c r="N110" i="5"/>
  <c r="M110" i="5"/>
  <c r="N109" i="5"/>
  <c r="M109" i="5"/>
  <c r="N108" i="5"/>
  <c r="M108" i="5"/>
  <c r="N107" i="5"/>
  <c r="M107" i="5"/>
  <c r="N106" i="5"/>
  <c r="M106" i="5"/>
  <c r="N105" i="5"/>
  <c r="M105" i="5"/>
  <c r="N104" i="5"/>
  <c r="M104" i="5"/>
  <c r="N103" i="5"/>
  <c r="M103" i="5"/>
  <c r="N102" i="5"/>
  <c r="M102" i="5"/>
  <c r="N101" i="5"/>
  <c r="M101" i="5"/>
  <c r="N100" i="5"/>
  <c r="M100" i="5"/>
  <c r="N99" i="5"/>
  <c r="M99" i="5"/>
  <c r="N98" i="5"/>
  <c r="M98" i="5"/>
  <c r="N97" i="5"/>
  <c r="M97" i="5"/>
  <c r="N96" i="5"/>
  <c r="M96" i="5"/>
  <c r="N95" i="5"/>
  <c r="M95" i="5"/>
  <c r="N94" i="5"/>
  <c r="M94" i="5"/>
  <c r="N93" i="5"/>
  <c r="M93" i="5"/>
  <c r="N92" i="5"/>
  <c r="M92" i="5"/>
  <c r="N91" i="5"/>
  <c r="M91" i="5"/>
  <c r="N90" i="5"/>
  <c r="M90" i="5"/>
  <c r="N89" i="5"/>
  <c r="M89" i="5"/>
  <c r="N88" i="5"/>
  <c r="M88" i="5"/>
  <c r="N87" i="5"/>
  <c r="M87" i="5"/>
  <c r="N86" i="5"/>
  <c r="M86" i="5"/>
  <c r="N85" i="5"/>
  <c r="M85" i="5"/>
  <c r="N84" i="5"/>
  <c r="M84" i="5"/>
  <c r="N83" i="5"/>
  <c r="M83" i="5"/>
  <c r="N82" i="5"/>
  <c r="M82" i="5"/>
  <c r="N81" i="5"/>
  <c r="M81" i="5"/>
  <c r="N80" i="5"/>
  <c r="M80" i="5"/>
  <c r="N79" i="5"/>
  <c r="M79" i="5"/>
  <c r="N78" i="5"/>
  <c r="M78" i="5"/>
  <c r="N77" i="5"/>
  <c r="M77" i="5"/>
  <c r="N76" i="5"/>
  <c r="M76" i="5"/>
  <c r="N75" i="5"/>
  <c r="M75" i="5"/>
  <c r="N74" i="5"/>
  <c r="M74" i="5"/>
  <c r="N73" i="5"/>
  <c r="M73" i="5"/>
  <c r="N72" i="5"/>
  <c r="M72" i="5"/>
  <c r="N71" i="5"/>
  <c r="M71" i="5"/>
  <c r="N70" i="5"/>
  <c r="M70" i="5"/>
  <c r="N69" i="5"/>
  <c r="M69" i="5"/>
  <c r="N68" i="5"/>
  <c r="M68" i="5"/>
  <c r="N67" i="5"/>
  <c r="M67" i="5"/>
  <c r="N66" i="5"/>
  <c r="M66" i="5"/>
  <c r="N65" i="5"/>
  <c r="M65" i="5"/>
  <c r="N64" i="5"/>
  <c r="M64" i="5"/>
  <c r="N63" i="5"/>
  <c r="M63" i="5"/>
  <c r="N62" i="5"/>
  <c r="M62" i="5"/>
  <c r="N61" i="5"/>
  <c r="M61" i="5"/>
  <c r="N60" i="5"/>
  <c r="M60" i="5"/>
  <c r="N59" i="5"/>
  <c r="M59" i="5"/>
  <c r="N58" i="5"/>
  <c r="M58" i="5"/>
  <c r="N57" i="5"/>
  <c r="M57" i="5"/>
  <c r="N56" i="5"/>
  <c r="M56" i="5"/>
  <c r="N55" i="5"/>
  <c r="M55" i="5"/>
  <c r="N54" i="5"/>
  <c r="M54" i="5"/>
  <c r="N53" i="5"/>
  <c r="M53" i="5"/>
  <c r="N52" i="5"/>
  <c r="M52" i="5"/>
  <c r="N51" i="5"/>
  <c r="M51" i="5"/>
  <c r="N50" i="5"/>
  <c r="M50" i="5"/>
  <c r="N49" i="5"/>
  <c r="M49" i="5"/>
  <c r="N48" i="5"/>
  <c r="M48" i="5"/>
  <c r="N47" i="5"/>
  <c r="M47" i="5"/>
  <c r="N46" i="5"/>
  <c r="M46" i="5"/>
  <c r="N45" i="5"/>
  <c r="M45" i="5"/>
  <c r="N44" i="5"/>
  <c r="M44" i="5"/>
  <c r="N43" i="5"/>
  <c r="M43" i="5"/>
  <c r="N42" i="5"/>
  <c r="M42" i="5"/>
  <c r="N41" i="5"/>
  <c r="M41" i="5"/>
  <c r="N40" i="5"/>
  <c r="M40" i="5"/>
  <c r="N39" i="5"/>
  <c r="M39" i="5"/>
  <c r="N38" i="5"/>
  <c r="M38" i="5"/>
  <c r="N37" i="5"/>
  <c r="M37" i="5"/>
  <c r="N36" i="5"/>
  <c r="M36" i="5"/>
  <c r="N35" i="5"/>
  <c r="M35" i="5"/>
  <c r="N34" i="5"/>
  <c r="M34" i="5"/>
  <c r="N33" i="5"/>
  <c r="M33" i="5"/>
  <c r="N32" i="5"/>
  <c r="M32" i="5"/>
  <c r="N31" i="5"/>
  <c r="M31" i="5"/>
  <c r="N30" i="5"/>
  <c r="M30" i="5"/>
  <c r="N29" i="5"/>
  <c r="M29" i="5"/>
  <c r="N28" i="5"/>
  <c r="M28" i="5"/>
  <c r="N27" i="5"/>
  <c r="M27" i="5"/>
  <c r="N26" i="5"/>
  <c r="M26" i="5"/>
  <c r="N25" i="5"/>
  <c r="M25" i="5"/>
  <c r="N24" i="5"/>
  <c r="M24" i="5"/>
  <c r="N23" i="5"/>
  <c r="M23" i="5"/>
  <c r="N22" i="5"/>
  <c r="M22" i="5"/>
  <c r="N20" i="5"/>
  <c r="M20" i="5"/>
  <c r="N18" i="5"/>
  <c r="M18" i="5"/>
  <c r="N16" i="5"/>
  <c r="M16" i="5"/>
  <c r="N15" i="5"/>
  <c r="M15" i="5"/>
  <c r="N14" i="5"/>
  <c r="M14" i="5"/>
  <c r="N13" i="5"/>
  <c r="M13" i="5"/>
  <c r="N12" i="5"/>
  <c r="M12" i="5"/>
  <c r="N11" i="5"/>
  <c r="M11" i="5"/>
  <c r="N399" i="4"/>
  <c r="M399" i="4"/>
  <c r="N398" i="4"/>
  <c r="M398" i="4"/>
  <c r="N397" i="4"/>
  <c r="M397" i="4"/>
  <c r="N396" i="4"/>
  <c r="M396" i="4"/>
  <c r="N395" i="4"/>
  <c r="M395" i="4"/>
  <c r="N394" i="4"/>
  <c r="M394" i="4"/>
  <c r="N393" i="4"/>
  <c r="M393" i="4"/>
  <c r="N392" i="4"/>
  <c r="M392" i="4"/>
  <c r="N391" i="4"/>
  <c r="M391" i="4"/>
  <c r="N390" i="4"/>
  <c r="M390" i="4"/>
  <c r="N389" i="4"/>
  <c r="M389" i="4"/>
  <c r="N388" i="4"/>
  <c r="M388" i="4"/>
  <c r="N387" i="4"/>
  <c r="M387" i="4"/>
  <c r="N386" i="4"/>
  <c r="M386" i="4"/>
  <c r="N385" i="4"/>
  <c r="M385" i="4"/>
  <c r="N384" i="4"/>
  <c r="M384" i="4"/>
  <c r="N383" i="4"/>
  <c r="M383" i="4"/>
  <c r="N382" i="4"/>
  <c r="M382" i="4"/>
  <c r="N381" i="4"/>
  <c r="M381" i="4"/>
  <c r="N380" i="4"/>
  <c r="M380" i="4"/>
  <c r="N379" i="4"/>
  <c r="M379" i="4"/>
  <c r="N378" i="4"/>
  <c r="M378" i="4"/>
  <c r="N377" i="4"/>
  <c r="M377" i="4"/>
  <c r="N376" i="4"/>
  <c r="M376" i="4"/>
  <c r="N375" i="4"/>
  <c r="M375" i="4"/>
  <c r="N374" i="4"/>
  <c r="M374" i="4"/>
  <c r="N373" i="4"/>
  <c r="M373" i="4"/>
  <c r="N372" i="4"/>
  <c r="M372" i="4"/>
  <c r="N371" i="4"/>
  <c r="M371" i="4"/>
  <c r="N370" i="4"/>
  <c r="M370" i="4"/>
  <c r="N369" i="4"/>
  <c r="M369" i="4"/>
  <c r="N368" i="4"/>
  <c r="M368" i="4"/>
  <c r="N367" i="4"/>
  <c r="M367" i="4"/>
  <c r="N366" i="4"/>
  <c r="M366" i="4"/>
  <c r="N365" i="4"/>
  <c r="M365" i="4"/>
  <c r="N364" i="4"/>
  <c r="M364" i="4"/>
  <c r="N363" i="4"/>
  <c r="M363" i="4"/>
  <c r="N362" i="4"/>
  <c r="M362" i="4"/>
  <c r="N361" i="4"/>
  <c r="M361" i="4"/>
  <c r="N360" i="4"/>
  <c r="M360" i="4"/>
  <c r="N359" i="4"/>
  <c r="M359" i="4"/>
  <c r="N358" i="4"/>
  <c r="M358" i="4"/>
  <c r="N357" i="4"/>
  <c r="M357" i="4"/>
  <c r="N356" i="4"/>
  <c r="M356" i="4"/>
  <c r="N355" i="4"/>
  <c r="M355" i="4"/>
  <c r="N354" i="4"/>
  <c r="M354" i="4"/>
  <c r="N353" i="4"/>
  <c r="M353" i="4"/>
  <c r="N352" i="4"/>
  <c r="M352" i="4"/>
  <c r="N351" i="4"/>
  <c r="M351" i="4"/>
  <c r="N350" i="4"/>
  <c r="M350" i="4"/>
  <c r="N349" i="4"/>
  <c r="M349" i="4"/>
  <c r="N348" i="4"/>
  <c r="M348" i="4"/>
  <c r="N347" i="4"/>
  <c r="M347" i="4"/>
  <c r="N346" i="4"/>
  <c r="M346" i="4"/>
  <c r="N345" i="4"/>
  <c r="M345" i="4"/>
  <c r="N344" i="4"/>
  <c r="M344" i="4"/>
  <c r="N343" i="4"/>
  <c r="M343" i="4"/>
  <c r="N342" i="4"/>
  <c r="M342" i="4"/>
  <c r="N341" i="4"/>
  <c r="M341" i="4"/>
  <c r="N340" i="4"/>
  <c r="M340" i="4"/>
  <c r="N339" i="4"/>
  <c r="M339" i="4"/>
  <c r="N338" i="4"/>
  <c r="M338" i="4"/>
  <c r="N337" i="4"/>
  <c r="M337" i="4"/>
  <c r="N336" i="4"/>
  <c r="M336" i="4"/>
  <c r="N335" i="4"/>
  <c r="M335" i="4"/>
  <c r="N334" i="4"/>
  <c r="M334" i="4"/>
  <c r="N333" i="4"/>
  <c r="M333" i="4"/>
  <c r="N332" i="4"/>
  <c r="M332" i="4"/>
  <c r="N331" i="4"/>
  <c r="M331" i="4"/>
  <c r="N330" i="4"/>
  <c r="M330" i="4"/>
  <c r="N329" i="4"/>
  <c r="M329" i="4"/>
  <c r="N328" i="4"/>
  <c r="M328" i="4"/>
  <c r="N327" i="4"/>
  <c r="M327" i="4"/>
  <c r="N326" i="4"/>
  <c r="M326" i="4"/>
  <c r="N325" i="4"/>
  <c r="M325" i="4"/>
  <c r="N324" i="4"/>
  <c r="M324" i="4"/>
  <c r="N323" i="4"/>
  <c r="M323" i="4"/>
  <c r="N322" i="4"/>
  <c r="M322" i="4"/>
  <c r="N321" i="4"/>
  <c r="M321" i="4"/>
  <c r="N320" i="4"/>
  <c r="M320" i="4"/>
  <c r="N319" i="4"/>
  <c r="M319" i="4"/>
  <c r="N318" i="4"/>
  <c r="M318" i="4"/>
  <c r="N317" i="4"/>
  <c r="M317" i="4"/>
  <c r="N316" i="4"/>
  <c r="M316" i="4"/>
  <c r="N315" i="4"/>
  <c r="M315" i="4"/>
  <c r="N314" i="4"/>
  <c r="M314" i="4"/>
  <c r="N313" i="4"/>
  <c r="M313" i="4"/>
  <c r="N312" i="4"/>
  <c r="M312" i="4"/>
  <c r="N311" i="4"/>
  <c r="M311" i="4"/>
  <c r="N310" i="4"/>
  <c r="M310" i="4"/>
  <c r="N309" i="4"/>
  <c r="M309" i="4"/>
  <c r="N308" i="4"/>
  <c r="M308" i="4"/>
  <c r="N307" i="4"/>
  <c r="M307" i="4"/>
  <c r="N306" i="4"/>
  <c r="M306" i="4"/>
  <c r="N305" i="4"/>
  <c r="M305" i="4"/>
  <c r="N304" i="4"/>
  <c r="M304" i="4"/>
  <c r="N303" i="4"/>
  <c r="M303" i="4"/>
  <c r="N302" i="4"/>
  <c r="M302" i="4"/>
  <c r="N301" i="4"/>
  <c r="M301" i="4"/>
  <c r="N300" i="4"/>
  <c r="M300" i="4"/>
  <c r="N299" i="4"/>
  <c r="M299" i="4"/>
  <c r="N298" i="4"/>
  <c r="M298" i="4"/>
  <c r="N297" i="4"/>
  <c r="M297" i="4"/>
  <c r="N296" i="4"/>
  <c r="M296" i="4"/>
  <c r="N295" i="4"/>
  <c r="M295" i="4"/>
  <c r="N294" i="4"/>
  <c r="M294" i="4"/>
  <c r="N293" i="4"/>
  <c r="M293" i="4"/>
  <c r="N292" i="4"/>
  <c r="M292" i="4"/>
  <c r="N291" i="4"/>
  <c r="M291" i="4"/>
  <c r="N290" i="4"/>
  <c r="M290" i="4"/>
  <c r="N289" i="4"/>
  <c r="M289" i="4"/>
  <c r="N288" i="4"/>
  <c r="M288" i="4"/>
  <c r="N287" i="4"/>
  <c r="M287" i="4"/>
  <c r="N286" i="4"/>
  <c r="M286" i="4"/>
  <c r="N285" i="4"/>
  <c r="M285" i="4"/>
  <c r="N284" i="4"/>
  <c r="M284" i="4"/>
  <c r="N283" i="4"/>
  <c r="M283" i="4"/>
  <c r="N282" i="4"/>
  <c r="M282" i="4"/>
  <c r="N281" i="4"/>
  <c r="M281" i="4"/>
  <c r="N280" i="4"/>
  <c r="M280" i="4"/>
  <c r="N279" i="4"/>
  <c r="M279" i="4"/>
  <c r="N278" i="4"/>
  <c r="M278" i="4"/>
  <c r="N277" i="4"/>
  <c r="M277" i="4"/>
  <c r="N276" i="4"/>
  <c r="M276" i="4"/>
  <c r="N275" i="4"/>
  <c r="M275" i="4"/>
  <c r="N274" i="4"/>
  <c r="M274" i="4"/>
  <c r="N273" i="4"/>
  <c r="M273" i="4"/>
  <c r="N272" i="4"/>
  <c r="M272" i="4"/>
  <c r="N271" i="4"/>
  <c r="M271" i="4"/>
  <c r="N270" i="4"/>
  <c r="M270" i="4"/>
  <c r="N269" i="4"/>
  <c r="M269" i="4"/>
  <c r="N268" i="4"/>
  <c r="M268" i="4"/>
  <c r="N267" i="4"/>
  <c r="M267" i="4"/>
  <c r="N266" i="4"/>
  <c r="M266" i="4"/>
  <c r="N265" i="4"/>
  <c r="M265" i="4"/>
  <c r="N264" i="4"/>
  <c r="M264" i="4"/>
  <c r="N263" i="4"/>
  <c r="M263" i="4"/>
  <c r="N262" i="4"/>
  <c r="M262" i="4"/>
  <c r="N261" i="4"/>
  <c r="M261" i="4"/>
  <c r="N260" i="4"/>
  <c r="M260" i="4"/>
  <c r="N259" i="4"/>
  <c r="M259" i="4"/>
  <c r="N258" i="4"/>
  <c r="M258" i="4"/>
  <c r="N257" i="4"/>
  <c r="M257" i="4"/>
  <c r="N256" i="4"/>
  <c r="M256" i="4"/>
  <c r="N255" i="4"/>
  <c r="M255" i="4"/>
  <c r="N254" i="4"/>
  <c r="M254" i="4"/>
  <c r="N253" i="4"/>
  <c r="M253" i="4"/>
  <c r="N252" i="4"/>
  <c r="M252" i="4"/>
  <c r="N251" i="4"/>
  <c r="M251" i="4"/>
  <c r="N250" i="4"/>
  <c r="M250" i="4"/>
  <c r="N249" i="4"/>
  <c r="M249" i="4"/>
  <c r="N248" i="4"/>
  <c r="M248" i="4"/>
  <c r="N247" i="4"/>
  <c r="M247" i="4"/>
  <c r="N246" i="4"/>
  <c r="M246" i="4"/>
  <c r="N245" i="4"/>
  <c r="M245" i="4"/>
  <c r="N244" i="4"/>
  <c r="M244" i="4"/>
  <c r="N243" i="4"/>
  <c r="M243" i="4"/>
  <c r="N242" i="4"/>
  <c r="M242" i="4"/>
  <c r="N241" i="4"/>
  <c r="M241" i="4"/>
  <c r="N240" i="4"/>
  <c r="M240" i="4"/>
  <c r="N239" i="4"/>
  <c r="M239" i="4"/>
  <c r="N238" i="4"/>
  <c r="M238" i="4"/>
  <c r="N237" i="4"/>
  <c r="M237" i="4"/>
  <c r="N236" i="4"/>
  <c r="M236" i="4"/>
  <c r="N235" i="4"/>
  <c r="M235" i="4"/>
  <c r="N234" i="4"/>
  <c r="M234" i="4"/>
  <c r="N233" i="4"/>
  <c r="M233" i="4"/>
  <c r="N232" i="4"/>
  <c r="M232" i="4"/>
  <c r="N231" i="4"/>
  <c r="M231" i="4"/>
  <c r="N230" i="4"/>
  <c r="M230" i="4"/>
  <c r="N229" i="4"/>
  <c r="M229" i="4"/>
  <c r="N228" i="4"/>
  <c r="M228" i="4"/>
  <c r="N227" i="4"/>
  <c r="M227" i="4"/>
  <c r="N226" i="4"/>
  <c r="M226" i="4"/>
  <c r="N225" i="4"/>
  <c r="M225" i="4"/>
  <c r="N224" i="4"/>
  <c r="M224" i="4"/>
  <c r="N223" i="4"/>
  <c r="M223" i="4"/>
  <c r="N222" i="4"/>
  <c r="M222" i="4"/>
  <c r="N221" i="4"/>
  <c r="M221" i="4"/>
  <c r="N220" i="4"/>
  <c r="M220" i="4"/>
  <c r="N219" i="4"/>
  <c r="M219" i="4"/>
  <c r="N218" i="4"/>
  <c r="M218" i="4"/>
  <c r="N217" i="4"/>
  <c r="M217" i="4"/>
  <c r="N216" i="4"/>
  <c r="M216" i="4"/>
  <c r="N215" i="4"/>
  <c r="M215" i="4"/>
  <c r="N214" i="4"/>
  <c r="M214" i="4"/>
  <c r="N213" i="4"/>
  <c r="M213" i="4"/>
  <c r="N212" i="4"/>
  <c r="M212" i="4"/>
  <c r="N211" i="4"/>
  <c r="M211" i="4"/>
  <c r="N210" i="4"/>
  <c r="M210" i="4"/>
  <c r="N209" i="4"/>
  <c r="M209" i="4"/>
  <c r="N208" i="4"/>
  <c r="M208" i="4"/>
  <c r="N207" i="4"/>
  <c r="M207" i="4"/>
  <c r="N206" i="4"/>
  <c r="M206" i="4"/>
  <c r="N205" i="4"/>
  <c r="M205" i="4"/>
  <c r="N204" i="4"/>
  <c r="M204" i="4"/>
  <c r="N203" i="4"/>
  <c r="M203" i="4"/>
  <c r="N202" i="4"/>
  <c r="M202" i="4"/>
  <c r="N201" i="4"/>
  <c r="M201" i="4"/>
  <c r="N200" i="4"/>
  <c r="M200" i="4"/>
  <c r="N199" i="4"/>
  <c r="M199" i="4"/>
  <c r="N198" i="4"/>
  <c r="M198" i="4"/>
  <c r="N197" i="4"/>
  <c r="M197" i="4"/>
  <c r="N196" i="4"/>
  <c r="M196" i="4"/>
  <c r="N195" i="4"/>
  <c r="M195" i="4"/>
  <c r="N194" i="4"/>
  <c r="M194" i="4"/>
  <c r="N193" i="4"/>
  <c r="M193" i="4"/>
  <c r="N192" i="4"/>
  <c r="M192" i="4"/>
  <c r="N191" i="4"/>
  <c r="M191" i="4"/>
  <c r="N190" i="4"/>
  <c r="M190" i="4"/>
  <c r="N189" i="4"/>
  <c r="M189" i="4"/>
  <c r="N188" i="4"/>
  <c r="M188" i="4"/>
  <c r="N187" i="4"/>
  <c r="M187" i="4"/>
  <c r="N186" i="4"/>
  <c r="M186" i="4"/>
  <c r="N185" i="4"/>
  <c r="M185" i="4"/>
  <c r="N184" i="4"/>
  <c r="M184" i="4"/>
  <c r="N183" i="4"/>
  <c r="M183" i="4"/>
  <c r="N182" i="4"/>
  <c r="M182" i="4"/>
  <c r="N181" i="4"/>
  <c r="M181" i="4"/>
  <c r="N180" i="4"/>
  <c r="M180" i="4"/>
  <c r="N179" i="4"/>
  <c r="M179" i="4"/>
  <c r="N178" i="4"/>
  <c r="M178" i="4"/>
  <c r="N177" i="4"/>
  <c r="M177" i="4"/>
  <c r="N176" i="4"/>
  <c r="M176" i="4"/>
  <c r="N175" i="4"/>
  <c r="M175" i="4"/>
  <c r="N174" i="4"/>
  <c r="M174" i="4"/>
  <c r="N173" i="4"/>
  <c r="M173" i="4"/>
  <c r="N172" i="4"/>
  <c r="M172" i="4"/>
  <c r="N171" i="4"/>
  <c r="M171" i="4"/>
  <c r="N170" i="4"/>
  <c r="M170" i="4"/>
  <c r="N169" i="4"/>
  <c r="M169" i="4"/>
  <c r="N168" i="4"/>
  <c r="M168" i="4"/>
  <c r="N167" i="4"/>
  <c r="M167" i="4"/>
  <c r="N166" i="4"/>
  <c r="M166" i="4"/>
  <c r="N165" i="4"/>
  <c r="M165" i="4"/>
  <c r="N164" i="4"/>
  <c r="M164" i="4"/>
  <c r="N163" i="4"/>
  <c r="M163" i="4"/>
  <c r="N162" i="4"/>
  <c r="M162" i="4"/>
  <c r="N161" i="4"/>
  <c r="M161" i="4"/>
  <c r="N160" i="4"/>
  <c r="M160" i="4"/>
  <c r="N159" i="4"/>
  <c r="M159" i="4"/>
  <c r="N158" i="4"/>
  <c r="M158" i="4"/>
  <c r="N157" i="4"/>
  <c r="M157" i="4"/>
  <c r="N156" i="4"/>
  <c r="M156" i="4"/>
  <c r="N155" i="4"/>
  <c r="M155" i="4"/>
  <c r="N154" i="4"/>
  <c r="M154" i="4"/>
  <c r="N153" i="4"/>
  <c r="M153" i="4"/>
  <c r="N152" i="4"/>
  <c r="M152" i="4"/>
  <c r="N151" i="4"/>
  <c r="M151" i="4"/>
  <c r="N150" i="4"/>
  <c r="M150" i="4"/>
  <c r="N149" i="4"/>
  <c r="M149" i="4"/>
  <c r="N148" i="4"/>
  <c r="M148" i="4"/>
  <c r="N147" i="4"/>
  <c r="M147" i="4"/>
  <c r="N146" i="4"/>
  <c r="M146" i="4"/>
  <c r="N145" i="4"/>
  <c r="M145" i="4"/>
  <c r="N144" i="4"/>
  <c r="M144" i="4"/>
  <c r="N143" i="4"/>
  <c r="M143" i="4"/>
  <c r="N142" i="4"/>
  <c r="M142" i="4"/>
  <c r="N141" i="4"/>
  <c r="M141" i="4"/>
  <c r="N140" i="4"/>
  <c r="M140" i="4"/>
  <c r="N139" i="4"/>
  <c r="M139" i="4"/>
  <c r="N138" i="4"/>
  <c r="M138" i="4"/>
  <c r="N137" i="4"/>
  <c r="M137" i="4"/>
  <c r="N136" i="4"/>
  <c r="M136" i="4"/>
  <c r="N135" i="4"/>
  <c r="M135" i="4"/>
  <c r="N134" i="4"/>
  <c r="M134" i="4"/>
  <c r="N133" i="4"/>
  <c r="M133" i="4"/>
  <c r="N132" i="4"/>
  <c r="M132" i="4"/>
  <c r="N131" i="4"/>
  <c r="M131" i="4"/>
  <c r="N130" i="4"/>
  <c r="M130" i="4"/>
  <c r="N129" i="4"/>
  <c r="M129" i="4"/>
  <c r="N128" i="4"/>
  <c r="M128" i="4"/>
  <c r="N127" i="4"/>
  <c r="M127" i="4"/>
  <c r="N126" i="4"/>
  <c r="M126" i="4"/>
  <c r="N125" i="4"/>
  <c r="M125" i="4"/>
  <c r="N124" i="4"/>
  <c r="M124" i="4"/>
  <c r="N123" i="4"/>
  <c r="M123" i="4"/>
  <c r="N5" i="4"/>
  <c r="M5" i="4"/>
  <c r="N316" i="9"/>
  <c r="M316" i="9"/>
  <c r="N315" i="9"/>
  <c r="M315" i="9"/>
  <c r="N314" i="9"/>
  <c r="M314" i="9"/>
  <c r="N313" i="9"/>
  <c r="M313" i="9"/>
  <c r="N312" i="9"/>
  <c r="M312" i="9"/>
  <c r="N311" i="9"/>
  <c r="M311" i="9"/>
  <c r="N310" i="9"/>
  <c r="M310" i="9"/>
  <c r="N309" i="9"/>
  <c r="M309" i="9"/>
  <c r="N308" i="9"/>
  <c r="M308" i="9"/>
  <c r="N307" i="9"/>
  <c r="M307" i="9"/>
  <c r="N306" i="9"/>
  <c r="M306" i="9"/>
  <c r="N305" i="9"/>
  <c r="M305" i="9"/>
  <c r="N304" i="9"/>
  <c r="M304" i="9"/>
  <c r="N303" i="9"/>
  <c r="M303" i="9"/>
  <c r="N302" i="9"/>
  <c r="M302" i="9"/>
  <c r="N301" i="9"/>
  <c r="M301" i="9"/>
  <c r="N300" i="9"/>
  <c r="M300" i="9"/>
  <c r="N299" i="9"/>
  <c r="M299" i="9"/>
  <c r="N298" i="9"/>
  <c r="M298" i="9"/>
  <c r="N297" i="9"/>
  <c r="M297" i="9"/>
  <c r="N296" i="9"/>
  <c r="M296" i="9"/>
  <c r="N295" i="9"/>
  <c r="M295" i="9"/>
  <c r="N294" i="9"/>
  <c r="M294" i="9"/>
  <c r="N293" i="9"/>
  <c r="M293" i="9"/>
  <c r="N292" i="9"/>
  <c r="M292" i="9"/>
  <c r="N291" i="9"/>
  <c r="M291" i="9"/>
  <c r="N290" i="9"/>
  <c r="M290" i="9"/>
  <c r="N289" i="9"/>
  <c r="M289" i="9"/>
  <c r="N288" i="9"/>
  <c r="M288" i="9"/>
  <c r="N287" i="9"/>
  <c r="M287" i="9"/>
  <c r="N286" i="9"/>
  <c r="M286" i="9"/>
  <c r="N285" i="9"/>
  <c r="M285" i="9"/>
  <c r="N284" i="9"/>
  <c r="M284" i="9"/>
  <c r="N283" i="9"/>
  <c r="M283" i="9"/>
  <c r="N282" i="9"/>
  <c r="M282" i="9"/>
  <c r="N281" i="9"/>
  <c r="M281" i="9"/>
  <c r="N280" i="9"/>
  <c r="M280" i="9"/>
  <c r="N279" i="9"/>
  <c r="M279" i="9"/>
  <c r="N278" i="9"/>
  <c r="M278" i="9"/>
  <c r="N277" i="9"/>
  <c r="M277" i="9"/>
  <c r="N276" i="9"/>
  <c r="M276" i="9"/>
  <c r="N275" i="9"/>
  <c r="M275" i="9"/>
  <c r="N274" i="9"/>
  <c r="M274" i="9"/>
  <c r="N273" i="9"/>
  <c r="M273" i="9"/>
  <c r="N272" i="9"/>
  <c r="M272" i="9"/>
  <c r="N271" i="9"/>
  <c r="M271" i="9"/>
  <c r="N270" i="9"/>
  <c r="M270" i="9"/>
  <c r="N269" i="9"/>
  <c r="M269" i="9"/>
  <c r="N268" i="9"/>
  <c r="M268" i="9"/>
  <c r="N267" i="9"/>
  <c r="M267" i="9"/>
  <c r="N266" i="9"/>
  <c r="M266" i="9"/>
  <c r="N265" i="9"/>
  <c r="M265" i="9"/>
  <c r="N264" i="9"/>
  <c r="M264" i="9"/>
  <c r="N263" i="9"/>
  <c r="M263" i="9"/>
  <c r="N262" i="9"/>
  <c r="M262" i="9"/>
  <c r="N261" i="9"/>
  <c r="M261" i="9"/>
  <c r="N260" i="9"/>
  <c r="M260" i="9"/>
  <c r="N259" i="9"/>
  <c r="M259" i="9"/>
  <c r="N258" i="9"/>
  <c r="M258" i="9"/>
  <c r="N257" i="9"/>
  <c r="M257" i="9"/>
  <c r="N256" i="9"/>
  <c r="M256" i="9"/>
  <c r="N255" i="9"/>
  <c r="M255" i="9"/>
  <c r="N254" i="9"/>
  <c r="M254" i="9"/>
  <c r="N253" i="9"/>
  <c r="M253" i="9"/>
  <c r="N252" i="9"/>
  <c r="M252" i="9"/>
  <c r="N251" i="9"/>
  <c r="M251" i="9"/>
  <c r="N250" i="9"/>
  <c r="M250" i="9"/>
  <c r="N249" i="9"/>
  <c r="M249" i="9"/>
  <c r="N248" i="9"/>
  <c r="M248" i="9"/>
  <c r="N247" i="9"/>
  <c r="M247" i="9"/>
  <c r="N246" i="9"/>
  <c r="M246" i="9"/>
  <c r="N245" i="9"/>
  <c r="M245" i="9"/>
  <c r="N244" i="9"/>
  <c r="M244" i="9"/>
  <c r="N243" i="9"/>
  <c r="M243" i="9"/>
  <c r="N242" i="9"/>
  <c r="M242" i="9"/>
  <c r="N241" i="9"/>
  <c r="M241" i="9"/>
  <c r="N240" i="9"/>
  <c r="M240" i="9"/>
  <c r="N239" i="9"/>
  <c r="M239" i="9"/>
  <c r="N238" i="9"/>
  <c r="M238" i="9"/>
  <c r="N237" i="9"/>
  <c r="M237" i="9"/>
  <c r="N236" i="9"/>
  <c r="M236" i="9"/>
  <c r="N235" i="9"/>
  <c r="M235" i="9"/>
  <c r="N234" i="9"/>
  <c r="M234" i="9"/>
  <c r="N233" i="9"/>
  <c r="M233" i="9"/>
  <c r="N232" i="9"/>
  <c r="M232" i="9"/>
  <c r="N231" i="9"/>
  <c r="M231" i="9"/>
  <c r="N230" i="9"/>
  <c r="M230" i="9"/>
  <c r="N229" i="9"/>
  <c r="M229" i="9"/>
  <c r="N228" i="9"/>
  <c r="M228" i="9"/>
  <c r="N227" i="9"/>
  <c r="M227" i="9"/>
  <c r="N226" i="9"/>
  <c r="M226" i="9"/>
  <c r="N225" i="9"/>
  <c r="M225" i="9"/>
  <c r="N224" i="9"/>
  <c r="M224" i="9"/>
  <c r="N223" i="9"/>
  <c r="M223" i="9"/>
  <c r="N222" i="9"/>
  <c r="M222" i="9"/>
  <c r="N221" i="9"/>
  <c r="M221" i="9"/>
  <c r="N220" i="9"/>
  <c r="M220" i="9"/>
  <c r="N219" i="9"/>
  <c r="M219" i="9"/>
  <c r="N218" i="9"/>
  <c r="M218" i="9"/>
  <c r="N217" i="9"/>
  <c r="M217" i="9"/>
  <c r="N216" i="9"/>
  <c r="M216" i="9"/>
  <c r="N215" i="9"/>
  <c r="M215" i="9"/>
  <c r="N214" i="9"/>
  <c r="M214" i="9"/>
  <c r="N213" i="9"/>
  <c r="M213" i="9"/>
  <c r="N212" i="9"/>
  <c r="M212" i="9"/>
  <c r="N211" i="9"/>
  <c r="M211" i="9"/>
  <c r="N210" i="9"/>
  <c r="M210" i="9"/>
  <c r="N209" i="9"/>
  <c r="M209" i="9"/>
  <c r="N208" i="9"/>
  <c r="M208" i="9"/>
  <c r="N207" i="9"/>
  <c r="M207" i="9"/>
  <c r="N206" i="9"/>
  <c r="M206" i="9"/>
  <c r="N205" i="9"/>
  <c r="M205" i="9"/>
  <c r="N204" i="9"/>
  <c r="M204" i="9"/>
  <c r="N203" i="9"/>
  <c r="M203" i="9"/>
  <c r="N202" i="9"/>
  <c r="M202" i="9"/>
  <c r="N201" i="9"/>
  <c r="M201" i="9"/>
  <c r="N200" i="9"/>
  <c r="M200" i="9"/>
  <c r="N199" i="9"/>
  <c r="M199" i="9"/>
  <c r="N198" i="9"/>
  <c r="M198" i="9"/>
  <c r="N197" i="9"/>
  <c r="M197" i="9"/>
  <c r="N196" i="9"/>
  <c r="M196" i="9"/>
  <c r="N195" i="9"/>
  <c r="M195" i="9"/>
  <c r="N194" i="9"/>
  <c r="M194" i="9"/>
  <c r="N193" i="9"/>
  <c r="M193" i="9"/>
  <c r="N192" i="9"/>
  <c r="M192" i="9"/>
  <c r="N191" i="9"/>
  <c r="M191" i="9"/>
  <c r="N190" i="9"/>
  <c r="M190" i="9"/>
  <c r="N189" i="9"/>
  <c r="M189" i="9"/>
  <c r="N188" i="9"/>
  <c r="M188" i="9"/>
  <c r="N187" i="9"/>
  <c r="M187" i="9"/>
  <c r="N186" i="9"/>
  <c r="M186" i="9"/>
  <c r="N185" i="9"/>
  <c r="M185" i="9"/>
  <c r="N184" i="9"/>
  <c r="M184" i="9"/>
  <c r="N183" i="9"/>
  <c r="M183" i="9"/>
  <c r="N182" i="9"/>
  <c r="M182" i="9"/>
  <c r="N181" i="9"/>
  <c r="M181" i="9"/>
  <c r="N180" i="9"/>
  <c r="M180" i="9"/>
  <c r="N179" i="9"/>
  <c r="M179" i="9"/>
  <c r="N178" i="9"/>
  <c r="M178" i="9"/>
  <c r="N177" i="9"/>
  <c r="M177" i="9"/>
  <c r="N176" i="9"/>
  <c r="M176" i="9"/>
  <c r="N175" i="9"/>
  <c r="M175" i="9"/>
  <c r="N174" i="9"/>
  <c r="M174" i="9"/>
  <c r="N173" i="9"/>
  <c r="M173" i="9"/>
  <c r="N172" i="9"/>
  <c r="M172" i="9"/>
  <c r="N171" i="9"/>
  <c r="M171" i="9"/>
  <c r="N170" i="9"/>
  <c r="M170" i="9"/>
  <c r="N169" i="9"/>
  <c r="M169" i="9"/>
  <c r="N168" i="9"/>
  <c r="M168" i="9"/>
  <c r="N167" i="9"/>
  <c r="M167" i="9"/>
  <c r="N166" i="9"/>
  <c r="M166" i="9"/>
  <c r="N165" i="9"/>
  <c r="M165" i="9"/>
  <c r="N164" i="9"/>
  <c r="M164" i="9"/>
  <c r="N163" i="9"/>
  <c r="M163" i="9"/>
  <c r="N162" i="9"/>
  <c r="M162" i="9"/>
  <c r="N161" i="9"/>
  <c r="M161" i="9"/>
  <c r="N160" i="9"/>
  <c r="M160" i="9"/>
  <c r="N159" i="9"/>
  <c r="M159" i="9"/>
  <c r="N158" i="9"/>
  <c r="M158" i="9"/>
  <c r="N157" i="9"/>
  <c r="M157" i="9"/>
  <c r="N156" i="9"/>
  <c r="M156" i="9"/>
  <c r="N155" i="9"/>
  <c r="M155" i="9"/>
  <c r="N154" i="9"/>
  <c r="M154" i="9"/>
  <c r="N153" i="9"/>
  <c r="M153" i="9"/>
  <c r="N152" i="9"/>
  <c r="M152" i="9"/>
  <c r="N151" i="9"/>
  <c r="M151" i="9"/>
  <c r="N150" i="9"/>
  <c r="M150" i="9"/>
  <c r="N149" i="9"/>
  <c r="M149" i="9"/>
  <c r="N148" i="9"/>
  <c r="M148" i="9"/>
  <c r="N147" i="9"/>
  <c r="M147" i="9"/>
  <c r="N146" i="9"/>
  <c r="M146" i="9"/>
  <c r="N145" i="9"/>
  <c r="M145" i="9"/>
  <c r="N144" i="9"/>
  <c r="M144" i="9"/>
  <c r="N143" i="9"/>
  <c r="M143" i="9"/>
  <c r="N142" i="9"/>
  <c r="M142" i="9"/>
  <c r="N141" i="9"/>
  <c r="M141" i="9"/>
  <c r="N140" i="9"/>
  <c r="M140" i="9"/>
  <c r="N139" i="9"/>
  <c r="M139" i="9"/>
  <c r="N138" i="9"/>
  <c r="M138" i="9"/>
  <c r="N136" i="9"/>
  <c r="M136" i="9"/>
  <c r="N135" i="9"/>
  <c r="M135" i="9"/>
  <c r="N134" i="9"/>
  <c r="M134" i="9"/>
  <c r="N133" i="9"/>
  <c r="M133" i="9"/>
  <c r="N132" i="9"/>
  <c r="M132" i="9"/>
  <c r="N131" i="9"/>
  <c r="M131" i="9"/>
  <c r="N130" i="9"/>
  <c r="M130" i="9"/>
  <c r="N5" i="9"/>
  <c r="M5" i="9"/>
  <c r="D126" i="9"/>
  <c r="F10" i="35" s="1"/>
  <c r="C126" i="9"/>
  <c r="E10" i="35" s="1"/>
  <c r="F18" i="35"/>
  <c r="E18" i="35"/>
  <c r="C18" i="35"/>
  <c r="F178" i="11"/>
  <c r="F177" i="11"/>
  <c r="F176" i="11"/>
  <c r="F175" i="11"/>
  <c r="F174" i="11"/>
  <c r="F173" i="11"/>
  <c r="F172" i="11"/>
  <c r="F171" i="11"/>
  <c r="F170" i="11"/>
  <c r="F169" i="11"/>
  <c r="F168" i="11"/>
  <c r="F167" i="11"/>
  <c r="F166" i="11"/>
  <c r="F165" i="11"/>
  <c r="F164" i="11"/>
  <c r="F163" i="11"/>
  <c r="F162" i="11"/>
  <c r="F161" i="11"/>
  <c r="F160" i="11"/>
  <c r="F159" i="11"/>
  <c r="F158" i="11"/>
  <c r="F157" i="11"/>
  <c r="F156" i="11"/>
  <c r="F155" i="11"/>
  <c r="F154" i="11"/>
  <c r="F153" i="11"/>
  <c r="F152" i="11"/>
  <c r="F151" i="11"/>
  <c r="F150" i="11"/>
  <c r="F149" i="11"/>
  <c r="F148" i="11"/>
  <c r="F147" i="11"/>
  <c r="F146" i="11"/>
  <c r="F144" i="11"/>
  <c r="F143" i="11"/>
  <c r="F142" i="11"/>
  <c r="F141" i="11"/>
  <c r="F140" i="11"/>
  <c r="F139" i="11"/>
  <c r="F138" i="11"/>
  <c r="F137" i="11"/>
  <c r="F135" i="11"/>
  <c r="F136" i="11"/>
  <c r="W15" i="26" l="1"/>
  <c r="Z15" i="26"/>
  <c r="V15" i="26"/>
  <c r="Y14" i="26"/>
  <c r="U14" i="26"/>
  <c r="X13" i="26"/>
  <c r="W12" i="26"/>
  <c r="Z11" i="26"/>
  <c r="V11" i="26"/>
  <c r="Z12" i="26"/>
  <c r="V12" i="26"/>
  <c r="Y11" i="26"/>
  <c r="U11" i="26"/>
  <c r="Y15" i="26"/>
  <c r="U15" i="26"/>
  <c r="X14" i="26"/>
  <c r="W13" i="26"/>
  <c r="X15" i="26"/>
  <c r="W14" i="26"/>
  <c r="Z13" i="26"/>
  <c r="V13" i="26"/>
  <c r="Y12" i="26"/>
  <c r="U12" i="26"/>
  <c r="X11" i="26"/>
  <c r="Z14" i="26"/>
  <c r="V14" i="26"/>
  <c r="Y13" i="26"/>
  <c r="U13" i="26"/>
  <c r="X12" i="26"/>
  <c r="W11" i="26"/>
  <c r="Z10" i="8"/>
  <c r="Z9" i="8"/>
  <c r="E15" i="35"/>
  <c r="W10" i="8"/>
  <c r="Y8" i="8"/>
  <c r="U8" i="8"/>
  <c r="Y7" i="8"/>
  <c r="U7" i="8"/>
  <c r="W6" i="8"/>
  <c r="U10" i="8"/>
  <c r="V8" i="8"/>
  <c r="W7" i="8"/>
  <c r="X6" i="8"/>
  <c r="Z8" i="8"/>
  <c r="V7" i="8"/>
  <c r="Y10" i="8"/>
  <c r="V6" i="8"/>
  <c r="X8" i="8"/>
  <c r="Z7" i="8"/>
  <c r="U6" i="8"/>
  <c r="W8" i="8"/>
  <c r="X10" i="8"/>
  <c r="Z6" i="8"/>
  <c r="V10" i="8"/>
  <c r="Y6" i="8"/>
  <c r="X7" i="8"/>
  <c r="K14" i="35"/>
  <c r="Y9" i="23"/>
  <c r="U9" i="23"/>
  <c r="W8" i="23"/>
  <c r="Y7" i="23"/>
  <c r="U7" i="23"/>
  <c r="W6" i="23"/>
  <c r="Y5" i="23"/>
  <c r="U5" i="23"/>
  <c r="X9" i="23"/>
  <c r="Y8" i="23"/>
  <c r="Z7" i="23"/>
  <c r="Z6" i="23"/>
  <c r="U6" i="23"/>
  <c r="V5" i="23"/>
  <c r="V9" i="23"/>
  <c r="V8" i="23"/>
  <c r="W7" i="23"/>
  <c r="X6" i="23"/>
  <c r="X5" i="23"/>
  <c r="Z8" i="23"/>
  <c r="V7" i="23"/>
  <c r="W5" i="23"/>
  <c r="X8" i="23"/>
  <c r="Y6" i="23"/>
  <c r="Z9" i="23"/>
  <c r="V6" i="23"/>
  <c r="U8" i="23"/>
  <c r="X7" i="23"/>
  <c r="W9" i="23"/>
  <c r="Z5" i="23"/>
  <c r="K17" i="35"/>
  <c r="W9" i="38"/>
  <c r="Y8" i="38"/>
  <c r="U8" i="38"/>
  <c r="W7" i="38"/>
  <c r="Y6" i="38"/>
  <c r="U6" i="38"/>
  <c r="W5" i="38"/>
  <c r="Y9" i="38"/>
  <c r="Z8" i="38"/>
  <c r="Z7" i="38"/>
  <c r="U7" i="38"/>
  <c r="V6" i="38"/>
  <c r="V5" i="38"/>
  <c r="V9" i="38"/>
  <c r="W8" i="38"/>
  <c r="X7" i="38"/>
  <c r="X6" i="38"/>
  <c r="Y5" i="38"/>
  <c r="Z9" i="38"/>
  <c r="V8" i="38"/>
  <c r="W6" i="38"/>
  <c r="X9" i="38"/>
  <c r="Y7" i="38"/>
  <c r="Z5" i="38"/>
  <c r="U9" i="38"/>
  <c r="X5" i="38"/>
  <c r="X8" i="38"/>
  <c r="U5" i="38"/>
  <c r="V7" i="38"/>
  <c r="Z6" i="38"/>
  <c r="E12" i="35"/>
  <c r="Z9" i="5"/>
  <c r="AB8" i="5"/>
  <c r="X8" i="5"/>
  <c r="Z7" i="5"/>
  <c r="AB6" i="5"/>
  <c r="X6" i="5"/>
  <c r="Z5" i="5"/>
  <c r="Y9" i="5"/>
  <c r="W8" i="5"/>
  <c r="AA6" i="5"/>
  <c r="Y5" i="5"/>
  <c r="AA8" i="5"/>
  <c r="Y7" i="5"/>
  <c r="W6" i="5"/>
  <c r="AB9" i="5"/>
  <c r="Z8" i="5"/>
  <c r="X7" i="5"/>
  <c r="AB5" i="5"/>
  <c r="AA9" i="5"/>
  <c r="W7" i="5"/>
  <c r="AB7" i="5"/>
  <c r="X5" i="5"/>
  <c r="AA7" i="5"/>
  <c r="Y8" i="5"/>
  <c r="AA5" i="5"/>
  <c r="X9" i="5"/>
  <c r="Z6" i="5"/>
  <c r="W9" i="5"/>
  <c r="Y6" i="5"/>
  <c r="W5" i="5"/>
  <c r="E13" i="35"/>
  <c r="Z9" i="6"/>
  <c r="V9" i="6"/>
  <c r="X8" i="6"/>
  <c r="Z7" i="6"/>
  <c r="X9" i="6"/>
  <c r="Y8" i="6"/>
  <c r="Y7" i="6"/>
  <c r="AA6" i="6"/>
  <c r="W6" i="6"/>
  <c r="W8" i="6"/>
  <c r="Z6" i="6"/>
  <c r="W9" i="6"/>
  <c r="X7" i="6"/>
  <c r="V6" i="6"/>
  <c r="AA8" i="6"/>
  <c r="W7" i="6"/>
  <c r="Z8" i="6"/>
  <c r="AA9" i="6"/>
  <c r="Y6" i="6"/>
  <c r="Y9" i="6"/>
  <c r="X6" i="6"/>
  <c r="V7" i="6"/>
  <c r="V8" i="6"/>
  <c r="AA7" i="6"/>
  <c r="E16" i="35"/>
  <c r="Y9" i="10"/>
  <c r="U9" i="10"/>
  <c r="W8" i="10"/>
  <c r="Y7" i="10"/>
  <c r="U7" i="10"/>
  <c r="W6" i="10"/>
  <c r="Y5" i="10"/>
  <c r="U5" i="10"/>
  <c r="W9" i="10"/>
  <c r="X8" i="10"/>
  <c r="X7" i="10"/>
  <c r="Y6" i="10"/>
  <c r="Z5" i="10"/>
  <c r="V9" i="10"/>
  <c r="V8" i="10"/>
  <c r="W7" i="10"/>
  <c r="X5" i="10"/>
  <c r="X6" i="10"/>
  <c r="Z8" i="10"/>
  <c r="V7" i="10"/>
  <c r="W5" i="10"/>
  <c r="Z6" i="10"/>
  <c r="Z7" i="10"/>
  <c r="Y8" i="10"/>
  <c r="V5" i="10"/>
  <c r="Z9" i="10"/>
  <c r="U8" i="10"/>
  <c r="V6" i="10"/>
  <c r="X9" i="10"/>
  <c r="U6" i="10"/>
  <c r="Y9" i="27"/>
  <c r="U9" i="27"/>
  <c r="W8" i="27"/>
  <c r="Y7" i="27"/>
  <c r="U7" i="27"/>
  <c r="W6" i="27"/>
  <c r="Y5" i="27"/>
  <c r="U5" i="27"/>
  <c r="Z9" i="27"/>
  <c r="Z8" i="27"/>
  <c r="U8" i="27"/>
  <c r="V7" i="27"/>
  <c r="V6" i="27"/>
  <c r="W5" i="27"/>
  <c r="Z7" i="27"/>
  <c r="U6" i="27"/>
  <c r="X9" i="27"/>
  <c r="Y8" i="27"/>
  <c r="Z6" i="27"/>
  <c r="V5" i="27"/>
  <c r="W9" i="27"/>
  <c r="X7" i="27"/>
  <c r="Z5" i="27"/>
  <c r="X5" i="27"/>
  <c r="Y6" i="27"/>
  <c r="V8" i="27"/>
  <c r="X6" i="27"/>
  <c r="V9" i="27"/>
  <c r="W7" i="27"/>
  <c r="X8" i="27"/>
  <c r="K20" i="35"/>
  <c r="X9" i="26"/>
  <c r="Z8" i="26"/>
  <c r="V8" i="26"/>
  <c r="X7" i="26"/>
  <c r="Z6" i="26"/>
  <c r="V6" i="26"/>
  <c r="X5" i="26"/>
  <c r="Z9" i="26"/>
  <c r="U9" i="26"/>
  <c r="U8" i="26"/>
  <c r="V7" i="26"/>
  <c r="W6" i="26"/>
  <c r="W5" i="26"/>
  <c r="W9" i="26"/>
  <c r="X8" i="26"/>
  <c r="Y7" i="26"/>
  <c r="Y6" i="26"/>
  <c r="Z5" i="26"/>
  <c r="U5" i="26"/>
  <c r="W8" i="26"/>
  <c r="X6" i="26"/>
  <c r="Z7" i="26"/>
  <c r="U6" i="26"/>
  <c r="Y9" i="26"/>
  <c r="W7" i="26"/>
  <c r="U7" i="26"/>
  <c r="Y5" i="26"/>
  <c r="Y8" i="26"/>
  <c r="V5" i="26"/>
  <c r="V9" i="26"/>
  <c r="K21" i="35"/>
  <c r="X9" i="29"/>
  <c r="Z8" i="29"/>
  <c r="V8" i="29"/>
  <c r="X7" i="29"/>
  <c r="Z6" i="29"/>
  <c r="V6" i="29"/>
  <c r="X5" i="29"/>
  <c r="Y9" i="29"/>
  <c r="Y8" i="29"/>
  <c r="Z7" i="29"/>
  <c r="U7" i="29"/>
  <c r="U6" i="29"/>
  <c r="V5" i="29"/>
  <c r="V9" i="29"/>
  <c r="W8" i="29"/>
  <c r="W7" i="29"/>
  <c r="X6" i="29"/>
  <c r="Y5" i="29"/>
  <c r="U9" i="29"/>
  <c r="V7" i="29"/>
  <c r="W5" i="29"/>
  <c r="U5" i="29"/>
  <c r="Z9" i="29"/>
  <c r="X8" i="29"/>
  <c r="Y6" i="29"/>
  <c r="U8" i="29"/>
  <c r="Y7" i="29"/>
  <c r="W9" i="29"/>
  <c r="W6" i="29"/>
  <c r="Z5" i="29"/>
  <c r="K12" i="35"/>
  <c r="W9" i="21"/>
  <c r="Y8" i="21"/>
  <c r="U8" i="21"/>
  <c r="W7" i="21"/>
  <c r="Y6" i="21"/>
  <c r="U6" i="21"/>
  <c r="W5" i="21"/>
  <c r="V9" i="21"/>
  <c r="W8" i="21"/>
  <c r="X7" i="21"/>
  <c r="X6" i="21"/>
  <c r="Y5" i="21"/>
  <c r="Y9" i="21"/>
  <c r="Z8" i="21"/>
  <c r="Z7" i="21"/>
  <c r="U7" i="21"/>
  <c r="V6" i="21"/>
  <c r="V5" i="21"/>
  <c r="X8" i="21"/>
  <c r="Z6" i="21"/>
  <c r="U5" i="21"/>
  <c r="Z9" i="21"/>
  <c r="W6" i="21"/>
  <c r="V8" i="21"/>
  <c r="Y7" i="21"/>
  <c r="Z5" i="21"/>
  <c r="U9" i="21"/>
  <c r="V7" i="21"/>
  <c r="X9" i="21"/>
  <c r="X5" i="21"/>
  <c r="E22" i="35"/>
  <c r="Y11" i="19"/>
  <c r="U11" i="19"/>
  <c r="W10" i="19"/>
  <c r="Y9" i="19"/>
  <c r="U9" i="19"/>
  <c r="W8" i="19"/>
  <c r="Y7" i="19"/>
  <c r="U7" i="19"/>
  <c r="W11" i="19"/>
  <c r="Y10" i="19"/>
  <c r="U10" i="19"/>
  <c r="W9" i="19"/>
  <c r="Y8" i="19"/>
  <c r="U8" i="19"/>
  <c r="W7" i="19"/>
  <c r="V11" i="19"/>
  <c r="Z9" i="19"/>
  <c r="X8" i="19"/>
  <c r="V7" i="19"/>
  <c r="Z10" i="19"/>
  <c r="V8" i="19"/>
  <c r="X9" i="19"/>
  <c r="Z11" i="19"/>
  <c r="V9" i="19"/>
  <c r="X10" i="19"/>
  <c r="X7" i="19"/>
  <c r="X11" i="19"/>
  <c r="Z8" i="19"/>
  <c r="Z7" i="19"/>
  <c r="V10" i="19"/>
  <c r="F45" i="25"/>
  <c r="E45" i="25"/>
  <c r="E46" i="25"/>
  <c r="F46" i="25"/>
  <c r="E138" i="11"/>
  <c r="E142" i="11"/>
  <c r="E147" i="11"/>
  <c r="E151" i="11"/>
  <c r="E155" i="11"/>
  <c r="E159" i="11"/>
  <c r="E163" i="11"/>
  <c r="E167" i="11"/>
  <c r="E171" i="11"/>
  <c r="E175" i="11"/>
  <c r="E135" i="11"/>
  <c r="E140" i="11"/>
  <c r="E144" i="11"/>
  <c r="E149" i="11"/>
  <c r="E153" i="11"/>
  <c r="E157" i="11"/>
  <c r="E161" i="11"/>
  <c r="E165" i="11"/>
  <c r="E169" i="11"/>
  <c r="E173" i="11"/>
  <c r="E177" i="11"/>
  <c r="E136" i="11"/>
  <c r="E139" i="11"/>
  <c r="E143" i="11"/>
  <c r="E148" i="11"/>
  <c r="E152" i="11"/>
  <c r="E156" i="11"/>
  <c r="E160" i="11"/>
  <c r="E164" i="11"/>
  <c r="E168" i="11"/>
  <c r="E172" i="11"/>
  <c r="E176" i="11"/>
  <c r="E137" i="11"/>
  <c r="E141" i="11"/>
  <c r="E146" i="11"/>
  <c r="E150" i="11"/>
  <c r="E154" i="11"/>
  <c r="E158" i="11"/>
  <c r="E162" i="11"/>
  <c r="E166" i="11"/>
  <c r="E170" i="11"/>
  <c r="E174" i="11"/>
  <c r="E178" i="11"/>
  <c r="M24" i="27"/>
  <c r="N24" i="27"/>
  <c r="N25" i="38"/>
  <c r="M14" i="23"/>
  <c r="N14" i="23"/>
  <c r="M13" i="7"/>
  <c r="L12" i="7"/>
  <c r="N69" i="20"/>
  <c r="M69" i="20"/>
  <c r="N10" i="10"/>
  <c r="D16" i="35"/>
  <c r="N129" i="9"/>
  <c r="N126" i="9"/>
  <c r="M126" i="9"/>
  <c r="M46" i="29"/>
  <c r="N46" i="29"/>
  <c r="N32" i="19"/>
  <c r="J12" i="35"/>
  <c r="D13" i="35"/>
  <c r="M102" i="6"/>
  <c r="N102" i="6"/>
  <c r="N21" i="5"/>
  <c r="J21" i="35"/>
  <c r="M325" i="11"/>
  <c r="N325" i="11"/>
  <c r="M129" i="9"/>
  <c r="D10" i="35"/>
  <c r="J14" i="35"/>
  <c r="J17" i="35"/>
  <c r="D15" i="35"/>
  <c r="N26" i="8"/>
  <c r="D18" i="35"/>
  <c r="J11" i="35"/>
  <c r="N65" i="26"/>
  <c r="J20" i="35"/>
  <c r="M21" i="5"/>
  <c r="M20" i="35"/>
  <c r="N20" i="35"/>
  <c r="AA12" i="26" l="1"/>
  <c r="AA15" i="26"/>
  <c r="AA13" i="26"/>
  <c r="AA11" i="26"/>
  <c r="AA14" i="26"/>
  <c r="AA10" i="8"/>
  <c r="V9" i="8"/>
  <c r="X9" i="8"/>
  <c r="Y9" i="8"/>
  <c r="U9" i="8"/>
  <c r="W9" i="8"/>
  <c r="AA9" i="27"/>
  <c r="AA6" i="23"/>
  <c r="AA9" i="19"/>
  <c r="AA7" i="19"/>
  <c r="AA5" i="21"/>
  <c r="AA5" i="29"/>
  <c r="AA7" i="26"/>
  <c r="AA9" i="26"/>
  <c r="AB7" i="6"/>
  <c r="AA5" i="38"/>
  <c r="AA8" i="23"/>
  <c r="AA6" i="8"/>
  <c r="AA7" i="8"/>
  <c r="AA8" i="27"/>
  <c r="AA8" i="21"/>
  <c r="AA7" i="21"/>
  <c r="AA9" i="29"/>
  <c r="AA8" i="29"/>
  <c r="AA8" i="26"/>
  <c r="AA6" i="26"/>
  <c r="AA6" i="27"/>
  <c r="AA7" i="27"/>
  <c r="AA5" i="27"/>
  <c r="AA6" i="10"/>
  <c r="AA9" i="10"/>
  <c r="AB8" i="6"/>
  <c r="AC9" i="5"/>
  <c r="AC8" i="5"/>
  <c r="AA7" i="38"/>
  <c r="AA9" i="38"/>
  <c r="AA5" i="23"/>
  <c r="AA8" i="8"/>
  <c r="AA8" i="38"/>
  <c r="AA9" i="23"/>
  <c r="AA10" i="19"/>
  <c r="AA6" i="21"/>
  <c r="AA7" i="10"/>
  <c r="AA5" i="10"/>
  <c r="AB9" i="6"/>
  <c r="AC5" i="5"/>
  <c r="AC6" i="5"/>
  <c r="AA8" i="19"/>
  <c r="AA11" i="19"/>
  <c r="AA9" i="21"/>
  <c r="AA7" i="29"/>
  <c r="AA6" i="29"/>
  <c r="AA5" i="26"/>
  <c r="AA8" i="10"/>
  <c r="AB6" i="6"/>
  <c r="AC7" i="5"/>
  <c r="AA6" i="38"/>
  <c r="AA7" i="23"/>
  <c r="O20" i="35"/>
  <c r="M21" i="35" s="1"/>
  <c r="AA9" i="8" l="1"/>
  <c r="N21" i="35"/>
  <c r="C11" i="35"/>
  <c r="E11" i="35"/>
  <c r="N122" i="4"/>
  <c r="D11" i="35" l="1"/>
  <c r="M122" i="4"/>
  <c r="M8" i="39"/>
  <c r="N14" i="39"/>
  <c r="AA5" i="9" l="1"/>
  <c r="C10" i="35"/>
  <c r="K18" i="35"/>
  <c r="B612" i="25"/>
  <c r="J18" i="35" s="1"/>
  <c r="I18" i="35"/>
  <c r="L18" i="35"/>
  <c r="B24" i="35" l="1"/>
  <c r="V13" i="35"/>
  <c r="AA7" i="9"/>
  <c r="U7" i="9"/>
  <c r="AA9" i="9"/>
  <c r="U9" i="9"/>
  <c r="AA6" i="9"/>
  <c r="U6" i="9"/>
  <c r="M137" i="9"/>
  <c r="H132" i="9"/>
  <c r="B132" i="9"/>
  <c r="N137" i="9"/>
  <c r="H133" i="9"/>
  <c r="C133" i="9"/>
  <c r="E132" i="9"/>
  <c r="F131" i="9"/>
  <c r="Z9" i="9"/>
  <c r="Y6" i="9"/>
  <c r="V9" i="9"/>
  <c r="G132" i="9"/>
  <c r="X6" i="9"/>
  <c r="G131" i="9"/>
  <c r="Y9" i="9"/>
  <c r="D132" i="9"/>
  <c r="X9" i="9"/>
  <c r="V7" i="9"/>
  <c r="C132" i="9"/>
  <c r="H130" i="9"/>
  <c r="Y7" i="9"/>
  <c r="W7" i="9"/>
  <c r="Z8" i="9"/>
  <c r="W8" i="9"/>
  <c r="V6" i="9"/>
  <c r="E130" i="9"/>
  <c r="D130" i="9"/>
  <c r="Z6" i="9"/>
  <c r="G130" i="9"/>
  <c r="Y8" i="9"/>
  <c r="F133" i="9"/>
  <c r="D131" i="9"/>
  <c r="X7" i="9"/>
  <c r="Z5" i="9"/>
  <c r="Z7" i="9"/>
  <c r="W9" i="9"/>
  <c r="W6" i="9"/>
  <c r="G133" i="9"/>
  <c r="F130" i="9"/>
  <c r="E133" i="9"/>
  <c r="F132" i="9"/>
  <c r="X8" i="9"/>
  <c r="V8" i="9"/>
  <c r="D133" i="9"/>
  <c r="E131" i="9"/>
  <c r="U8" i="9"/>
  <c r="AA8" i="9"/>
  <c r="C130" i="9"/>
  <c r="C131" i="9"/>
  <c r="H131" i="9"/>
</calcChain>
</file>

<file path=xl/sharedStrings.xml><?xml version="1.0" encoding="utf-8"?>
<sst xmlns="http://schemas.openxmlformats.org/spreadsheetml/2006/main" count="12116" uniqueCount="6461">
  <si>
    <t>Familia 7.11 Electroforesis de Proteínas</t>
  </si>
  <si>
    <t>Para la determinación de proteínas mediante electroforesis en geles de agarosa alcalinos.</t>
  </si>
  <si>
    <t>D1305-53/1</t>
  </si>
  <si>
    <t>D1305-53/2</t>
  </si>
  <si>
    <t>D1305-53/3</t>
  </si>
  <si>
    <t>D1305-53/4</t>
  </si>
  <si>
    <t>D1305-53/5</t>
  </si>
  <si>
    <t>D1305-53/6</t>
  </si>
  <si>
    <t>D1305-53/7</t>
  </si>
  <si>
    <t>D1305-53/8</t>
  </si>
  <si>
    <t>D1305-53/9</t>
  </si>
  <si>
    <t>D1305-53/10</t>
  </si>
  <si>
    <t>HYDRAGEL 7 PROTEIN (E)</t>
  </si>
  <si>
    <t>HYDRAGEL 15 PROTEIN (E)</t>
  </si>
  <si>
    <t>HYDRAGEL 30 PROTEIN (E)</t>
  </si>
  <si>
    <t xml:space="preserve">HYDRAGEL 7 ß1-ß2 </t>
  </si>
  <si>
    <t xml:space="preserve">HYDRAGEL 15 ß1-ß2 </t>
  </si>
  <si>
    <t xml:space="preserve">HYDRAGEL 30 ß1-ß2 </t>
  </si>
  <si>
    <t>HYDRAGEL 7 HR VIOLET ACIDE</t>
  </si>
  <si>
    <t>HYDRAGEL 15 HR VIOLET ACIDE</t>
  </si>
  <si>
    <t>HYDRAGEL 7 HR AMIDOSCHWARZ</t>
  </si>
  <si>
    <t>HYDRAGEL 15 HR AMIDOSCHWARZ</t>
  </si>
  <si>
    <t>Para la separación de las proteínas del suero y orina mediante electroforesis en geles de agarosa alcalinos (pH 9.2).</t>
  </si>
  <si>
    <t>Para la separación de las proteínas del suero y orina mediante electroforesis en geles de agarosa alcalinos (pH 8.5).</t>
  </si>
  <si>
    <t>Para el multifraccionamiento de las proteínas séricas o de las proteínas de otros fluidos biológicos (orina o líquido cefalorraquídeo) mediante electroforesis en geles de agarosa tamponados alcalinamente (pH 8.6).</t>
  </si>
  <si>
    <t>D1212-168</t>
  </si>
  <si>
    <t>D1212-168/1</t>
  </si>
  <si>
    <t>D1212-168/2</t>
  </si>
  <si>
    <t>D1212-168/3</t>
  </si>
  <si>
    <t>D1212-168/4</t>
  </si>
  <si>
    <t>D1212-168/5</t>
  </si>
  <si>
    <t>Ethanol FS</t>
  </si>
  <si>
    <t>Ethanol Standard FS (0,5 mg/mL)</t>
  </si>
  <si>
    <t>Ethanol Standard FS (1,0 mg/mL)</t>
  </si>
  <si>
    <t>Ethanol Standard FS (2,0 mg/mL)</t>
  </si>
  <si>
    <t>Ethanol Standard FS (3,0 mg/mL)</t>
  </si>
  <si>
    <t>R1: 4 x 20 mL/R2: 2 x 10 mL</t>
  </si>
  <si>
    <t>10 ampollas x 1 mL</t>
  </si>
  <si>
    <t>Patrón de etanol 1,0 mg/mL.</t>
  </si>
  <si>
    <t>Patrón de etanol 2,0 mg/mL.</t>
  </si>
  <si>
    <t>Patrón de etanol 3,0 mg/mL.</t>
  </si>
  <si>
    <r>
      <t xml:space="preserve">Ensayo para la determinación cuantitativa </t>
    </r>
    <r>
      <rPr>
        <i/>
        <sz val="11"/>
        <rFont val="Calibri"/>
        <family val="2"/>
      </rPr>
      <t>in vitro</t>
    </r>
    <r>
      <rPr>
        <sz val="11"/>
        <rFont val="Calibri"/>
        <family val="2"/>
      </rPr>
      <t xml:space="preserve"> de etanol en suero y plasma.</t>
    </r>
  </si>
  <si>
    <t>LAB DAVIH</t>
  </si>
  <si>
    <t>D0609-12/78</t>
  </si>
  <si>
    <t>D0609-12/79</t>
  </si>
  <si>
    <t>D0609-12/80</t>
  </si>
  <si>
    <t>Agar Bilis Esculina</t>
  </si>
  <si>
    <t>Agar Cistina Tripticasa</t>
  </si>
  <si>
    <t>Base de Medio para la prueba de asimilación de Carbohidratos</t>
  </si>
  <si>
    <t>D0609-12/81</t>
  </si>
  <si>
    <t>D0609-12/82</t>
  </si>
  <si>
    <t>Caldo Etil Violeta Azida</t>
  </si>
  <si>
    <t>Caldo Azida Dextrosa</t>
  </si>
  <si>
    <t>Reflotron Pancreatic Amylase</t>
  </si>
  <si>
    <t>Para 15 pruebas</t>
  </si>
  <si>
    <t>D1301-02</t>
  </si>
  <si>
    <t>Para la determinación cuantitativa de la actividad en suero de la enzima Lactato Deshidrogenasa mediante método cinético.</t>
  </si>
  <si>
    <t>D1301-03</t>
  </si>
  <si>
    <t>R1 10 x 16 mL; R2 2 x 20 mL / R1 5 x 8 mL; R2 1 x 10 mL</t>
  </si>
  <si>
    <t>C0183/C02220</t>
  </si>
  <si>
    <t>Prueba inmunoturbidimétrica para la determinación cuantitativa de la proteína C-reactiva en suero y plasma humanos en los sistemas Roche/Hitachi cobas c.</t>
  </si>
  <si>
    <t>D1301-01</t>
  </si>
  <si>
    <t>Li</t>
  </si>
  <si>
    <t>Prueba para la determinación cuantitativa de la actividad específica de la a- amilasa pancreática en sangre, suero, plasma u orina con equipos de medición Reflotron.</t>
  </si>
  <si>
    <t xml:space="preserve">Para 100 determinaciones. </t>
  </si>
  <si>
    <t>D1302-05</t>
  </si>
  <si>
    <t>Reflotron GOT (AST)</t>
  </si>
  <si>
    <t>Para la determinación cuantitativa de GOT (AST) en sangre, plasma y suero con equipos de medición Reflotron.</t>
  </si>
  <si>
    <t>Para 25 determinaciones</t>
  </si>
  <si>
    <t>D1302-13</t>
  </si>
  <si>
    <t>VIDAS TOXO IgG II</t>
  </si>
  <si>
    <t>D1302-16</t>
  </si>
  <si>
    <t>Para la cuantificación de las IgG anti-toxoplasma en suero o plasma humano mediante una técnica ELFA.</t>
  </si>
  <si>
    <t>Para 60 determinaciones</t>
  </si>
  <si>
    <t>VIDAS HAV IgM</t>
  </si>
  <si>
    <t>D1302-09</t>
  </si>
  <si>
    <t>CADENA LIGERA LAMBDA</t>
  </si>
  <si>
    <t>Para la determinación cuantitativa de la cadena ligera lambda en suero y orina por métiodo turbidimétrico.</t>
  </si>
  <si>
    <t>Tampón 1 x 50 mL; Antisuero 1 x 5 mL</t>
  </si>
  <si>
    <t>D1302-10</t>
  </si>
  <si>
    <t>D1302-11</t>
  </si>
  <si>
    <t>CADENA LIGERA KAPPA</t>
  </si>
  <si>
    <t>Para la determinación cuantitativa de la cadena ligera kappa en suero y orina por métiodo turbidimétrico.</t>
  </si>
  <si>
    <t>CISTATINA C</t>
  </si>
  <si>
    <t>Para la determinación cuantitativa de la concentración de Cistatina C en usero humano por inmunoturbidimetría.</t>
  </si>
  <si>
    <t>I0201/3</t>
  </si>
  <si>
    <t>Tampón 1 x 25 mL; Látex 1 x 5 mL; Calibrador 6 x 1 mL; Control 2 x 1 mL</t>
  </si>
  <si>
    <t>24 x 15 mL</t>
  </si>
  <si>
    <t xml:space="preserve">Solución acuosa para las pruebas de coagulación tales como Tiempo de Tromboplastina Parcial Activada (APTT) o para el análisis de los factores de la vía intrínseca. </t>
  </si>
  <si>
    <t>D1302-17</t>
  </si>
  <si>
    <t>STA – DEFICIENT XII</t>
  </si>
  <si>
    <t>D1303-21</t>
  </si>
  <si>
    <t>Para la determinación cuantitativa del factor XII en plasma utilizando analizadores de la línea STA.</t>
  </si>
  <si>
    <t>6 viales liofilizados x 1 mL</t>
  </si>
  <si>
    <t>00367</t>
  </si>
  <si>
    <t>00722</t>
  </si>
  <si>
    <t>D1303-22</t>
  </si>
  <si>
    <t>D1303-23</t>
  </si>
  <si>
    <t>D1303-24</t>
  </si>
  <si>
    <t>D1303-25</t>
  </si>
  <si>
    <t>D1303-26</t>
  </si>
  <si>
    <t>D1303-27</t>
  </si>
  <si>
    <t>STA – DEFICIENT XI</t>
  </si>
  <si>
    <t>Para la determinación cuantitativa del factor XI en plasma utilizando analizadores de la línea STA.</t>
  </si>
  <si>
    <t>6 viales liofilizados x 1 mL.</t>
  </si>
  <si>
    <t>00723</t>
  </si>
  <si>
    <t>STA – DEFICIENT X</t>
  </si>
  <si>
    <t>Para la determinación cuantitativa del factor X en plasma utilizando analizadores de la línea STA.</t>
  </si>
  <si>
    <t>00738</t>
  </si>
  <si>
    <t>STA – DEFICIENT VII</t>
  </si>
  <si>
    <t>Para la determinación cuantitativa del factor VII en plasma utilizando analizadores de la línea STA.</t>
  </si>
  <si>
    <t>00743</t>
  </si>
  <si>
    <t>STA – DEFICIENT II</t>
  </si>
  <si>
    <t xml:space="preserve">Para la medición cuantitativa del factor II en plasma utilizando analizadores de la línea STA. </t>
  </si>
  <si>
    <t>00745</t>
  </si>
  <si>
    <t>STA – OWREN-KOLLER</t>
  </si>
  <si>
    <t>Diluyente de reactivos y muestras de pacientes en las pruebas de la coagulación.</t>
  </si>
  <si>
    <t>24 viales x 15 mL</t>
  </si>
  <si>
    <t>00360</t>
  </si>
  <si>
    <t>Para la determinación cuantitativa de la actividad de la proteína C funcional basada en la prolongación del Tiempo de Tromboplastina Parcial Activada (APTT).</t>
  </si>
  <si>
    <t>00747</t>
  </si>
  <si>
    <t>Protein C Deficient Plasma, 3 viales x 1 mL; PC-Activator, 3 viales x 1 mL.</t>
  </si>
  <si>
    <t>D1303-30</t>
  </si>
  <si>
    <t>D1303-31</t>
  </si>
  <si>
    <t>COLESTEROL LDL</t>
  </si>
  <si>
    <t>Método enzimático directo para la determinación cuantitativa del colesterol  LDL en suero y plasma humano.</t>
  </si>
  <si>
    <t>Reactivo 1: 1 x 60 mL;  Reactivo 2: 1 x 20 mL</t>
  </si>
  <si>
    <t>C0280</t>
  </si>
  <si>
    <t>COLESTEROL HDL</t>
  </si>
  <si>
    <t>Método enzimático directo para la determinación cuantitativa del colesterol  HDL en suero y plasma humano.</t>
  </si>
  <si>
    <t>C0279</t>
  </si>
  <si>
    <t>Reactivo 1: 1 x 60 mL; Reactivo 2: 1 x  20 mL</t>
  </si>
  <si>
    <t>9501C</t>
  </si>
  <si>
    <t>2 x 50 discos</t>
  </si>
  <si>
    <t>D1303-28</t>
  </si>
  <si>
    <t>BM Lactate / BM Control  Lactate</t>
  </si>
  <si>
    <t>03012654/11447335</t>
  </si>
  <si>
    <t xml:space="preserve">Reflotron HDL Cholesterol / Reflotron Precinorm HDL </t>
  </si>
  <si>
    <t>D1303-29</t>
  </si>
  <si>
    <t>Prueba para la determinación cuantitativa de colesterol HDL en plasma con EDTA con equipos de medición Reflotron.</t>
  </si>
  <si>
    <t>11208756/11183893</t>
  </si>
  <si>
    <t>Para 30 pruebas/2 x 2 mL de concentración 1; 2 x 2 mL  de concentración 2</t>
  </si>
  <si>
    <t>Sistema de identificación de microorganismos.</t>
  </si>
  <si>
    <t>D1303-20</t>
  </si>
  <si>
    <t>D1303-20/1</t>
  </si>
  <si>
    <t>D1303-20/2</t>
  </si>
  <si>
    <t>D1303-20/3</t>
  </si>
  <si>
    <t>D1303-20/4</t>
  </si>
  <si>
    <t>D1303-20/5</t>
  </si>
  <si>
    <t>D1303-20/6</t>
  </si>
  <si>
    <t>D1303-20/7</t>
  </si>
  <si>
    <t>D1303-20/8</t>
  </si>
  <si>
    <t>D1303-20/9</t>
  </si>
  <si>
    <t>D1303-20/10</t>
  </si>
  <si>
    <t>D1303-20/11</t>
  </si>
  <si>
    <t>D1303-20/12</t>
  </si>
  <si>
    <t>API Listeria</t>
  </si>
  <si>
    <t>API 20 NE</t>
  </si>
  <si>
    <t>API 20 E</t>
  </si>
  <si>
    <t xml:space="preserve">API 20 C AUX </t>
  </si>
  <si>
    <t xml:space="preserve">API 20 A </t>
  </si>
  <si>
    <t xml:space="preserve">API Staph </t>
  </si>
  <si>
    <t xml:space="preserve">API 20 Strep </t>
  </si>
  <si>
    <t xml:space="preserve">API Campy </t>
  </si>
  <si>
    <t>API Coryne</t>
  </si>
  <si>
    <t xml:space="preserve">API 50 CH </t>
  </si>
  <si>
    <t>API 50 CHL Medium</t>
  </si>
  <si>
    <t>API 50 CHB/E  Medium</t>
  </si>
  <si>
    <t>Sistema de identificación de bacilos Gram negativos no enterobacterias y no fastidiosos.</t>
  </si>
  <si>
    <t>Sistema de identificación de levaduras.</t>
  </si>
  <si>
    <t>Sistema de identificación de bacterias anaerobias.</t>
  </si>
  <si>
    <t>Sistema de identificación de estafilococos, micrococos y géneros relacionados.</t>
  </si>
  <si>
    <t>Sistema de identificación de bacterias corineformes.</t>
  </si>
  <si>
    <t>Carbohidratos.</t>
  </si>
  <si>
    <t>20100 / 20160</t>
  </si>
  <si>
    <t>20 800</t>
  </si>
  <si>
    <t>20 900</t>
  </si>
  <si>
    <t>Para 10 determinaciones</t>
  </si>
  <si>
    <t>Para 25 determinaciones/Para 100 determinaciones</t>
  </si>
  <si>
    <t>Para 12 determinaciones</t>
  </si>
  <si>
    <t>D1304-38</t>
  </si>
  <si>
    <t>D1304-39</t>
  </si>
  <si>
    <t>D1304-40</t>
  </si>
  <si>
    <t>Apolipoproteínas Control</t>
  </si>
  <si>
    <t>Para monitorear y evaluar la precisión y exactitud en la determinación cuantitativa de las Apolipoproteínas A1 y B en suero humano por método turbidimétrico.</t>
  </si>
  <si>
    <t>IC0205</t>
  </si>
  <si>
    <t xml:space="preserve">2 x 1 mL </t>
  </si>
  <si>
    <t>Apolipoproteínas Calibrador</t>
  </si>
  <si>
    <t>Para la preparación de curvas de referencia para la determinación cuantitativa de las Apolipoproteínas A1 y B en suero humano por método turbidimétrico.</t>
  </si>
  <si>
    <t>IS0229</t>
  </si>
  <si>
    <t>Lipoproteína A (LPA) /Lipoproteína A Control /Lipoproteína A Calibrador</t>
  </si>
  <si>
    <t>Tampón  1x50 mL; Látex  1x5 mL/ 1x1 mL/1x1 mL</t>
  </si>
  <si>
    <t>I0236/IC0240/ IS0247</t>
  </si>
  <si>
    <t>D1303-37</t>
  </si>
  <si>
    <t>Precicontrol Multimarker</t>
  </si>
  <si>
    <t>PC MM1 3 x 2 mL; PC MM2 3 x 2 mL</t>
  </si>
  <si>
    <t>05341787</t>
  </si>
  <si>
    <r>
      <t xml:space="preserve">Para el control de calidad de los inmunoensayos especificados en los inmunoanalizadores Elecsys y </t>
    </r>
    <r>
      <rPr>
        <b/>
        <sz val="11"/>
        <rFont val="Calibri"/>
        <family val="2"/>
      </rPr>
      <t>cobas e</t>
    </r>
    <r>
      <rPr>
        <sz val="11"/>
        <rFont val="Calibri"/>
        <family val="2"/>
      </rPr>
      <t>.</t>
    </r>
  </si>
  <si>
    <t>Para la detección de anticuerpos IgM al virus del Dengue en suero humano o sangre seca sobre papel de filtro.</t>
  </si>
  <si>
    <t>VIDAS TSH</t>
  </si>
  <si>
    <t>D1304-42</t>
  </si>
  <si>
    <t>D1304-43</t>
  </si>
  <si>
    <t>D1304-44</t>
  </si>
  <si>
    <t>VIDAS T3</t>
  </si>
  <si>
    <t>VIDAS T4</t>
  </si>
  <si>
    <t>Para la cuantificación de tiroxina total (T4) en suero o plasma humano utilizando el sistema VIDAS.</t>
  </si>
  <si>
    <t>Para la cuantificación de la hormona estimulante de la tiroides (TSH) en suero o plasma humano utilizando el sistema VIDAS.</t>
  </si>
  <si>
    <t>Para la cuantificación de triiodotironina (T3) en suero o plasma humano utilizando el sistema VIDAS.</t>
  </si>
  <si>
    <r>
      <t xml:space="preserve">Para la determinación cuantitativa de triglicéridos en suero y plasma humanos en los sistemas Roche/Hitachi </t>
    </r>
    <r>
      <rPr>
        <b/>
        <sz val="11"/>
        <rFont val="Calibri"/>
        <family val="2"/>
      </rPr>
      <t>cobas c.</t>
    </r>
  </si>
  <si>
    <t>03004732</t>
  </si>
  <si>
    <t>04528123</t>
  </si>
  <si>
    <t>03183793</t>
  </si>
  <si>
    <t>1700001/1700002</t>
  </si>
  <si>
    <t>1700005/1700006</t>
  </si>
  <si>
    <t>1700003/1700004</t>
  </si>
  <si>
    <t>1700020/1700021</t>
  </si>
  <si>
    <t>D1208-97</t>
  </si>
  <si>
    <t>ior® Hemo-CIM anti-D</t>
  </si>
  <si>
    <t>D1305-51</t>
  </si>
  <si>
    <t>D1305-49</t>
  </si>
  <si>
    <t>Para el control de la exactitud y la precisión en los ensayos de Química Clínica.</t>
  </si>
  <si>
    <t>D1305-50</t>
  </si>
  <si>
    <t>D1305-53</t>
  </si>
  <si>
    <t>05212294/03587797</t>
  </si>
  <si>
    <t>ALP2</t>
  </si>
  <si>
    <t>D1208-93</t>
  </si>
  <si>
    <t>Reflotron Uric Acid</t>
  </si>
  <si>
    <t>10745103</t>
  </si>
  <si>
    <t>D1208-94</t>
  </si>
  <si>
    <t>Reflotron Glucose</t>
  </si>
  <si>
    <t>10744948</t>
  </si>
  <si>
    <t>Reflotron GPT (ALT)</t>
  </si>
  <si>
    <t>D1208-95</t>
  </si>
  <si>
    <t>10745138</t>
  </si>
  <si>
    <t>D1208-96</t>
  </si>
  <si>
    <t>D1208-99</t>
  </si>
  <si>
    <t>Hemoglobina HbA1c Directa</t>
  </si>
  <si>
    <t>Para la determinación cuantitativa de la Hemoglobina A1c en sangre humana.</t>
  </si>
  <si>
    <t>I0250/3</t>
  </si>
  <si>
    <t>D1208-100</t>
  </si>
  <si>
    <t>C3C-2</t>
  </si>
  <si>
    <t>03001938</t>
  </si>
  <si>
    <t>D1208-101</t>
  </si>
  <si>
    <t xml:space="preserve"> Para 100 pruebas/ 4 x 1 mL</t>
  </si>
  <si>
    <t>D1208-102</t>
  </si>
  <si>
    <t>DHEA-S/ DHEA-S CalSet</t>
  </si>
  <si>
    <t>D1208-103</t>
  </si>
  <si>
    <t>D1208-104</t>
  </si>
  <si>
    <t>D1208-105</t>
  </si>
  <si>
    <t>D1208-106</t>
  </si>
  <si>
    <t>D1208-107</t>
  </si>
  <si>
    <t>Anti-CCP/ PreciControl Anti-CCP</t>
  </si>
  <si>
    <t>05031656/05031664</t>
  </si>
  <si>
    <t>Para 100 pruebas/4 x 2 mL</t>
  </si>
  <si>
    <t>D1208-108</t>
  </si>
  <si>
    <r>
      <t>Para la determinación cuantitativa de glucosa en sangre, suero o plasma con equipos de medición Reflotron</t>
    </r>
    <r>
      <rPr>
        <b/>
        <sz val="11"/>
        <rFont val="Calibri"/>
        <family val="2"/>
      </rPr>
      <t>.</t>
    </r>
  </si>
  <si>
    <r>
      <t xml:space="preserve">Para la determinación cuantitativa del complemento C3c en suero y plasma humanos en los sistemas Roche/Hitachi </t>
    </r>
    <r>
      <rPr>
        <b/>
        <sz val="11"/>
        <rFont val="Calibri"/>
        <family val="2"/>
      </rPr>
      <t>cobas c.</t>
    </r>
  </si>
  <si>
    <r>
      <t xml:space="preserve">Para la determinación cuantitativa de los fragmentos de la citoqueratina 19 en suero y plasma humanos mediante un ensayo de electroquimio-luminiscencia (ECLIA), en los inmunoanalizadores Elecsys y </t>
    </r>
    <r>
      <rPr>
        <b/>
        <sz val="11"/>
        <rFont val="Calibri"/>
        <family val="2"/>
      </rPr>
      <t>cobas e</t>
    </r>
    <r>
      <rPr>
        <sz val="11"/>
        <rFont val="Calibri"/>
        <family val="2"/>
      </rPr>
      <t>.</t>
    </r>
  </si>
  <si>
    <r>
      <t xml:space="preserve">Para la determinación semicuantitativa de los autoanticuerpos IgG humanos dirigidos contra los péptidos cíclicos citrulinados (CCP)  en suero y plasma humanos mediante un ensayo de electroquimio-luminiscencia (ECLIA), en los inmunoanalizadores Elecsys y </t>
    </r>
    <r>
      <rPr>
        <b/>
        <sz val="11"/>
        <rFont val="Calibri"/>
        <family val="2"/>
      </rPr>
      <t>cobas e</t>
    </r>
    <r>
      <rPr>
        <sz val="11"/>
        <rFont val="Calibri"/>
        <family val="2"/>
      </rPr>
      <t>.</t>
    </r>
  </si>
  <si>
    <r>
      <t xml:space="preserve">Para la determinación cuantitativa del sulfato de dehidroepiandroestero-na (DHEA-S) en suero y plasma humanos mediante un ensayo de electro-quimioluminiscencia (ECLIA), en los inmunoanalizadores Elecsys y </t>
    </r>
    <r>
      <rPr>
        <b/>
        <sz val="11"/>
        <rFont val="Calibri"/>
        <family val="2"/>
      </rPr>
      <t>cobas e</t>
    </r>
    <r>
      <rPr>
        <sz val="11"/>
        <rFont val="Calibri"/>
        <family val="2"/>
      </rPr>
      <t>.</t>
    </r>
  </si>
  <si>
    <t>Para la determinación cuantitativa de la hormona luteinizante en suero y plasma humanos, mediante un inmunoensayo de electroquimiolumi-niscencia (ECLIA), en los inmunoanalizadores Elecsys y cobas e.</t>
  </si>
  <si>
    <t xml:space="preserve">Para 18 determinaciones/Para 15 a 18 determinaciones </t>
  </si>
  <si>
    <t>D1203-06/4</t>
  </si>
  <si>
    <t>D1203-06/5</t>
  </si>
  <si>
    <t>D1208-113</t>
  </si>
  <si>
    <t>D1208-114</t>
  </si>
  <si>
    <t>D1208-115</t>
  </si>
  <si>
    <t>D1208-116</t>
  </si>
  <si>
    <t>D1208-117</t>
  </si>
  <si>
    <t>D1208-119</t>
  </si>
  <si>
    <t>Anti-HAV IgM/ PreciControl Anti-HAV IgM</t>
  </si>
  <si>
    <t>Para la determinación cualitativa de las inmunoglogulinas M contra el virus de la hepatitis A en suero y plasma humanos en los inmunoanalizadores Elecsys y cobas e.</t>
  </si>
  <si>
    <t>Para la determinación cuantitativa de la inmunoglobulina E (IgE) en suero y plasma humanos en los inmunoanalizadores Elecsys y cobas e.</t>
  </si>
  <si>
    <t>Para la determinación cuantitativa del péptido C en suero, plasma y orina humanos en los inmunoanalizadores Elecsys y cobas e.</t>
  </si>
  <si>
    <t>TPUC3</t>
  </si>
  <si>
    <t>Para la determinación cuantitativa de proteína en orina y líquido cefalorraquídeo humanos en los sistemas automáticos Roche/Hitachi/cobas c de Química Clínica.</t>
  </si>
  <si>
    <t>03333825</t>
  </si>
  <si>
    <t>Mg</t>
  </si>
  <si>
    <t>Reflotrón K</t>
  </si>
  <si>
    <t xml:space="preserve">Para 30 pruebas. </t>
  </si>
  <si>
    <t>Casete conteniendo R1 y R2 para 175 pruebas</t>
  </si>
  <si>
    <t>D1209-122</t>
  </si>
  <si>
    <t>Reactivo de Kovac</t>
  </si>
  <si>
    <t>Para la prueba de indol. Para uso microbiológico.</t>
  </si>
  <si>
    <t>Frasco por 50 mL</t>
  </si>
  <si>
    <t>D1210-141</t>
  </si>
  <si>
    <t>D1210-142</t>
  </si>
  <si>
    <t>D1210-143</t>
  </si>
  <si>
    <t>D1210-144</t>
  </si>
  <si>
    <t>D1210-145</t>
  </si>
  <si>
    <t>Para la determinación cuantitativa de la Apolipoproteína A1 en suero humano por método turbidimétrico.</t>
  </si>
  <si>
    <t>Apolipoproteína A</t>
  </si>
  <si>
    <t>Tampón  1 x 50 mL,  Antisuero  1 x 5 mL</t>
  </si>
  <si>
    <t>I0219</t>
  </si>
  <si>
    <t>Para la determinación cuantitativa de la Apolipoproteína B en suero humano por método turbidimétrico.</t>
  </si>
  <si>
    <t>Apolipoproteína B</t>
  </si>
  <si>
    <t>I0220</t>
  </si>
  <si>
    <t xml:space="preserve"> TRANSFERRINA</t>
  </si>
  <si>
    <t>Para la determinación cuantitativa de la transferrina  en suero humano por método tubidimétrico.</t>
  </si>
  <si>
    <t>Tampón 1 x 50 mL,  Antisuero 1 x 5 mL</t>
  </si>
  <si>
    <t>I0224</t>
  </si>
  <si>
    <t>Tampón 1 x 50 mL, Antisuero 1 x 5 mL</t>
  </si>
  <si>
    <t>Para la determinación cuantitativa de la ceruloplasmina en suero humano por método tubidimétrico.</t>
  </si>
  <si>
    <t>CERULOPLASMINA</t>
  </si>
  <si>
    <t>I0215</t>
  </si>
  <si>
    <t>α1-ANTITRIPSINA</t>
  </si>
  <si>
    <r>
      <t>Para la determinación cuantitativa de la α1-antitripsina</t>
    </r>
    <r>
      <rPr>
        <b/>
        <sz val="11"/>
        <rFont val="Calibri"/>
        <family val="2"/>
      </rPr>
      <t xml:space="preserve"> </t>
    </r>
    <r>
      <rPr>
        <sz val="11"/>
        <rFont val="Calibri"/>
        <family val="2"/>
      </rPr>
      <t>en suero humano por método tubidimétrico.</t>
    </r>
  </si>
  <si>
    <t>I0213</t>
  </si>
  <si>
    <t>D1210-129</t>
  </si>
  <si>
    <t>D1210-130</t>
  </si>
  <si>
    <t>D1210-132</t>
  </si>
  <si>
    <t>D1209-126</t>
  </si>
  <si>
    <t>D1209-125</t>
  </si>
  <si>
    <t xml:space="preserve"> Reflotron Alkal. Phosphatase</t>
  </si>
  <si>
    <t xml:space="preserve"> Para la determinación cuantitativa de la actividad total de la fosfatasa alcalina en sangre, suero o plasma con equipos de medición Reflotron.</t>
  </si>
  <si>
    <t xml:space="preserve"> Para 30 pruebas</t>
  </si>
  <si>
    <t>D1210-137</t>
  </si>
  <si>
    <t>D1210-138</t>
  </si>
  <si>
    <t xml:space="preserve"> Reflotron Hemoglobin/ Reflotron Precinorm HB</t>
  </si>
  <si>
    <t xml:space="preserve"> Para la determinación cuantitativa de hemoglobina en sangre con equipos de medición Reflotron.</t>
  </si>
  <si>
    <t xml:space="preserve"> Para 30 pruebas/4 x 2 mL</t>
  </si>
  <si>
    <t>10744964/10745189</t>
  </si>
  <si>
    <t xml:space="preserve"> Para la determinación cuantitativa de la actividad total de la  α-amilasa en sangre, suero o plasma con equipos de medición Reflotron.</t>
  </si>
  <si>
    <t xml:space="preserve"> Para 15 pruebas. </t>
  </si>
  <si>
    <t xml:space="preserve"> Reflotron Amylase</t>
  </si>
  <si>
    <t xml:space="preserve"> Para la determinación cuantitativa de la concentración del colesterol HDL en suero y plasma humanos en los sistemas Roche/Hitachi cobas c.</t>
  </si>
  <si>
    <t xml:space="preserve"> Casete conteniendo R1 y R2 para 200 pruebas</t>
  </si>
  <si>
    <t>04399803</t>
  </si>
  <si>
    <t>Inmunoglobulina G (IgG)</t>
  </si>
  <si>
    <t>Para la determinación cuantitativa de la Inmunoglobulina G (IgG) en suero humano por método turbidimétrico.</t>
  </si>
  <si>
    <t>Tampón  1 x 50 mL,  Antisuero  1 x 10 mL</t>
  </si>
  <si>
    <t>I0207</t>
  </si>
  <si>
    <t>D1211-152</t>
  </si>
  <si>
    <t>D1211-151</t>
  </si>
  <si>
    <t>Inmunoglobulina A (IgA)</t>
  </si>
  <si>
    <t>Para la determinación cuantitativa de la Inmunoglobulina A (IgA) en suero humano por método turbidimétrico.</t>
  </si>
  <si>
    <r>
      <t xml:space="preserve">  </t>
    </r>
    <r>
      <rPr>
        <sz val="11"/>
        <rFont val="Calibri"/>
        <family val="2"/>
      </rPr>
      <t>I0206</t>
    </r>
  </si>
  <si>
    <t>Tampón  1 x 50 mL,  Antisuero  1 x 8 mL</t>
  </si>
  <si>
    <t>Para la determinación cuantitativa de la Inmunoglobulina M (IgM) en suero humano por método turbidimétrico.</t>
  </si>
  <si>
    <t>I0208</t>
  </si>
  <si>
    <t>Inmunoglobulina M (IgM)</t>
  </si>
  <si>
    <t>D1211-150</t>
  </si>
  <si>
    <t>Para la determinación cuantitativa del Complemento C3 en suero humano por método turbidimétrico.</t>
  </si>
  <si>
    <t>Tampón  1 x 50 mL,  Antisuero  1 x 6 mL</t>
  </si>
  <si>
    <t>D1211-148</t>
  </si>
  <si>
    <t>I0209</t>
  </si>
  <si>
    <t>Complemento C3</t>
  </si>
  <si>
    <t>Complemento C4</t>
  </si>
  <si>
    <t>Para la determinación cuantitativa del Complemento C4 en suero humano por método turbidimétrico.</t>
  </si>
  <si>
    <t>I0210</t>
  </si>
  <si>
    <t>500 g</t>
  </si>
  <si>
    <t>C.P.M. di Claudio Piermattei e C.S.A.S.</t>
  </si>
  <si>
    <t>Para 96 determinaciones</t>
  </si>
  <si>
    <t>1 x 50 mL/1 x 100 mL/1 x 200 mL</t>
  </si>
  <si>
    <t>42111601/42111605/42111600</t>
  </si>
  <si>
    <t>42111602/42111604/42111603</t>
  </si>
  <si>
    <t>92018/0/1</t>
  </si>
  <si>
    <t>92024/0/1</t>
  </si>
  <si>
    <t>92003/0/1</t>
  </si>
  <si>
    <t>92027/0/1</t>
  </si>
  <si>
    <t>Método cuantitativo para la determinación de la CMI</t>
  </si>
  <si>
    <t>92030/0/1</t>
  </si>
  <si>
    <t>92033/0/1</t>
  </si>
  <si>
    <t>92126/0/1</t>
  </si>
  <si>
    <t>92007/0/1</t>
  </si>
  <si>
    <t>92138/0/1</t>
  </si>
  <si>
    <t>92042/0/1</t>
  </si>
  <si>
    <t>92129/0/1</t>
  </si>
  <si>
    <t>92075/0/1</t>
  </si>
  <si>
    <t>92045/0/1</t>
  </si>
  <si>
    <t>92048/0/1</t>
  </si>
  <si>
    <t>92141/0/1</t>
  </si>
  <si>
    <t>92164/0/1</t>
  </si>
  <si>
    <t>92156/0/1</t>
  </si>
  <si>
    <t>92051/0/1</t>
  </si>
  <si>
    <t>92147/0/1</t>
  </si>
  <si>
    <t>92149/0/1</t>
  </si>
  <si>
    <t>92011/0/1</t>
  </si>
  <si>
    <t>92009/0/1</t>
  </si>
  <si>
    <t>92010/0/1</t>
  </si>
  <si>
    <t>92162/0/1</t>
  </si>
  <si>
    <t>92054/0/1</t>
  </si>
  <si>
    <t>92081/0/1</t>
  </si>
  <si>
    <t>92135/0/1</t>
  </si>
  <si>
    <t>92084/0/1</t>
  </si>
  <si>
    <t>92132/0/1</t>
  </si>
  <si>
    <t>92096/0/1</t>
  </si>
  <si>
    <t>92103/0/1</t>
  </si>
  <si>
    <t>92108/0/1</t>
  </si>
  <si>
    <t>92004/0/1</t>
  </si>
  <si>
    <t>92152/0/1</t>
  </si>
  <si>
    <t>92026/0/1</t>
  </si>
  <si>
    <t>92001/0/1</t>
  </si>
  <si>
    <t>92012/0/1</t>
  </si>
  <si>
    <t>92114/0/1</t>
  </si>
  <si>
    <t>92117/0/1</t>
  </si>
  <si>
    <t>92121/0/1</t>
  </si>
  <si>
    <t>92123/0/1</t>
  </si>
  <si>
    <t>92163/0/1</t>
  </si>
  <si>
    <t>92057/0/1</t>
  </si>
  <si>
    <t>Ref/Ref+0/Ref+1</t>
  </si>
  <si>
    <t>D1212-159</t>
  </si>
  <si>
    <t>D1212-160</t>
  </si>
  <si>
    <t>Inmunoanálisis destinado a la determinación cuantitativa de S100 (S100 A1B y S100 BB) en suero humanos, por método de electro-quimioluminiscencia en los inmunoanalizadores Elecsys y cobas e.</t>
  </si>
  <si>
    <t>LDH</t>
  </si>
  <si>
    <t>D1212-164</t>
  </si>
  <si>
    <t>Para 100 pruebas / 4 x 2 mL</t>
  </si>
  <si>
    <t>D1212-166</t>
  </si>
  <si>
    <t>D1212-170</t>
  </si>
  <si>
    <t>Reflotron Creatinina</t>
  </si>
  <si>
    <t>Prueba para la determinación cuantitativa de creatinina en sangre, suero o plasma u orina con equipos de medición Reflotron.</t>
  </si>
  <si>
    <t>D1212-171</t>
  </si>
  <si>
    <t>Prueba para la determinación cuantitativa de litio en suero y plasma humanos en los sistemas Roche/Hitachi cobas c.</t>
  </si>
  <si>
    <t>D1206-47</t>
  </si>
  <si>
    <t>CHOL2</t>
  </si>
  <si>
    <t>Para la determinación cuantitativa del colesterol en suero y plasma humanos en los sistemas Roche/Hitachi cobas c.</t>
  </si>
  <si>
    <t>D1206-60</t>
  </si>
  <si>
    <t>IgM-2</t>
  </si>
  <si>
    <t>Para la determinación cuantitativa de la IgM en suero y plasma humanos en analizadores automáticos Roche de Química Clínica.</t>
  </si>
  <si>
    <t>D1206-37</t>
  </si>
  <si>
    <t>CERU</t>
  </si>
  <si>
    <t>20764663</t>
  </si>
  <si>
    <t xml:space="preserve">Casete conteniendo R1 y R2 para 250 pruebas </t>
  </si>
  <si>
    <t>D1206-41</t>
  </si>
  <si>
    <t>HAPT2</t>
  </si>
  <si>
    <t xml:space="preserve">Casete conteniendo R1 y R2 para 100 pruebas </t>
  </si>
  <si>
    <t>03005593</t>
  </si>
  <si>
    <t>D1206-40</t>
  </si>
  <si>
    <t>Para 100 pruebas/4 x 1 mL</t>
  </si>
  <si>
    <t xml:space="preserve">PRESENTACIÓN </t>
  </si>
  <si>
    <t>Frasco x 100 mL</t>
  </si>
  <si>
    <t xml:space="preserve">Frasco por 500 g </t>
  </si>
  <si>
    <t xml:space="preserve">Frasco por 500 g  </t>
  </si>
  <si>
    <t>401669S2</t>
  </si>
  <si>
    <t>9004C</t>
  </si>
  <si>
    <t>9006C</t>
  </si>
  <si>
    <t>9048C</t>
  </si>
  <si>
    <t>9031C</t>
  </si>
  <si>
    <t>9105C</t>
  </si>
  <si>
    <t>9008C</t>
  </si>
  <si>
    <t>9010C</t>
  </si>
  <si>
    <t>9052C</t>
  </si>
  <si>
    <t>9011C</t>
  </si>
  <si>
    <t>9089C</t>
  </si>
  <si>
    <t>9017C</t>
  </si>
  <si>
    <t>9019C</t>
  </si>
  <si>
    <t>9101C</t>
  </si>
  <si>
    <t>9021C</t>
  </si>
  <si>
    <t>9022C</t>
  </si>
  <si>
    <t>9056C</t>
  </si>
  <si>
    <t>9047C</t>
  </si>
  <si>
    <t>9059C</t>
  </si>
  <si>
    <t>9024C</t>
  </si>
  <si>
    <t>9109C</t>
  </si>
  <si>
    <t>9026C</t>
  </si>
  <si>
    <t>9079C</t>
  </si>
  <si>
    <t>9102C</t>
  </si>
  <si>
    <t>9030C</t>
  </si>
  <si>
    <t>9001C</t>
  </si>
  <si>
    <t>9033C</t>
  </si>
  <si>
    <t>9034C</t>
  </si>
  <si>
    <t>9080C</t>
  </si>
  <si>
    <t>9065C</t>
  </si>
  <si>
    <t>9037C</t>
  </si>
  <si>
    <t>9003C</t>
  </si>
  <si>
    <t>9100C</t>
  </si>
  <si>
    <t>9043C</t>
  </si>
  <si>
    <t>9110C</t>
  </si>
  <si>
    <t>9045C</t>
  </si>
  <si>
    <t>9005C</t>
  </si>
  <si>
    <t>9007C</t>
  </si>
  <si>
    <t>9009C</t>
  </si>
  <si>
    <t>9013C</t>
  </si>
  <si>
    <t>9014C</t>
  </si>
  <si>
    <t>9015C</t>
  </si>
  <si>
    <t>9018C</t>
  </si>
  <si>
    <t>9020C</t>
  </si>
  <si>
    <t>9023C</t>
  </si>
  <si>
    <t>9027C</t>
  </si>
  <si>
    <t>9035C</t>
  </si>
  <si>
    <t>9036C</t>
  </si>
  <si>
    <t>9040C</t>
  </si>
  <si>
    <t>9042C</t>
  </si>
  <si>
    <t>9044C</t>
  </si>
  <si>
    <t>9050C</t>
  </si>
  <si>
    <t>9054C</t>
  </si>
  <si>
    <t>9062C</t>
  </si>
  <si>
    <t>9068C</t>
  </si>
  <si>
    <t>9096C</t>
  </si>
  <si>
    <t>9103C</t>
  </si>
  <si>
    <t>9104C</t>
  </si>
  <si>
    <t>9108C</t>
  </si>
  <si>
    <t>9113C</t>
  </si>
  <si>
    <t>9118C</t>
  </si>
  <si>
    <t>9120C</t>
  </si>
  <si>
    <t>9124C</t>
  </si>
  <si>
    <t>9136C</t>
  </si>
  <si>
    <t xml:space="preserve">5 x 50 discos para 250 determinaciones  </t>
  </si>
  <si>
    <t xml:space="preserve">5 x 50 discos para 250 determinaciones   </t>
  </si>
  <si>
    <t xml:space="preserve">5 x 50 discos para 250 determinaciones </t>
  </si>
  <si>
    <t xml:space="preserve">1 x 1 mL </t>
  </si>
  <si>
    <t xml:space="preserve">Estuche por 2 frascos </t>
  </si>
  <si>
    <t>T I T U L A R E S</t>
  </si>
  <si>
    <t>04524977</t>
  </si>
  <si>
    <t>04404483</t>
  </si>
  <si>
    <t xml:space="preserve">Casete conteniendo R1 y R2 para 800 pruebas </t>
  </si>
  <si>
    <t>11875078</t>
  </si>
  <si>
    <t>Estuche por 4 frascos</t>
  </si>
  <si>
    <t>11875051</t>
  </si>
  <si>
    <t>11730347</t>
  </si>
  <si>
    <t>11875426</t>
  </si>
  <si>
    <t>Estuche por 12 frascos</t>
  </si>
  <si>
    <t>11730711</t>
  </si>
  <si>
    <t>Estuche de 12 x 65 mL</t>
  </si>
  <si>
    <t>11730240</t>
  </si>
  <si>
    <t xml:space="preserve"> </t>
  </si>
  <si>
    <t>PT 02-001-1/PT 02-001-2</t>
  </si>
  <si>
    <t xml:space="preserve"> REFERENCIA</t>
  </si>
  <si>
    <t xml:space="preserve">Para 70 pruebas </t>
  </si>
  <si>
    <t>Para 150 pruebas</t>
  </si>
  <si>
    <t xml:space="preserve">Frasco por 100 g y 500 g </t>
  </si>
  <si>
    <t>Frasco por 5 mL</t>
  </si>
  <si>
    <t>Para 100 determinaciones</t>
  </si>
  <si>
    <t>Estuche para 1 prueba</t>
  </si>
  <si>
    <t>Para 50 y 100 determinaciones</t>
  </si>
  <si>
    <t>1200401/1200402</t>
  </si>
  <si>
    <t>1200406/1200405</t>
  </si>
  <si>
    <t xml:space="preserve">Para 250 determinaciones/Para 1500 determinaciones </t>
  </si>
  <si>
    <t>Para 150 determinaciones/Para 500  determinaciones</t>
  </si>
  <si>
    <t>1001096/1001097/1001098</t>
  </si>
  <si>
    <t xml:space="preserve">Frasco de 10 mL para 100 determinaciones mínimas </t>
  </si>
  <si>
    <t>UM 2004/UM 2104</t>
  </si>
  <si>
    <t xml:space="preserve">UM 2005/UM 2105 </t>
  </si>
  <si>
    <t xml:space="preserve">Para 288 pruebas/Para 480 pruebas </t>
  </si>
  <si>
    <t>Para 288 pruebas /Para 480 pruebas</t>
  </si>
  <si>
    <t>UM 2022/UM 2122</t>
  </si>
  <si>
    <t xml:space="preserve">Para 288 pruebas  </t>
  </si>
  <si>
    <t>UM 2008</t>
  </si>
  <si>
    <t>UM 2024/UM 2124</t>
  </si>
  <si>
    <t>UM 2007</t>
  </si>
  <si>
    <t>UM 2014</t>
  </si>
  <si>
    <t>Para 288 pruebas/Para 576 pruebas</t>
  </si>
  <si>
    <t>UMT 1201/UMT 1301</t>
  </si>
  <si>
    <t xml:space="preserve">Para 288 pruebas </t>
  </si>
  <si>
    <t xml:space="preserve">UM 2015 </t>
  </si>
  <si>
    <t>UM 2023</t>
  </si>
  <si>
    <t xml:space="preserve">Para 192 pruebas  </t>
  </si>
  <si>
    <t>UM 2021</t>
  </si>
  <si>
    <t>UM 2125</t>
  </si>
  <si>
    <t xml:space="preserve">Para 20 pruebas  </t>
  </si>
  <si>
    <t>UM 2003-C</t>
  </si>
  <si>
    <t xml:space="preserve"> UM 2029</t>
  </si>
  <si>
    <t>UM 2031/UM 2131</t>
  </si>
  <si>
    <t xml:space="preserve">Para 288 pruebas   </t>
  </si>
  <si>
    <t xml:space="preserve">UMT 1005 </t>
  </si>
  <si>
    <t xml:space="preserve">Para 96 pruebas  </t>
  </si>
  <si>
    <t>UM 3001</t>
  </si>
  <si>
    <t xml:space="preserve">UM 2010 </t>
  </si>
  <si>
    <t>UM 2036</t>
  </si>
  <si>
    <t xml:space="preserve">UM 2038 </t>
  </si>
  <si>
    <t>Para 20 pruebas</t>
  </si>
  <si>
    <t>1.004.00/1.004.02/1.004.01/1.004.03)</t>
  </si>
  <si>
    <t>Estuche para 20  y 25  pruebas con lancetas y capilares/     Estuche para 20 y 25  pruebas sin lancetas y capilares.</t>
  </si>
  <si>
    <t xml:space="preserve">PRESENTACIÓN  </t>
  </si>
  <si>
    <t xml:space="preserve">00606/00667 </t>
  </si>
  <si>
    <t xml:space="preserve">6 x 5 mL/12 x 10 mL </t>
  </si>
  <si>
    <t xml:space="preserve">6 x 1 mL </t>
  </si>
  <si>
    <t>System Control N 12 x 1 mL/System Control P 12 x 1 mL</t>
  </si>
  <si>
    <t>6 x 5 mL</t>
  </si>
  <si>
    <t>00596/00672</t>
  </si>
  <si>
    <t>00675</t>
  </si>
  <si>
    <t>00678</t>
  </si>
  <si>
    <t>00597</t>
  </si>
  <si>
    <t>00724</t>
  </si>
  <si>
    <t>00725</t>
  </si>
  <si>
    <t>00599</t>
  </si>
  <si>
    <t>00540</t>
  </si>
  <si>
    <t>00454</t>
  </si>
  <si>
    <t>Para aproximadamente 60 determinaciones</t>
  </si>
  <si>
    <t>00744</t>
  </si>
  <si>
    <t>Para 100 determinaciones.</t>
  </si>
  <si>
    <t xml:space="preserve"> PRESENTACIÓN </t>
  </si>
  <si>
    <t>2042208/2042202/2042209</t>
  </si>
  <si>
    <t>Frasco x 1 L</t>
  </si>
  <si>
    <t xml:space="preserve">Frasco x 1 L  </t>
  </si>
  <si>
    <t xml:space="preserve">Frasco x 10 L </t>
  </si>
  <si>
    <t>2062203/2062207/2062208</t>
  </si>
  <si>
    <t>2072201/2072202/2072202</t>
  </si>
  <si>
    <t xml:space="preserve">Frasco x 5 L </t>
  </si>
  <si>
    <t xml:space="preserve">Control L 2 x 2,5 mL/Control N 2 x 2,5 mL/ Control H 2 x 2,5 mL </t>
  </si>
  <si>
    <t xml:space="preserve">Control N   2 x 3 mL/Control L   2 x 3 mL/ Control H   2 x 3 mL </t>
  </si>
  <si>
    <t>Control 2   2 x 3 mL/Control 1   1 x 3 mL/ Control 3   1 x 3 mL</t>
  </si>
  <si>
    <t xml:space="preserve">Para 60 determinaciones </t>
  </si>
  <si>
    <t>Para 30 determinaciones</t>
  </si>
  <si>
    <t>4 x 1000 mL</t>
  </si>
  <si>
    <t xml:space="preserve">48 x 0,6 mL </t>
  </si>
  <si>
    <t xml:space="preserve">4 x 1000 mL </t>
  </si>
  <si>
    <t xml:space="preserve">RK-86CT </t>
  </si>
  <si>
    <t xml:space="preserve">RK-800CT </t>
  </si>
  <si>
    <t>RK-400CT</t>
  </si>
  <si>
    <t>RK-84CT</t>
  </si>
  <si>
    <t>RK-240CT</t>
  </si>
  <si>
    <t>RK-10CT</t>
  </si>
  <si>
    <t>RK-85CT</t>
  </si>
  <si>
    <t>CLASE DE RIESGO</t>
  </si>
  <si>
    <t>CONT-0060</t>
  </si>
  <si>
    <t xml:space="preserve">10 x 5 mL </t>
  </si>
  <si>
    <t>CONT-0160</t>
  </si>
  <si>
    <t xml:space="preserve">4 x 3 mL   </t>
  </si>
  <si>
    <t>CKMB-0900</t>
  </si>
  <si>
    <t xml:space="preserve">4 x 3 mL </t>
  </si>
  <si>
    <t xml:space="preserve">CALI-0550 </t>
  </si>
  <si>
    <t>LXCR-0112</t>
  </si>
  <si>
    <t>BIOCEN</t>
  </si>
  <si>
    <r>
      <t>Para la separación de las hemoglobinas normales (A y A</t>
    </r>
    <r>
      <rPr>
        <vertAlign val="subscript"/>
        <sz val="11"/>
        <rFont val="Calibri"/>
        <family val="2"/>
      </rPr>
      <t>2</t>
    </r>
    <r>
      <rPr>
        <sz val="11"/>
        <rFont val="Calibri"/>
        <family val="2"/>
      </rPr>
      <t>) y la detección de las principales variantes de hemoglobinas: S ó D y C ó E, mediante electroforesis en gel de agarosa tamponados alcalinos (pH 8.5).</t>
    </r>
  </si>
  <si>
    <t>CRPL3</t>
  </si>
  <si>
    <t>04460715</t>
  </si>
  <si>
    <t>D1207-70</t>
  </si>
  <si>
    <t>D1207-67</t>
  </si>
  <si>
    <t>D1207-71</t>
  </si>
  <si>
    <t>C4-2</t>
  </si>
  <si>
    <t>D1207-65</t>
  </si>
  <si>
    <t>RIFAMPICIN  RD  5 µg</t>
  </si>
  <si>
    <t>Familia 1.10 Medios de Cultivo para el Control de la Industria Farmacéutica y Biotecnológica</t>
  </si>
  <si>
    <t>Método cuantitativo para la determinación de la Concentración Mínima Inhibitoria (CMI).</t>
  </si>
  <si>
    <t>10 x 2 mL (500 mL)</t>
  </si>
  <si>
    <t xml:space="preserve">4 x 10 mL (500 mL) </t>
  </si>
  <si>
    <t>AMIKACIN AK 0.016-256</t>
  </si>
  <si>
    <t>Para 30 pruebas</t>
  </si>
  <si>
    <t>Para 100 pruebas</t>
  </si>
  <si>
    <t>D1207-73</t>
  </si>
  <si>
    <t>D1207-73/1</t>
  </si>
  <si>
    <t>D1207-73/2</t>
  </si>
  <si>
    <t>AMPICILLIN AMP 0.016-256</t>
  </si>
  <si>
    <t>D1207-73/3</t>
  </si>
  <si>
    <t>D1207-73/4</t>
  </si>
  <si>
    <t>AZITHROMYCIN AZM 0.016-256</t>
  </si>
  <si>
    <t>AZTREONAM ATM 0.016-256</t>
  </si>
  <si>
    <t>CEFEPIME FEP 0.016-256</t>
  </si>
  <si>
    <t>CEFOTAXIME CTX 0.002-32</t>
  </si>
  <si>
    <t>CEFTAZIDIME CAZ 0.016-256</t>
  </si>
  <si>
    <t>CEFTRIAXONE CRO 0.016-256</t>
  </si>
  <si>
    <t>CEFUROXIME CXM 0.016-256</t>
  </si>
  <si>
    <t>CHLORAMPHENICOL C 0.016-256</t>
  </si>
  <si>
    <t>CIPROFLOXACIN CIP 0.002-32</t>
  </si>
  <si>
    <t>D1207-73/5</t>
  </si>
  <si>
    <t>D1207-73/6</t>
  </si>
  <si>
    <t>D1207-73/7</t>
  </si>
  <si>
    <t>D1207-73/8</t>
  </si>
  <si>
    <t>D1207-73/9</t>
  </si>
  <si>
    <t>D1207-73/10</t>
  </si>
  <si>
    <t>D1207-73/11</t>
  </si>
  <si>
    <t>D1207-73/12</t>
  </si>
  <si>
    <t>D1207-73/13</t>
  </si>
  <si>
    <t>CLARITHROMYCIN CLR 0.016-256</t>
  </si>
  <si>
    <t>COLISTIN CS 0.016-256</t>
  </si>
  <si>
    <t>DOXYCYCLINE DXT 0.016-256</t>
  </si>
  <si>
    <t>ERYTHROMYCIN E 0.016-256</t>
  </si>
  <si>
    <t>FLUCONAZOLE FLU 0.016-256</t>
  </si>
  <si>
    <t>FLUCYTOSIN FC 0.002-32</t>
  </si>
  <si>
    <t>GATIFLOXACIN GAT 0.002-32</t>
  </si>
  <si>
    <t>GENTAMICIN CN 0.016-256</t>
  </si>
  <si>
    <t>GENTAMICIN CN 0.064-1024</t>
  </si>
  <si>
    <t>IMIPENEM/IMIPENEM + EDTA IMI/IMD 4-256/1-64</t>
  </si>
  <si>
    <t>IMIPENEM IMI 0.002-32</t>
  </si>
  <si>
    <t>LEVOFLOXACIN LEV 0.002-32</t>
  </si>
  <si>
    <t>LINEZOLID LNZ 0.016-256</t>
  </si>
  <si>
    <t>MEROPENEM MRP 0.002-32</t>
  </si>
  <si>
    <t>NALIDIXIC ACID NA 0.016-256</t>
  </si>
  <si>
    <t>NORFLOXACIN NOR 0.016-256</t>
  </si>
  <si>
    <t>PENICILLIN G P 0.002-32</t>
  </si>
  <si>
    <t>POLYMYXIN B PB 0.064-1024</t>
  </si>
  <si>
    <t>POSACONAZOLE POS 0.002-32</t>
  </si>
  <si>
    <t>QUIN-DALFOPRISTIN QDA 0.002-32</t>
  </si>
  <si>
    <t>RIFAMPICIN RD 0.002-32</t>
  </si>
  <si>
    <t>TEICOPLANIN TEC 0.016-256</t>
  </si>
  <si>
    <t>TETRACYCLINE TE 0.016-256</t>
  </si>
  <si>
    <t>TOBRAMYCIN TOB 0.016-256</t>
  </si>
  <si>
    <t>VANCOMYCIN VA 0.016-256</t>
  </si>
  <si>
    <t>D1207-73/14</t>
  </si>
  <si>
    <t>D1207-73/15</t>
  </si>
  <si>
    <t>D1207-73/16</t>
  </si>
  <si>
    <t>D1207-73/17</t>
  </si>
  <si>
    <t>D1207-73/18</t>
  </si>
  <si>
    <t>D1207-73/19</t>
  </si>
  <si>
    <t>D1207-73/20</t>
  </si>
  <si>
    <t>D1207-73/21</t>
  </si>
  <si>
    <t>D1207-73/22</t>
  </si>
  <si>
    <t>D1207-73/23</t>
  </si>
  <si>
    <t>D1207-73/24</t>
  </si>
  <si>
    <t>D1207-73/25</t>
  </si>
  <si>
    <t>D1207-73/26</t>
  </si>
  <si>
    <t>D1207-73/27</t>
  </si>
  <si>
    <t>D1207-73/28</t>
  </si>
  <si>
    <t>D1207-73/29</t>
  </si>
  <si>
    <t>D1207-73/30</t>
  </si>
  <si>
    <t>D1207-73/31</t>
  </si>
  <si>
    <t>D1207-73/32</t>
  </si>
  <si>
    <t>D1207-73/33</t>
  </si>
  <si>
    <t>D1207-73/34</t>
  </si>
  <si>
    <t>D1207-73/35</t>
  </si>
  <si>
    <t>D1207-73/36</t>
  </si>
  <si>
    <t>D1207-73/37</t>
  </si>
  <si>
    <t>D1207-73/38</t>
  </si>
  <si>
    <t>D1207-73/39</t>
  </si>
  <si>
    <t>D1207-73/40</t>
  </si>
  <si>
    <t>D1207-73/41</t>
  </si>
  <si>
    <t>D1207-73/42</t>
  </si>
  <si>
    <t>D1207-73/43</t>
  </si>
  <si>
    <t>CEFOTETAN/CEFOTETAN+CLOXACILLIN CTT/CXT 0.5-32/0.5-32</t>
  </si>
  <si>
    <t>D1207-68</t>
  </si>
  <si>
    <t>D1207-72</t>
  </si>
  <si>
    <t>AMOXICILLIN*/CLAV 2/1 AK 0.016-256*</t>
  </si>
  <si>
    <t>AMPICILLIN*/SULB 2/1 AMS 0.016-256*</t>
  </si>
  <si>
    <t>PIPERACILLIN*/TAZOB 0.016-256*</t>
  </si>
  <si>
    <t>TICARCILLIN*/CLAV TTC 0.016-256*</t>
  </si>
  <si>
    <t>TRIMETHOPRIM*/SULFAM 1/19 SXT 0.002-32*</t>
  </si>
  <si>
    <t>VANCOMYCIN/TEICOPLANIN VA/TEC 0.5-32/ 0.5-32</t>
  </si>
  <si>
    <t>BACILLUS CEREUS ANTIMICROBIC SUPPLEMENT</t>
  </si>
  <si>
    <t>10 x 5 mL (500mL)</t>
  </si>
  <si>
    <t>D1204-15</t>
  </si>
  <si>
    <t>D1204-15/1</t>
  </si>
  <si>
    <t>D1204-15/3</t>
  </si>
  <si>
    <t>D1204-15/4</t>
  </si>
  <si>
    <t>D1204-15/5</t>
  </si>
  <si>
    <t>D1204-15/7</t>
  </si>
  <si>
    <t>BIOVITEX -RESTORING FLUID</t>
  </si>
  <si>
    <t>5+5 x 5 mL (500mL)</t>
  </si>
  <si>
    <t>EGG YOLK EMULSION 50 %</t>
  </si>
  <si>
    <t>LEGIONELLA BCYE α GROWTH SUPPLEMENT</t>
  </si>
  <si>
    <t>4 x 50 mL (500mL)</t>
  </si>
  <si>
    <t>EGG YOLK TELLURITE EMULSION 50 %</t>
  </si>
  <si>
    <t xml:space="preserve">PRODUCTO/FAMILIA </t>
  </si>
  <si>
    <t>D1207-74</t>
  </si>
  <si>
    <t>IGA-2</t>
  </si>
  <si>
    <t>D1207-76</t>
  </si>
  <si>
    <t>PHOS2</t>
  </si>
  <si>
    <t>Para la determinación cuantitativa de fósforo en suero, plasma y orina humanos en los sistemas automáticos Roche/Hitachi/cobas c de Química Clínica.</t>
  </si>
  <si>
    <t>Para la determinación cuantitativa de la hormona estimulante de los folículos en suero y plasma humanos, mediante un inmunoensayo de electroquimio-luminiscencia (ECLIA), en los inmunoanalizadores Elecsys y cobas e</t>
  </si>
  <si>
    <t>LDHI2</t>
  </si>
  <si>
    <t>AMYL2</t>
  </si>
  <si>
    <t>LH / LH CalSet II</t>
  </si>
  <si>
    <r>
      <t xml:space="preserve">Para la determinación cuantitativa de la α-amilasa en suero, plasma y orina humanos en los sistemas Roche/Hitachi </t>
    </r>
    <r>
      <rPr>
        <b/>
        <sz val="11"/>
        <rFont val="Calibri"/>
        <family val="2"/>
      </rPr>
      <t>cobas c.</t>
    </r>
  </si>
  <si>
    <t xml:space="preserve">Para 300 pruebas </t>
  </si>
  <si>
    <t>D1207-77</t>
  </si>
  <si>
    <t>D1207-79</t>
  </si>
  <si>
    <t>D1207-80</t>
  </si>
  <si>
    <t>D1207-82</t>
  </si>
  <si>
    <t>A1C-2</t>
  </si>
  <si>
    <t>Para la determinación cuantitativa de la hemoglobina A1c en mmol/mol (IFCC) y la hemoglobina A1c en % (DCCT/NGSP) en sangre completa o hemolizado en los analizadores Roche/Hitachi cobas c.</t>
  </si>
  <si>
    <t xml:space="preserve">Casete conteniendo R1 y R2 para 150 pruebas </t>
  </si>
  <si>
    <t>IGM-2</t>
  </si>
  <si>
    <t>UA2</t>
  </si>
  <si>
    <t>GGT-2</t>
  </si>
  <si>
    <t>Para 300 pruebas</t>
  </si>
  <si>
    <t>TRIGL</t>
  </si>
  <si>
    <t>Para 250 pruebas</t>
  </si>
  <si>
    <r>
      <t xml:space="preserve">Para la determinación cuantitativa de las inmunoglobulinas M (IgM) en suero y  plasma humanos en los sistemas Roche/Hitachi </t>
    </r>
    <r>
      <rPr>
        <b/>
        <sz val="11"/>
        <rFont val="Calibri"/>
        <family val="2"/>
      </rPr>
      <t>cobas c.</t>
    </r>
  </si>
  <si>
    <t>D1007-32/2</t>
  </si>
  <si>
    <t>D1007-32/3</t>
  </si>
  <si>
    <t>Solución de urea estéril al 40 %</t>
  </si>
  <si>
    <t>Suplemento líquido PLG</t>
  </si>
  <si>
    <t>Suplemento glicerol</t>
  </si>
  <si>
    <t>CENTRO NACIONAL DE INVESTIGACIONES CIENTÍFICAS (CNIC)</t>
  </si>
  <si>
    <t>DIAGNÓSTICA STAGO S.A.S.</t>
  </si>
  <si>
    <t>Cleaning solution with additive</t>
  </si>
  <si>
    <t>12 x 175 mL</t>
  </si>
  <si>
    <t>12 x 200 mL</t>
  </si>
  <si>
    <t>Para el lavado automático del sistema de medición.</t>
  </si>
  <si>
    <t>12 x 600 mL</t>
  </si>
  <si>
    <t>D1103-08</t>
  </si>
  <si>
    <t>D1103-12</t>
  </si>
  <si>
    <t>D1103-09</t>
  </si>
  <si>
    <t>D1103-11</t>
  </si>
  <si>
    <t>ior Hemo-CIM SC anti-A</t>
  </si>
  <si>
    <t>ior Hemo-CIM SC anti-B</t>
  </si>
  <si>
    <t>ior Hemo-CIM SC anti-AB</t>
  </si>
  <si>
    <t>Suero de Coombs poliespecífico</t>
  </si>
  <si>
    <t>Para la determinación de grupos sanguíneos del sistema ABO.</t>
  </si>
  <si>
    <t>Determinación cualitativa del antígeno D en sangre humana.</t>
  </si>
  <si>
    <t>Para el inmunodiagnóstico en la detección de anticuerpos contra hematíes, tipaje de grupos sanguíneos, pruebas de compatibilidad y en el estudio de enfermedades autoinmunitarias.</t>
  </si>
  <si>
    <t>D1111-27</t>
  </si>
  <si>
    <t>D1111-28</t>
  </si>
  <si>
    <t>D1111-29</t>
  </si>
  <si>
    <t>D1111-30</t>
  </si>
  <si>
    <t>PTT-LA</t>
  </si>
  <si>
    <t>STA - STACHROM AT III</t>
  </si>
  <si>
    <t>FDP PLASMA</t>
  </si>
  <si>
    <t>Determinación cualitativa y semicuantitativa de PDF en el plasma mediante un método de aglutinación con látex</t>
  </si>
  <si>
    <t>D0903-08</t>
  </si>
  <si>
    <t>D0905-10</t>
  </si>
  <si>
    <t>UMELISA TSH</t>
  </si>
  <si>
    <t>UMELISA AFP</t>
  </si>
  <si>
    <t>UMELISA HIV 1+2 RECOMBINANT</t>
  </si>
  <si>
    <t>UMELISA HANSEN</t>
  </si>
  <si>
    <t>UMELISA HCV</t>
  </si>
  <si>
    <t>UMELISA IgE</t>
  </si>
  <si>
    <t>UMELISA CHAGAS</t>
  </si>
  <si>
    <t>UMTEST PKU</t>
  </si>
  <si>
    <t>UMELISA T4</t>
  </si>
  <si>
    <t>UMELISA HCG</t>
  </si>
  <si>
    <t>UMELISA T4 NEONATAL</t>
  </si>
  <si>
    <t>HBsAg CONFIRMATORY TEST</t>
  </si>
  <si>
    <t>UMELISA ANTI-HBc</t>
  </si>
  <si>
    <t>RapiGluco-Test</t>
  </si>
  <si>
    <t>Colestest</t>
  </si>
  <si>
    <t>CK</t>
  </si>
  <si>
    <t>FAL-test</t>
  </si>
  <si>
    <t>CK-MB</t>
  </si>
  <si>
    <t>Amilasa</t>
  </si>
  <si>
    <t>Anti-B</t>
  </si>
  <si>
    <t>Anti-D</t>
  </si>
  <si>
    <t>TPHA</t>
  </si>
  <si>
    <t>Antiglobulina humana poliespecífica</t>
  </si>
  <si>
    <t>Colesterol LDL-D</t>
  </si>
  <si>
    <t>DOXYCYCLINE DXT 30 µg</t>
  </si>
  <si>
    <t>ERITHROMYCIN E 15 µg</t>
  </si>
  <si>
    <t>FOSFOMYCIN FOS 200 µg</t>
  </si>
  <si>
    <t>GENTAMICIN CN 10 µg</t>
  </si>
  <si>
    <t>IMIPENEM IMI 10 µg</t>
  </si>
  <si>
    <t>LEVOFLOXACIN LEV 5 µg</t>
  </si>
  <si>
    <t>MINOCYCLINE MN 30 µg</t>
  </si>
  <si>
    <t>NALIDIXIC ACID NA 30 µg</t>
  </si>
  <si>
    <t>NETILMICIN NET 30 µg</t>
  </si>
  <si>
    <t>NITROFURANTOIN F 300 µg</t>
  </si>
  <si>
    <t>OFLOXACIN OFX 5 µg</t>
  </si>
  <si>
    <t>OXYTETRACYCLINE OT 30 µg</t>
  </si>
  <si>
    <t>PIPEMIDIC ACID PI 20 µg</t>
  </si>
  <si>
    <t>Medio Transporte de Stuart (Modificado)</t>
  </si>
  <si>
    <t>Base de Agar Sangre</t>
  </si>
  <si>
    <t>Agar de MacConkey</t>
  </si>
  <si>
    <t>Medio C.L.E.D.</t>
  </si>
  <si>
    <t>Agar Maltosa de Sabouraud</t>
  </si>
  <si>
    <t>Agar para Conteo en Placas</t>
  </si>
  <si>
    <t>Caldo Bilis Verde Brillante</t>
  </si>
  <si>
    <t>Caldo Cerebro Corazón</t>
  </si>
  <si>
    <t>Caldo Púrpura de MacConkey</t>
  </si>
  <si>
    <t>Base de Caldo Rojo Fenol</t>
  </si>
  <si>
    <t>Agar Desoxicolato</t>
  </si>
  <si>
    <t>Frasco con 100 tiras reactivas.</t>
  </si>
  <si>
    <t>Para la determinación cuantitativa de colesterol HDL en suero humano.</t>
  </si>
  <si>
    <t>D9212-13</t>
  </si>
  <si>
    <t>D9212-16</t>
  </si>
  <si>
    <t>D9301-01</t>
  </si>
  <si>
    <t>D9306-04</t>
  </si>
  <si>
    <t>D9307-07</t>
  </si>
  <si>
    <t>D9401-06</t>
  </si>
  <si>
    <t>D9402-07</t>
  </si>
  <si>
    <t>D9402-10</t>
  </si>
  <si>
    <t>D9406-14</t>
  </si>
  <si>
    <t>D9406-15</t>
  </si>
  <si>
    <t>D9501-01</t>
  </si>
  <si>
    <t>D9506-10</t>
  </si>
  <si>
    <t>D9606-21</t>
  </si>
  <si>
    <t>D9909-09</t>
  </si>
  <si>
    <t>PT</t>
  </si>
  <si>
    <t>Para el diagnóstico temprano de embarazo en orina. Para uso profesional</t>
  </si>
  <si>
    <t>Estuches para 50 pruebas y para 200 pruebas.</t>
  </si>
  <si>
    <t>Estuche para una prueba.</t>
  </si>
  <si>
    <t>D0602-01</t>
  </si>
  <si>
    <t>D0602-02</t>
  </si>
  <si>
    <t>D0712-14/2</t>
  </si>
  <si>
    <t>D0712-14/3</t>
  </si>
  <si>
    <t>D0712-14/4</t>
  </si>
  <si>
    <t>D0712-14/5</t>
  </si>
  <si>
    <t>D0712-14/6</t>
  </si>
  <si>
    <t>D0712-14/7</t>
  </si>
  <si>
    <t>D0712-14/8</t>
  </si>
  <si>
    <t>D0712-14/9</t>
  </si>
  <si>
    <t>CromoCen CC</t>
  </si>
  <si>
    <t>Base de Medio CromoCen SC</t>
  </si>
  <si>
    <t>Base de Medio CromoCen AGN</t>
  </si>
  <si>
    <t>Desoxyribonuclease Test Medium</t>
  </si>
  <si>
    <t>HeberFast Line anti-transglutaminasa</t>
  </si>
  <si>
    <t>2010-02-02</t>
  </si>
  <si>
    <t>D0701-01/70</t>
  </si>
  <si>
    <t>D0701-01/75</t>
  </si>
  <si>
    <t>D0701-01/83</t>
  </si>
  <si>
    <t>Cary-Blair Transport Medium</t>
  </si>
  <si>
    <t>D1204-16</t>
  </si>
  <si>
    <t>SUMASOHF</t>
  </si>
  <si>
    <t>UMELISA HBsAg PLUS</t>
  </si>
  <si>
    <t>UMTEST BIOTINIDASA</t>
  </si>
  <si>
    <t>UMELISA TSH NEONATAL</t>
  </si>
  <si>
    <t>UMTEST GAL</t>
  </si>
  <si>
    <t>UMELOSA HCV CUALITATIVO</t>
  </si>
  <si>
    <t>UMELISA TETANUS</t>
  </si>
  <si>
    <t>UMELISA DENGUE IgM PLUS</t>
  </si>
  <si>
    <t>UMELISA PSA</t>
  </si>
  <si>
    <t>UMELISA MICROALBÚMINA</t>
  </si>
  <si>
    <t>Para le detección del antígeno de superficie del Virus de la Hepatitis B en suero humano, plasma o sangre seca sobre papel de filtro.</t>
  </si>
  <si>
    <t>Prueba colorimétrica para la detección de biotinidasa en sangre seca sobre papel de filtro.</t>
  </si>
  <si>
    <t>Para la determinación cuantitativa de la Hormona Estimulante del Tiroides en sangre seca sobre papel de filtro.</t>
  </si>
  <si>
    <t>Prueba enzimática y fluorescente para la cuantificación de galactosa total en sangre seca sobre papel de filtro.</t>
  </si>
  <si>
    <t>Para la detección del ARN del VHC en suero y plasma humano.</t>
  </si>
  <si>
    <t>Para la determinación de anticuerpos IgG al Toxoide Tetánico en suero humano.</t>
  </si>
  <si>
    <t>Malonate Broth</t>
  </si>
  <si>
    <t>D1204-15/6</t>
  </si>
  <si>
    <t>LEGIONELLA GVPC SELECTIVE SUPPLEMENT</t>
  </si>
  <si>
    <t>D1006-26</t>
  </si>
  <si>
    <t>D1006-27</t>
  </si>
  <si>
    <t>D1006-28</t>
  </si>
  <si>
    <t>Para la determinación de Tiroxina total en sangre seca sobre papel de filtro.</t>
  </si>
  <si>
    <t>Para la confirmación de muestras positivas con el UMELISA HBsAg PLUS.</t>
  </si>
  <si>
    <t>D0007-10</t>
  </si>
  <si>
    <t>D0009-11</t>
  </si>
  <si>
    <t>D0108-02</t>
  </si>
  <si>
    <t>D0205-11</t>
  </si>
  <si>
    <t>D0206-18</t>
  </si>
  <si>
    <t>D0207-25</t>
  </si>
  <si>
    <t>D0304-09</t>
  </si>
  <si>
    <t>D0308-14</t>
  </si>
  <si>
    <t>D0308-17</t>
  </si>
  <si>
    <t>D0907-16</t>
  </si>
  <si>
    <t xml:space="preserve"> CLASE DE RIESGO</t>
  </si>
  <si>
    <t>SIM Bios Medium</t>
  </si>
  <si>
    <t xml:space="preserve">Agar de MacConkey sin Cristal Violeta ni Sal </t>
  </si>
  <si>
    <t>Base de Agar Selectivo para Yersinia</t>
  </si>
  <si>
    <t>Base de Medio para Leptospira F</t>
  </si>
  <si>
    <t>Base de Agar Cetrimida</t>
  </si>
  <si>
    <t>Caldo Malonato Fenilalanina</t>
  </si>
  <si>
    <t>Agua Peptona</t>
  </si>
  <si>
    <t>Caldo EC con MUG</t>
  </si>
  <si>
    <t>D0609-12/76</t>
  </si>
  <si>
    <t>Agar Fenilalanina</t>
  </si>
  <si>
    <t>Base de Medio OF</t>
  </si>
  <si>
    <t>1999-09-23</t>
  </si>
  <si>
    <t>Para la determinación de Fosfatasa alcalina en suero por método cinético.</t>
  </si>
  <si>
    <t>Colesterol HDL-D</t>
  </si>
  <si>
    <t>Prueba rápida de embarazo mediante la detección de la hormona Gonadotropina Coriónica humana (hCG) en orina. Para autoensayo.</t>
  </si>
  <si>
    <t>Prueba rápida de embarazo mediante la detección de la hormona Gonadotropina Coriónica Humana (hCG) en orina. Para uso profesional.</t>
  </si>
  <si>
    <t>Para la determinación de reaginas plasmáticas en suero humano.</t>
  </si>
  <si>
    <t>Para la determinación cualitativa del antígeno A en sangre humana.</t>
  </si>
  <si>
    <t>D0702-03</t>
  </si>
  <si>
    <t>D1101-01</t>
  </si>
  <si>
    <t>Solución isotónica tamponada para revestir y diluir leucocitos para la determinación y diferenciación de células sanguíneas y para la medición de hematocrito en los  contadores hematológicos Pentra de HORIBA ABX.</t>
  </si>
  <si>
    <t>D0609-12/14</t>
  </si>
  <si>
    <t>D0609-12/15</t>
  </si>
  <si>
    <t>D0609-12/16</t>
  </si>
  <si>
    <t>D0609-12/17</t>
  </si>
  <si>
    <t>D0609-12/18</t>
  </si>
  <si>
    <t>D0609-12/19</t>
  </si>
  <si>
    <t>D0609-12/20</t>
  </si>
  <si>
    <t>D0609-12/21</t>
  </si>
  <si>
    <t>D0609-12/22</t>
  </si>
  <si>
    <t>D0609-12/23</t>
  </si>
  <si>
    <t>D0609-12/48</t>
  </si>
  <si>
    <t>D0609-12/49</t>
  </si>
  <si>
    <t>Agar Nutriente</t>
  </si>
  <si>
    <t>Caldo Lactosado</t>
  </si>
  <si>
    <t>Agar Malta</t>
  </si>
  <si>
    <t>Agar de Czapek-Dox (Modificado)</t>
  </si>
  <si>
    <t>Agar Violeta Rojo Bilis</t>
  </si>
  <si>
    <t>Base de Agar GC</t>
  </si>
  <si>
    <t>Agar Extracto de Levadura</t>
  </si>
  <si>
    <t>Base de Agar Endo</t>
  </si>
  <si>
    <t>Caldo  Corazón</t>
  </si>
  <si>
    <t>Agar de MacConkey con Sorbitol</t>
  </si>
  <si>
    <t>Agar Entérico de Hektoen</t>
  </si>
  <si>
    <t>Agar X.L.D.</t>
  </si>
  <si>
    <t>Base de Caldo Urea</t>
  </si>
  <si>
    <t>Caldo EC</t>
  </si>
  <si>
    <t>Medio MR-VP</t>
  </si>
  <si>
    <t>Medio SIM</t>
  </si>
  <si>
    <t>Agar Azul Bromotimol Lactosa</t>
  </si>
  <si>
    <t>Agar Gelatina</t>
  </si>
  <si>
    <t>Caldo Rappaport-Vassiliadis</t>
  </si>
  <si>
    <t>Verde Bromocresol</t>
  </si>
  <si>
    <t>Monotriglitest</t>
  </si>
  <si>
    <t>SalicUrea</t>
  </si>
  <si>
    <t>Fósforo-UV</t>
  </si>
  <si>
    <t>Fósforo</t>
  </si>
  <si>
    <t>Urea-UV</t>
  </si>
  <si>
    <t>CRP LATEX</t>
  </si>
  <si>
    <t>Suero control patológico para las determinaciones analíticas en Química Clínica.</t>
  </si>
  <si>
    <t>Para el control de calidad de la determinación de CK-MB en suero.</t>
  </si>
  <si>
    <t>Para la determinación de Proteína C-Reactiva en suero.</t>
  </si>
  <si>
    <t>D1107-24</t>
  </si>
  <si>
    <t>D1108-25</t>
  </si>
  <si>
    <t>STA-NEOPLASTINE CI PLUS</t>
  </si>
  <si>
    <t>STA – UNICALIBRATOR</t>
  </si>
  <si>
    <t>STA – SYSTEM CONTROL N+P</t>
  </si>
  <si>
    <t>DAVIH BLOT VIH-1/2</t>
  </si>
  <si>
    <t xml:space="preserve">Sistema para la detección de anticuerpos contra el virus de la Inmunodeficiencia Humana tipo 1 y 2 (VIH-1/2)  en suero y plasma. </t>
  </si>
  <si>
    <t>Creatine Kinase CKL</t>
  </si>
  <si>
    <t>Glucosa HK Gen.3 (GLUC3)</t>
  </si>
  <si>
    <t>D0609-12/25</t>
  </si>
  <si>
    <t>D0609-12/26</t>
  </si>
  <si>
    <t>D0609-12/27</t>
  </si>
  <si>
    <t>D0609-12/28</t>
  </si>
  <si>
    <t>D0609-12/29</t>
  </si>
  <si>
    <t>D0609-12/30</t>
  </si>
  <si>
    <t>D0609-12/31</t>
  </si>
  <si>
    <t>D0609-12/32</t>
  </si>
  <si>
    <t>D0609-12/33</t>
  </si>
  <si>
    <t>D0609-12/34</t>
  </si>
  <si>
    <t>D0609-12/35</t>
  </si>
  <si>
    <t>D0609-12/36</t>
  </si>
  <si>
    <t>D0609-12/38</t>
  </si>
  <si>
    <t>D0202-01</t>
  </si>
  <si>
    <t>D0207-28</t>
  </si>
  <si>
    <t>D0208-34</t>
  </si>
  <si>
    <t>DETID-Ec</t>
  </si>
  <si>
    <t>DIRAMIC KIT Diagnóstico. Medios de Cultivo</t>
  </si>
  <si>
    <t>DIRAMIC KIT Diagnóstico. Tiras para Antibiogramas</t>
  </si>
  <si>
    <t>CEPHALOTIN  KF 30 µg</t>
  </si>
  <si>
    <t>CEFAMANDOLE  MA 30 µg</t>
  </si>
  <si>
    <t>CEFAZOLIN  KZ  30 µg</t>
  </si>
  <si>
    <t>CEFOXITIN  FOX  30 µg</t>
  </si>
  <si>
    <t>CEFTRIAXONE  CRO  30 µg</t>
  </si>
  <si>
    <t>KANAMYCIN   K  30 µg</t>
  </si>
  <si>
    <t>NORFLOXACIN  NOR  10 µg</t>
  </si>
  <si>
    <t>OXACILLIN  OX  1 µg</t>
  </si>
  <si>
    <t>STREPTOMYCIN  S  10 µg</t>
  </si>
  <si>
    <t>CO-TRIMOXAZOLE  SXT  25 µg</t>
  </si>
  <si>
    <t>TOBRAMYCIN  TOB  10 µg</t>
  </si>
  <si>
    <t>TEICOPLANIN  TEC  30 µg</t>
  </si>
  <si>
    <t>CEFTIZOXIME  CZX  30 µg</t>
  </si>
  <si>
    <t>MEZLOCILLIN  MEZ  75 µg</t>
  </si>
  <si>
    <t>MEROPENEM  MRP  10 µg</t>
  </si>
  <si>
    <t>TICARCILLIN/CLAVULANIC ACID  TTC  85 µg</t>
  </si>
  <si>
    <t>MOXIFLOXACIN  MOX  5 µg</t>
  </si>
  <si>
    <t>CEFEPIME  FEP  30 µg</t>
  </si>
  <si>
    <t>CEFOPERAZONE  CFP  75 µg</t>
  </si>
  <si>
    <t>LOMEFLOXACIN  LOM  10 µg</t>
  </si>
  <si>
    <t>GENTAMYCIN  CN  120 µg</t>
  </si>
  <si>
    <t>LINEZOLID  LNZ  30 µg</t>
  </si>
  <si>
    <t>HeberFast Line MaterniTest II</t>
  </si>
  <si>
    <t>D1112-33</t>
  </si>
  <si>
    <t xml:space="preserve">Autoensayo para el diagnóstico temprano de embarazo en orina. </t>
  </si>
  <si>
    <t>AMPICILLIN AMP 10 µg</t>
  </si>
  <si>
    <t>AUGMENTIN AUG 30 µg</t>
  </si>
  <si>
    <t>AMPICILLIN/SULBACTAM AMS 20 µg</t>
  </si>
  <si>
    <t>AZITHROMYCIN AZM 15 µg</t>
  </si>
  <si>
    <t>AZTREONAM ATM 30 µg</t>
  </si>
  <si>
    <t>CEFACLOR CEC 30 µg</t>
  </si>
  <si>
    <t>CEFADROXIL CDX 30 µg</t>
  </si>
  <si>
    <t>CEPHALEXIN CL 30 µg</t>
  </si>
  <si>
    <t xml:space="preserve">CEFIXIME CFM 5 µg </t>
  </si>
  <si>
    <t>CEFOTAXIME CTX 30 µg</t>
  </si>
  <si>
    <t>CEFTAZIDIME CAZ 30 µg</t>
  </si>
  <si>
    <t xml:space="preserve">CEFTIBUTEN CTB 30 µg </t>
  </si>
  <si>
    <t>CEFUROXIME CXM 30 µg</t>
  </si>
  <si>
    <t>CHLORAMPHENICOL C 30 µg</t>
  </si>
  <si>
    <t>Para la determinación de la sensibilidad bacteriana a los agentes antimicrobianos.</t>
  </si>
  <si>
    <t>D0702-02/16</t>
  </si>
  <si>
    <t xml:space="preserve"> CLASE   DE RIESGO</t>
  </si>
  <si>
    <t>REFERENCIA</t>
  </si>
  <si>
    <t>PRESENTACIÓN</t>
  </si>
  <si>
    <t>CHE2</t>
  </si>
  <si>
    <t>D1206-39</t>
  </si>
  <si>
    <t>Para la determinación cuantitativa de la ferritina en suero y plasma humanos en los inmunoanalizadores Elecsys y cobas e.</t>
  </si>
  <si>
    <t>D1206-38</t>
  </si>
  <si>
    <t>D1206-54</t>
  </si>
  <si>
    <t xml:space="preserve">Para 100 determinaciones </t>
  </si>
  <si>
    <t>BIO-LAB INTERNACIONAL S.A</t>
  </si>
  <si>
    <t>Para la limpieza de los contadores hematológicos de HORIBA ABX.</t>
  </si>
  <si>
    <t>Reactivo lisante de eritrocitos para recuento y diferenciación de glóbulos blancos y hemoglobina.</t>
  </si>
  <si>
    <t>D1202-05</t>
  </si>
  <si>
    <t>D1201-04</t>
  </si>
  <si>
    <t>D1201-03</t>
  </si>
  <si>
    <t>D1201-01</t>
  </si>
  <si>
    <t>D1201-02</t>
  </si>
  <si>
    <t>ABX Diluent</t>
  </si>
  <si>
    <t>ABX Cleaner</t>
  </si>
  <si>
    <t>Control a 3 niveles para controlar la exactitud y precisión de los contadores hematológicos Pentra de HORIBA ABX.</t>
  </si>
  <si>
    <t>Para la determinación cuantitativa de 17OH Progesterona en sangre seca sobre papel de filtro.</t>
  </si>
  <si>
    <t>D1206-51</t>
  </si>
  <si>
    <t>ASLO</t>
  </si>
  <si>
    <t>11931601</t>
  </si>
  <si>
    <t xml:space="preserve">R1 6 x 20 mL;  R2 6 x 20 mL </t>
  </si>
  <si>
    <t>Caldo Lisina para Descarboxilasa</t>
  </si>
  <si>
    <t>Caldo GN</t>
  </si>
  <si>
    <t>Caldo Triptosa Fosfato</t>
  </si>
  <si>
    <t>Caldo Extracto de Malta</t>
  </si>
  <si>
    <t>Agar Desoxicolato y Citrato</t>
  </si>
  <si>
    <t>Base de Medio para Descarboxilación de Aminoácidos</t>
  </si>
  <si>
    <t>Agar Cerebro Corazón</t>
  </si>
  <si>
    <t>Agar Triptona Glucosa Extracto</t>
  </si>
  <si>
    <t>Agar Leche</t>
  </si>
  <si>
    <t>Caldo de Czapek-Dox (Modificado)</t>
  </si>
  <si>
    <t>Medio Leche de Crossley</t>
  </si>
  <si>
    <t>Base de Agar Bordet-Gengou</t>
  </si>
  <si>
    <t>Caldo Lauril Triptosa</t>
  </si>
  <si>
    <t>Agar Sulfito Bismuto</t>
  </si>
  <si>
    <t>Agar de Littman con Bilis de Buey</t>
  </si>
  <si>
    <t>CENTIS</t>
  </si>
  <si>
    <t>CIE</t>
  </si>
  <si>
    <t>CIGB</t>
  </si>
  <si>
    <t>CIM</t>
  </si>
  <si>
    <t>CNIC</t>
  </si>
  <si>
    <t>CPM</t>
  </si>
  <si>
    <t>SCANCO</t>
  </si>
  <si>
    <t>D0812-46</t>
  </si>
  <si>
    <t>Para la determinación cuantitativa del ácido úrico en suero, plasma y orina humanos en analizadores automáticos Roche de Química Clínica.</t>
  </si>
  <si>
    <t>D1205-22</t>
  </si>
  <si>
    <t>Para la determinación cuantitativa de fósforo en suero, plasma y orina humanos en analizadores automáticos Roche de Química Clínica.</t>
  </si>
  <si>
    <t>D1205-19</t>
  </si>
  <si>
    <t>TG</t>
  </si>
  <si>
    <t>Para la determinación cuantitativa directa de triglicéridos en suero y plasma humanos en analizadores automáticos Roche de Química Clínica.</t>
  </si>
  <si>
    <t>D1205-08</t>
  </si>
  <si>
    <t>Ca</t>
  </si>
  <si>
    <t>Para la determinación cuantitativa de calcio en suero, plasma y orina humanos en analizadores automáticos Roche de Química Clínica.</t>
  </si>
  <si>
    <t>D1205-20</t>
  </si>
  <si>
    <t>Para la determinación cualitativa del antígeno B en sangre humana.</t>
  </si>
  <si>
    <t>Para la determinación cualitativa de los antígenos A y/o B en sangre humana.</t>
  </si>
  <si>
    <t>Para la determinación cualitativa del antígeno D en sangre humana.</t>
  </si>
  <si>
    <t>Para la determinación cualitativa de IgG y C3d humanos en hematíes.</t>
  </si>
  <si>
    <t>BIO-LAB</t>
  </si>
  <si>
    <t>STAGO</t>
  </si>
  <si>
    <t>D0903-07</t>
  </si>
  <si>
    <t>D0912-41</t>
  </si>
  <si>
    <t>D1001-01</t>
  </si>
  <si>
    <t>D1001-02</t>
  </si>
  <si>
    <t>D1001-04</t>
  </si>
  <si>
    <t>D0912-40</t>
  </si>
  <si>
    <t>D1203-06</t>
  </si>
  <si>
    <t>2012-03-06</t>
  </si>
  <si>
    <t>Para el aislamiento automático (purificación y concentración) de todos los ácidos nucleicos (RNA/DNA) de muestras biológicas</t>
  </si>
  <si>
    <t>NucliSENS easyMAG Extraction Buffer 2</t>
  </si>
  <si>
    <t>NucliSENS easyMAG Extraction Buffer 3</t>
  </si>
  <si>
    <t>NucliSENS easyMAG Magnetic Silica</t>
  </si>
  <si>
    <t>NucliSENS easyMAG Lysis Buffer</t>
  </si>
  <si>
    <t>D1203-10</t>
  </si>
  <si>
    <t>D1203-11</t>
  </si>
  <si>
    <t>D1203-06/1</t>
  </si>
  <si>
    <t>D1203-06/2</t>
  </si>
  <si>
    <t>D1203-06/3</t>
  </si>
  <si>
    <t>Tampón de lavado.</t>
  </si>
  <si>
    <t>Facilita la liberación (elución) de ácidos nucleicos purificados de la sílice magnética.</t>
  </si>
  <si>
    <t>Fase sólida para ligar los ácidos nucleicos emitidos y facilitar el lavado de los componentes de muestras y guanidina que podría interferir con la detección del ácido nucleico.</t>
  </si>
  <si>
    <t>Para la ruptura de partículas víricas o células y la inactivación de cualquier nucleasa suplementaria de la muestra.</t>
  </si>
  <si>
    <t>Para la determinación cuantitativa del C3 humano y sus productos de degradación en suero y plasma humanos con analizadores automáticos de química clínica de Roche.</t>
  </si>
  <si>
    <t>Para la determinación cuantitativa del C4 humano en suero y plasma humanos con analizadores automáticos de química clínica Roche.</t>
  </si>
  <si>
    <t>D0702-02/17</t>
  </si>
  <si>
    <t>D0702-02/18</t>
  </si>
  <si>
    <t>D0702-02/19</t>
  </si>
  <si>
    <t>D0702-02/20</t>
  </si>
  <si>
    <t>D0702-02/21</t>
  </si>
  <si>
    <t>D0702-02/22</t>
  </si>
  <si>
    <t>D0702-02/23</t>
  </si>
  <si>
    <t>D0702-02/24</t>
  </si>
  <si>
    <t>D0702-02/25</t>
  </si>
  <si>
    <t>D0702-02/26</t>
  </si>
  <si>
    <t>D0702-02/27</t>
  </si>
  <si>
    <t>D0702-02/28</t>
  </si>
  <si>
    <t>D0702-02/29</t>
  </si>
  <si>
    <t>D0702-02/30</t>
  </si>
  <si>
    <t>D0702-02/31</t>
  </si>
  <si>
    <t>D0702-02/32</t>
  </si>
  <si>
    <t>D0702-02/34</t>
  </si>
  <si>
    <t>D0702-02/35</t>
  </si>
  <si>
    <t>D0702-02/36</t>
  </si>
  <si>
    <t>D0702-02/37</t>
  </si>
  <si>
    <t>D0702-02/38</t>
  </si>
  <si>
    <t>D0702-02/39</t>
  </si>
  <si>
    <t>D0702-02/40</t>
  </si>
  <si>
    <t>D0702-02/41</t>
  </si>
  <si>
    <t>CIPROFLOXACIN CIP 5 µg</t>
  </si>
  <si>
    <t>CLINDAMYCIN CD 2 µg</t>
  </si>
  <si>
    <t>No.</t>
  </si>
  <si>
    <t>INSCRIPCIÓN</t>
  </si>
  <si>
    <t>FECHA</t>
  </si>
  <si>
    <t>VIGENCIA</t>
  </si>
  <si>
    <t>APLICACIÓN</t>
  </si>
  <si>
    <t>D0609-12/39</t>
  </si>
  <si>
    <t>D0609-12/41</t>
  </si>
  <si>
    <t>D0609-12/42</t>
  </si>
  <si>
    <t>D0609-12/43</t>
  </si>
  <si>
    <t>D0609-12/44</t>
  </si>
  <si>
    <t>D0609-12/45</t>
  </si>
  <si>
    <t>D0609-12/46</t>
  </si>
  <si>
    <t>D0609-12/47</t>
  </si>
  <si>
    <t>Para la detección de anticuerpos al Virus de la Hepatitis C en suero humano, plasma o sangre seca sobre papel de filtro.</t>
  </si>
  <si>
    <t>Para la determinación cuantitativa de la Inmunoglobulina E (IgE) en suero humano.</t>
  </si>
  <si>
    <t>Prueba fluorescente para la cuantificación de fenilalanina (Phe) en sangre seca sobre papel de filtro.</t>
  </si>
  <si>
    <t>Para la determinación cuantitativa de Tiroxina total en suero humano.</t>
  </si>
  <si>
    <t>Para la determinación de anticuerpos anti-HBsAg en suero humano.</t>
  </si>
  <si>
    <t xml:space="preserve">Para la determinación de Gonadotropina Coriónica Humana en suero y orina. </t>
  </si>
  <si>
    <t>PHOS</t>
  </si>
  <si>
    <t>Para la determinación de la concentración de Globulina Transportadora de Hormonas Sexuales (SHBG) en suero humano.</t>
  </si>
  <si>
    <t>Para la determinación de la concentración de alfa-fetoproteína en suero humano.</t>
  </si>
  <si>
    <t>D1008-33</t>
  </si>
  <si>
    <t>Para la determinación de Péptido-C en suero humano.</t>
  </si>
  <si>
    <t>Para la determinación de cortisol en suero humano.</t>
  </si>
  <si>
    <t>D0609-12</t>
  </si>
  <si>
    <t>D0609-12/1</t>
  </si>
  <si>
    <t>D0609-12/2</t>
  </si>
  <si>
    <t>D0609-12/3</t>
  </si>
  <si>
    <t>D0609-12/4</t>
  </si>
  <si>
    <t>D0609-12/5</t>
  </si>
  <si>
    <t>D0609-12/6</t>
  </si>
  <si>
    <t>D0609-12/7</t>
  </si>
  <si>
    <t>D0609-12/8</t>
  </si>
  <si>
    <t>D0609-12/9</t>
  </si>
  <si>
    <t>D0609-12/10</t>
  </si>
  <si>
    <t>D0609-12/11</t>
  </si>
  <si>
    <t>D0609-12/12</t>
  </si>
  <si>
    <t>D0609-12/13</t>
  </si>
  <si>
    <t>Para la determinación cuantitativa de colesterol LDL en suero humano.</t>
  </si>
  <si>
    <t>Anti-A+B</t>
  </si>
  <si>
    <t>Para la determinación cuantitativa de la Hormona Estimulante de la Tiroides en suero humano.</t>
  </si>
  <si>
    <t>Para la determinación cuantitativa de alfa-feto proteína en suero humano y líquido amniótico.</t>
  </si>
  <si>
    <t>Para la detección de anticuerpos al VIH 1 y 2 en suero humano, plasma o sangre seca sobre papel de filtro.</t>
  </si>
  <si>
    <t>D0701-01/41</t>
  </si>
  <si>
    <t>D0701-01/42</t>
  </si>
  <si>
    <t>Agar Tres Azúcares y Hierro</t>
  </si>
  <si>
    <t>Agar Citrato de Simmons</t>
  </si>
  <si>
    <t xml:space="preserve">Agar Hierro de Kligler </t>
  </si>
  <si>
    <t>Agar Manitol Salado</t>
  </si>
  <si>
    <t>Base de Caldo Selenito</t>
  </si>
  <si>
    <t>Medio T.C.B.S.</t>
  </si>
  <si>
    <t>Base de Caldo Tetrationato</t>
  </si>
  <si>
    <t>Agar Verde Brillante</t>
  </si>
  <si>
    <t>Agar Eosina Azul de Metileno (Modificado)</t>
  </si>
  <si>
    <t>Agar Extracto de Malta</t>
  </si>
  <si>
    <t>Caldo Nutriente</t>
  </si>
  <si>
    <t>Para uso microbiológico.</t>
  </si>
  <si>
    <t>D0609-12/24</t>
  </si>
  <si>
    <t>Agar Lisina y Hierro</t>
  </si>
  <si>
    <t>D0609-12/77</t>
  </si>
  <si>
    <t>D0609-13</t>
  </si>
  <si>
    <t>D0609-13/1</t>
  </si>
  <si>
    <t>D0609-13/2</t>
  </si>
  <si>
    <t>D0609-13/3</t>
  </si>
  <si>
    <t>D0609-13/4</t>
  </si>
  <si>
    <t>D0609-13/5</t>
  </si>
  <si>
    <t>D0609-13/6</t>
  </si>
  <si>
    <t>Agar Triptona Soya</t>
  </si>
  <si>
    <t>Caldo de Mueller-Hinton</t>
  </si>
  <si>
    <t>Caldo Triptona Soya</t>
  </si>
  <si>
    <t>Medio Líquido de Sabouraud</t>
  </si>
  <si>
    <t>Medio Tioglicolato</t>
  </si>
  <si>
    <t>Agar de Mueller-Hinton</t>
  </si>
  <si>
    <t>D0712-14</t>
  </si>
  <si>
    <t>D0712-14/1</t>
  </si>
  <si>
    <t>STA – DEFICIENT IX</t>
  </si>
  <si>
    <t>STA – DEFICIENT V</t>
  </si>
  <si>
    <t>STA – DEFICIENT VIII</t>
  </si>
  <si>
    <t>Estuche para 100 determinaciones</t>
  </si>
  <si>
    <t>PIPERACILLIN / TAZOBACTAM TZP 110 µg</t>
  </si>
  <si>
    <t>TETRACYCLINE TE 30 µg</t>
  </si>
  <si>
    <t>TRIMETHOPRIM TM 5 µg</t>
  </si>
  <si>
    <t>VANCOMYCIN VA 30 µg</t>
  </si>
  <si>
    <t>AMOXICILLIN AML 30 µg</t>
  </si>
  <si>
    <t>AZLOCILLIN AZL 75 µg</t>
  </si>
  <si>
    <t>CARBENICILLIN CAR 100 µg</t>
  </si>
  <si>
    <t>D0702-02/42</t>
  </si>
  <si>
    <t>D0702-02/43</t>
  </si>
  <si>
    <t>D0702-02/44</t>
  </si>
  <si>
    <t>D0702-02/45</t>
  </si>
  <si>
    <t>D0702-02/46</t>
  </si>
  <si>
    <t>D0702-02/47</t>
  </si>
  <si>
    <t>D0702-02/48</t>
  </si>
  <si>
    <t>D0702-02/49</t>
  </si>
  <si>
    <t>D0702-02/50</t>
  </si>
  <si>
    <t>D0702-02/51</t>
  </si>
  <si>
    <t>D0702-02/52</t>
  </si>
  <si>
    <t>D0702-02/53</t>
  </si>
  <si>
    <t>D0702-02/54</t>
  </si>
  <si>
    <t>D0702-02/55</t>
  </si>
  <si>
    <t>D0702-02/56</t>
  </si>
  <si>
    <t>D0702-02/57</t>
  </si>
  <si>
    <t>D0702-02/58</t>
  </si>
  <si>
    <t>D0702-02/59</t>
  </si>
  <si>
    <t>D0702-02/60</t>
  </si>
  <si>
    <t>D0702-02/61</t>
  </si>
  <si>
    <t>D0702-02/62</t>
  </si>
  <si>
    <t>D0702-02/63</t>
  </si>
  <si>
    <t>D0702-02/64</t>
  </si>
  <si>
    <t>COLISTIN SULFATE CS 10 µg</t>
  </si>
  <si>
    <t>Calibrating solution 1</t>
  </si>
  <si>
    <t>Calibrating solution 2</t>
  </si>
  <si>
    <t>Rinse solution</t>
  </si>
  <si>
    <t>Prueba inmunológica para la determinación cualitativa del antígeno de superficie del virus de la Hepatitis B en suero y plasma humanos.</t>
  </si>
  <si>
    <t>D0812-48</t>
  </si>
  <si>
    <t>A</t>
  </si>
  <si>
    <t>B</t>
  </si>
  <si>
    <t>C</t>
  </si>
  <si>
    <t>D</t>
  </si>
  <si>
    <t>D0702-02</t>
  </si>
  <si>
    <t>D0702-02/1</t>
  </si>
  <si>
    <t>D0702-02/2</t>
  </si>
  <si>
    <t>D0702-02/3</t>
  </si>
  <si>
    <t>D0702-02/4</t>
  </si>
  <si>
    <t>D0702-02/5</t>
  </si>
  <si>
    <t>D0702-02/6</t>
  </si>
  <si>
    <t>D0702-02/7</t>
  </si>
  <si>
    <t>D0702-02/8</t>
  </si>
  <si>
    <t>D0702-02/9</t>
  </si>
  <si>
    <t>D0702-02/10</t>
  </si>
  <si>
    <t>D0702-02/11</t>
  </si>
  <si>
    <t>D0702-02/12</t>
  </si>
  <si>
    <t>D0702-02/13</t>
  </si>
  <si>
    <t>D0702-02/14</t>
  </si>
  <si>
    <t>D0702-02/15</t>
  </si>
  <si>
    <t>HORIBA</t>
  </si>
  <si>
    <t>ISED</t>
  </si>
  <si>
    <t>MERCK</t>
  </si>
  <si>
    <t>ROCHE</t>
  </si>
  <si>
    <t>SPINREACT</t>
  </si>
  <si>
    <t>Control a 3 niveles para controlar la exactitud y precisión de los contadores hematológicos Pentra de HORIBA ABX, para el parámetro reticulocito.</t>
  </si>
  <si>
    <t>Pseudomonas Agar F (King Medium B)</t>
  </si>
  <si>
    <t>Pseudomonas Agar P (King Medium A)</t>
  </si>
  <si>
    <t>2011-06-02</t>
  </si>
  <si>
    <t>5 x 50 discos para 250 determinaciones</t>
  </si>
  <si>
    <t>D0812-56</t>
  </si>
  <si>
    <t>Medi-Test URYXXON Stick 10</t>
  </si>
  <si>
    <t>Tiras reactivas para la determinación rápida de sangre, urobilinógeo, bilirrubina, proteínas, nitritos, cetonas, glucosa, valor  pH, densidad y leucocitos en orina.</t>
  </si>
  <si>
    <t>D1012-42</t>
  </si>
  <si>
    <t>D1012-42/1</t>
  </si>
  <si>
    <t>D1012-42/2</t>
  </si>
  <si>
    <t>D1012-42/3</t>
  </si>
  <si>
    <t>D1012-42/4</t>
  </si>
  <si>
    <t>HYDRAGEL 7 HEMOGLOBIN(E)</t>
  </si>
  <si>
    <t>HYDRAGEL 15 HEMOGLOBIN(E)</t>
  </si>
  <si>
    <t>HYDRAGEL 7 ACID(E) HEMOGLOBIN(E)</t>
  </si>
  <si>
    <t>HYDRAGEL 15  ACID(E) HEMOGLOBIN(E)</t>
  </si>
  <si>
    <t>Para la separación de hemoglobinas mediante electroforesis.</t>
  </si>
  <si>
    <t>Para la separación de las hemoglobinas normales A, las hemoglobinas anormales S y C y la  hemoglobina fetal F, mediante electroforesis en gel de agarosa tamponados ácidos (pH 6.0).</t>
  </si>
  <si>
    <t>D0312-31</t>
  </si>
  <si>
    <t>D0402-04</t>
  </si>
  <si>
    <t>D0402-05</t>
  </si>
  <si>
    <t>D0511-06</t>
  </si>
  <si>
    <t>D0512-07</t>
  </si>
  <si>
    <t>D0605-07</t>
  </si>
  <si>
    <t>D0605-05</t>
  </si>
  <si>
    <t>D0605-04</t>
  </si>
  <si>
    <t>D0605-06</t>
  </si>
  <si>
    <t>D0812-55</t>
  </si>
  <si>
    <t>D1001-03</t>
  </si>
  <si>
    <t>D1105-16</t>
  </si>
  <si>
    <t>D1105-17</t>
  </si>
  <si>
    <t>GESTIR</t>
  </si>
  <si>
    <t>Tiras hCG</t>
  </si>
  <si>
    <t>FR-Látex</t>
  </si>
  <si>
    <t>Anti-A</t>
  </si>
  <si>
    <t>Suero de control normal multiparamétrico utilizado para controlar la exactitud de los reactivos ELITech.</t>
  </si>
  <si>
    <t>D0701-01</t>
  </si>
  <si>
    <t>Nutrient Agar</t>
  </si>
  <si>
    <t>Sabouraud Dextrose Agar</t>
  </si>
  <si>
    <t>Urea Broth Base (Stuart)</t>
  </si>
  <si>
    <t>APTT</t>
  </si>
  <si>
    <t>Reactivo para la lisis de eritrocitos para el conteo y   la diferenciación de  leucocitos  en los contadores hematológicos Pentra de HORIBA ABX.</t>
  </si>
  <si>
    <t>Reactivo lisante de eritrocitos para el recuento de glóbulos blancos y la diferenciación de basófilos en los contadores hematológicos Pentra de HORIBA ABX.</t>
  </si>
  <si>
    <t>Ensayo inmunológico para  la determinación cuantitativa de cortisol en suero, plasma, orina y saliva  humano en los inmunoanalizadores Elecsys 1010/2010, modular E170 y cobas e 411 y 601.</t>
  </si>
  <si>
    <t>UA plus</t>
  </si>
  <si>
    <t>Para la cuantificación de albúmina humana en muestras de orina.</t>
  </si>
  <si>
    <t>Para la determinación de uratos en suero y plasma por método enzimático.</t>
  </si>
  <si>
    <t>RapiLat-ASO</t>
  </si>
  <si>
    <t>Proteínas O/LCR</t>
  </si>
  <si>
    <t>Ácido úrico</t>
  </si>
  <si>
    <t>D0902-01</t>
  </si>
  <si>
    <t>D0903-03</t>
  </si>
  <si>
    <t>D0903-04</t>
  </si>
  <si>
    <t>Para la detección de anticuerpos contra transglutaminasa en sangre, suero o plasma humano. Uso profesional.</t>
  </si>
  <si>
    <t>Solución enzimática con acción proteolítica para la limpieza de los contadores hematológicos Pentra  de HORIBA ABX.</t>
  </si>
  <si>
    <t>D1106-20</t>
  </si>
  <si>
    <t>ABX Minocal</t>
  </si>
  <si>
    <t>Calibrador de sangre multiparámetro diseñado para calibrar los contadores hematológicos.</t>
  </si>
  <si>
    <t>Frasco por 500 g</t>
  </si>
  <si>
    <t>D1003-13</t>
  </si>
  <si>
    <t>D1010-37</t>
  </si>
  <si>
    <t>D1010-38</t>
  </si>
  <si>
    <t>D1106-21</t>
  </si>
  <si>
    <t>D1106-22</t>
  </si>
  <si>
    <t>Agar Dextrosa y Triptona</t>
  </si>
  <si>
    <t>Base de Medio Brucella</t>
  </si>
  <si>
    <t>Agar Papa y Dextrosa</t>
  </si>
  <si>
    <t>Agua Triptona</t>
  </si>
  <si>
    <t>Caldo Brucella</t>
  </si>
  <si>
    <t>Agar Dextrosa de Sabouraud</t>
  </si>
  <si>
    <t>Agar Dextrosa Sabouraud de Emmons</t>
  </si>
  <si>
    <t>HORIBA ABX S.A.S</t>
  </si>
  <si>
    <t>ISED N.V.</t>
  </si>
  <si>
    <t>IZOTOP</t>
  </si>
  <si>
    <t>LABORATORIOS DAVIH</t>
  </si>
  <si>
    <t>MERCK S.A.</t>
  </si>
  <si>
    <t>SCANCO TECNOLOGÍA S.A.</t>
  </si>
  <si>
    <t>SPINREACT/ COZART/ CONCATENO</t>
  </si>
  <si>
    <t>D0609-12/50</t>
  </si>
  <si>
    <t>D0609-12/51</t>
  </si>
  <si>
    <t>D0609-12/52</t>
  </si>
  <si>
    <t>D0609-12/53</t>
  </si>
  <si>
    <t>D0609-12/54</t>
  </si>
  <si>
    <t>D0609-12/55</t>
  </si>
  <si>
    <t>D0609-12/56</t>
  </si>
  <si>
    <t>D0609-12/57</t>
  </si>
  <si>
    <t>D0609-12/58</t>
  </si>
  <si>
    <t>D0609-12/59</t>
  </si>
  <si>
    <t>D0609-12/60</t>
  </si>
  <si>
    <t>D0609-12/61</t>
  </si>
  <si>
    <t>D0609-12/62</t>
  </si>
  <si>
    <t>D0609-12/63</t>
  </si>
  <si>
    <t>D0609-12/64</t>
  </si>
  <si>
    <t>D0609-12/65</t>
  </si>
  <si>
    <t>D0609-12/66</t>
  </si>
  <si>
    <t>D0609-12/67</t>
  </si>
  <si>
    <t>D0609-12/68</t>
  </si>
  <si>
    <t>D0609-12/69</t>
  </si>
  <si>
    <t>D0609-12/70</t>
  </si>
  <si>
    <t>D0609-12/71</t>
  </si>
  <si>
    <t>D0609-12/72</t>
  </si>
  <si>
    <t>D0609-12/73</t>
  </si>
  <si>
    <t>D0609-12/74</t>
  </si>
  <si>
    <t>D0609-12/75</t>
  </si>
  <si>
    <t>Base de Agar Urea</t>
  </si>
  <si>
    <t>Base de Agar Sangre Columbia</t>
  </si>
  <si>
    <t>Medio de cultivo para la determinación de antibiogramas y la sepsis urinaria por el sistema DIRAMIC.</t>
  </si>
  <si>
    <t>Tiras para la determinación de antibiogramas por el sistema DIRAMIC.</t>
  </si>
  <si>
    <t>Solución isotónica tamponada para la determinación del recuento de células sanguíneas y medición de hematocrito en los contadores hematológicos de HORIBA ABX.</t>
  </si>
  <si>
    <t>ABX Minotrol 16</t>
  </si>
  <si>
    <t>ABX Miniclean</t>
  </si>
  <si>
    <t>ABX Minilyse LMG</t>
  </si>
  <si>
    <t>ABX Minidil LMG</t>
  </si>
  <si>
    <t>D1106-18/1</t>
  </si>
  <si>
    <t>D1106-18/2</t>
  </si>
  <si>
    <t>D1106-18/3</t>
  </si>
  <si>
    <t>D1106-18/4</t>
  </si>
  <si>
    <t>D1106-18/5</t>
  </si>
  <si>
    <t>D1106-18/6</t>
  </si>
  <si>
    <t>D1106-18/8</t>
  </si>
  <si>
    <t>ABX Difftrol</t>
  </si>
  <si>
    <t>ABX Minotrol Retic</t>
  </si>
  <si>
    <t>ABX Eosinofix</t>
  </si>
  <si>
    <t>ABX Basolyse II</t>
  </si>
  <si>
    <t>ABX Basolyse (5L)</t>
  </si>
  <si>
    <t>D1002-06</t>
  </si>
  <si>
    <t>D1002-06/1</t>
  </si>
  <si>
    <t>D1002-06/2</t>
  </si>
  <si>
    <t>D1002-06/3</t>
  </si>
  <si>
    <t>D1002-06/4</t>
  </si>
  <si>
    <t>D1106-18</t>
  </si>
  <si>
    <t>CromoCen ECCS</t>
  </si>
  <si>
    <t>Caldo CromoCen CC</t>
  </si>
  <si>
    <t>CromoCen ENT</t>
  </si>
  <si>
    <t>Caldo CromoCen CCL</t>
  </si>
  <si>
    <t>Base de Medio CromoCen CND-C</t>
  </si>
  <si>
    <t>D1007-32</t>
  </si>
  <si>
    <t>D1007-32/1</t>
  </si>
  <si>
    <t>Prueba rápida para la detección de Sangre Oculta en Heces Fecales.</t>
  </si>
  <si>
    <t>D1204-15/2</t>
  </si>
  <si>
    <t>CN PSEUDOMONAS SUPPLEMENT</t>
  </si>
  <si>
    <t>D1306-55</t>
  </si>
  <si>
    <t>D1306-56</t>
  </si>
  <si>
    <t>Homocisteína</t>
  </si>
  <si>
    <t>C02257/1</t>
  </si>
  <si>
    <t>Para 30 determinaciones manuales ó 105 en analizadores automáticos</t>
  </si>
  <si>
    <t>Ferritina</t>
  </si>
  <si>
    <t>Para la determinación cuantitativa de ferritina en suero humano por método turbidimétrico.</t>
  </si>
  <si>
    <t>Para 100 determinaciones manuales ó 180 en analizadores automáticos.</t>
  </si>
  <si>
    <t>I0234/3</t>
  </si>
  <si>
    <t>Para la determinación cuantitativa de la homocisteína en suero y plasma humano por método enzimático.</t>
  </si>
  <si>
    <t>I0223</t>
  </si>
  <si>
    <t>I0222</t>
  </si>
  <si>
    <t>RapiLat-FR</t>
  </si>
  <si>
    <t>STA – STACLOT APC-R</t>
  </si>
  <si>
    <t>00721</t>
  </si>
  <si>
    <t>D1307-65</t>
  </si>
  <si>
    <t>12 x 2 mL; 8 x 1 mL</t>
  </si>
  <si>
    <t>PCR-HS/ PCR-HS Calibrador/ PCR-HS Control</t>
  </si>
  <si>
    <t>Para la determinación cuantitativa de la Proteína C – Reactiva (bajas concentraciones) en suero humano por método turbidimétrico.</t>
  </si>
  <si>
    <t>D1307-63</t>
  </si>
  <si>
    <t>I0232/ IS0243/ IC02270</t>
  </si>
  <si>
    <t xml:space="preserve">Para 200 determinaciones por técnica manual ó 180  en analizadores automáticos. </t>
  </si>
  <si>
    <t>D1307-64</t>
  </si>
  <si>
    <t>Ácido Úrico</t>
  </si>
  <si>
    <t>Para 500 determinaciones manuales o 1500 en analizadores automáticos.</t>
  </si>
  <si>
    <t>C0196</t>
  </si>
  <si>
    <r>
      <t>Para la determinación cuantitativa de ácido úrico</t>
    </r>
    <r>
      <rPr>
        <i/>
        <sz val="11"/>
        <rFont val="Calibri"/>
        <family val="2"/>
      </rPr>
      <t xml:space="preserve"> </t>
    </r>
    <r>
      <rPr>
        <sz val="11"/>
        <rFont val="Calibri"/>
        <family val="2"/>
      </rPr>
      <t>en suero y orina por método enzimático.</t>
    </r>
  </si>
  <si>
    <t>D1306-61</t>
  </si>
  <si>
    <t>COBAS AmpliPrep/COBAS TaqMan HCV Quantitative Test, version 2.0 / COBAS AmpliPrep/ COBAS TaqMan Wash Reagent</t>
  </si>
  <si>
    <t>05532264 / 03587797</t>
  </si>
  <si>
    <r>
      <t xml:space="preserve">Prueba de amplificación de ácidos nucleicos </t>
    </r>
    <r>
      <rPr>
        <i/>
        <sz val="11"/>
        <rFont val="Calibri"/>
        <family val="2"/>
      </rPr>
      <t>in vitro</t>
    </r>
    <r>
      <rPr>
        <sz val="11"/>
        <rFont val="Calibri"/>
        <family val="2"/>
      </rPr>
      <t xml:space="preserve"> para la determinación cuantitativa de los genotipos 1 al 6 del ARN del HCV en suero o plasma humano.</t>
    </r>
  </si>
  <si>
    <r>
      <t>72 pruebas</t>
    </r>
    <r>
      <rPr>
        <b/>
        <sz val="11"/>
        <rFont val="Calibri"/>
        <family val="2"/>
      </rPr>
      <t xml:space="preserve"> </t>
    </r>
    <r>
      <rPr>
        <sz val="11"/>
        <rFont val="Calibri"/>
        <family val="2"/>
      </rPr>
      <t xml:space="preserve">/ 1 x 5,1 L </t>
    </r>
  </si>
  <si>
    <t>D1306-59</t>
  </si>
  <si>
    <t>Familia 7.10  Soluciones de Calibración Sistema cobas b121 (OMNI C)</t>
  </si>
  <si>
    <t>Soluciones C1, C2 y C3 para la calibración del cobas b121</t>
  </si>
  <si>
    <t>BILD2</t>
  </si>
  <si>
    <t>D1306-57</t>
  </si>
  <si>
    <t>ANTITROMBINA III</t>
  </si>
  <si>
    <t>Para la determinación cuantitativa de la Antitrombina III en plasma humano mediante método turbidimétrico.</t>
  </si>
  <si>
    <t xml:space="preserve">I0216 </t>
  </si>
  <si>
    <t xml:space="preserve">Tampón 1 x 50 mL; Antisuero 1 x 5 mL </t>
  </si>
  <si>
    <t>ELITECH</t>
  </si>
  <si>
    <t>ELITECH CLINICAL SYSTEMS SAS</t>
  </si>
  <si>
    <t>Para la cuantificación de antígeno específico de próstata (total y libre) en suero humano.</t>
  </si>
  <si>
    <t>D1308-66</t>
  </si>
  <si>
    <t>CA2</t>
  </si>
  <si>
    <t>05061482</t>
  </si>
  <si>
    <t>D1308-73</t>
  </si>
  <si>
    <t>D1308-70</t>
  </si>
  <si>
    <t>D1308-71</t>
  </si>
  <si>
    <t xml:space="preserve">B </t>
  </si>
  <si>
    <t xml:space="preserve">72 pruebas / 1 x 5,1 L </t>
  </si>
  <si>
    <t>Roche CARDIAC M Myoglobin/ Roche CARDIAC Control</t>
  </si>
  <si>
    <t>20 pruebas/ 2 x 1 mL</t>
  </si>
  <si>
    <t>04877799/04890469</t>
  </si>
  <si>
    <t>Soluciones S1, S2 y S3 para la calibración del cobas b221.</t>
  </si>
  <si>
    <t>Roche CARDIAC CK-MB/ Roche CARDIAC Control CK-MB</t>
  </si>
  <si>
    <t>D0701-01/14</t>
  </si>
  <si>
    <t>MINDMAX MEDICAL SOLUTIONS S.A.</t>
  </si>
  <si>
    <t>30 pruebas</t>
  </si>
  <si>
    <t>MINDMAX</t>
  </si>
  <si>
    <t>D1309-76</t>
  </si>
  <si>
    <t>Para el control de la calidad en la supervisión de la exactitud y precisión de los métodos cuantitativos en los analizadores Roche/Hitachi MODULAR, COBAS INTEGRA y cobas c.</t>
  </si>
  <si>
    <t>D1306-59/1</t>
  </si>
  <si>
    <t>D1306-59/2</t>
  </si>
  <si>
    <t>D1306-59/3</t>
  </si>
  <si>
    <t>C1 Calibration Solution 1</t>
  </si>
  <si>
    <t>Solución 1 de Calibración para cobas b121, Roche OMNI C.</t>
  </si>
  <si>
    <t>2  x  1750 mL</t>
  </si>
  <si>
    <t>03144046</t>
  </si>
  <si>
    <t>03144020</t>
  </si>
  <si>
    <t>03144038</t>
  </si>
  <si>
    <t>C2 Calibration Solution 2</t>
  </si>
  <si>
    <t>Solución 2 de Calibración para cobas b121, Roche OMNI C.</t>
  </si>
  <si>
    <t>2  x  1200 mL</t>
  </si>
  <si>
    <t>C3 Fluid Pack</t>
  </si>
  <si>
    <t>Paquete de fluidos conteniendo soluciones de condicionamiento, de referencia, punto cero y de limpieza para cobas b121, Roche OMNI C.</t>
  </si>
  <si>
    <t>D1305-49/1</t>
  </si>
  <si>
    <t>D1305-49/2</t>
  </si>
  <si>
    <t>ONE-TROL 2</t>
  </si>
  <si>
    <t>ONE-TROL 3</t>
  </si>
  <si>
    <t>CC02225</t>
  </si>
  <si>
    <t>CC02226</t>
  </si>
  <si>
    <t>10x5 mL</t>
  </si>
  <si>
    <t>D1308-73/1</t>
  </si>
  <si>
    <t>D1308-73/2</t>
  </si>
  <si>
    <t>D1308-73/3</t>
  </si>
  <si>
    <t>03260917</t>
  </si>
  <si>
    <t>03260925</t>
  </si>
  <si>
    <t>03260933</t>
  </si>
  <si>
    <t xml:space="preserve">S1 Rinse Solution </t>
  </si>
  <si>
    <t>S2 Fluid Pack</t>
  </si>
  <si>
    <t>S3 Fluid Pack A</t>
  </si>
  <si>
    <t>2  x  1850 mL</t>
  </si>
  <si>
    <t>D1309-76/1</t>
  </si>
  <si>
    <t>D1309-76/2</t>
  </si>
  <si>
    <t>D1310-83</t>
  </si>
  <si>
    <t>PreciControl  Varia</t>
  </si>
  <si>
    <t>Para el control de calidad de los inmunoensayos Elecsys especificados en los inmunoanalizadores Elecsys y cobas e.</t>
  </si>
  <si>
    <t>D1310-86</t>
  </si>
  <si>
    <t>Roche CARDIAC D-Dimer/ Roche CARDIAC Control D-Dimer</t>
  </si>
  <si>
    <t>04877802/ 04890523</t>
  </si>
  <si>
    <t>D1310-85</t>
  </si>
  <si>
    <t>04877900/ 04890426</t>
  </si>
  <si>
    <t>Roche CARDIAC T Quantitative/ Roche CARDIAC Control Troponin T</t>
  </si>
  <si>
    <t>D1310-90</t>
  </si>
  <si>
    <t>04877772/ 04890515</t>
  </si>
  <si>
    <t>D1310-91</t>
  </si>
  <si>
    <t xml:space="preserve">Reflotron GGT </t>
  </si>
  <si>
    <t>D1310-92</t>
  </si>
  <si>
    <t>Para la determinación cuantitativa de gamma- glutamiltransferasa (GGT) en sangre, plasma y suero con equipos de medición Reflotron.</t>
  </si>
  <si>
    <t>05533643/ 04890493</t>
  </si>
  <si>
    <t>D1311-95</t>
  </si>
  <si>
    <t>PreciControl Tumor Marker</t>
  </si>
  <si>
    <t xml:space="preserve">PC TM1 y PC TM2 4 x 3 mL </t>
  </si>
  <si>
    <t>D1208-87</t>
  </si>
  <si>
    <t>RF II/ RF Control Set/ Preciset RF</t>
  </si>
  <si>
    <t>20764574/ 03005496/ 12172828</t>
  </si>
  <si>
    <t>Para 100 pruebas/ 2x1 mL, nivel I y nivel II/ 5x1 mL</t>
  </si>
  <si>
    <t>D1311-96</t>
  </si>
  <si>
    <t>Para el control de calidad en la verificación de la exactitud y precisión de los métodos cuantitativos en los analizadores Roche/Hitachi MODULAR, COBAS INTEGRA y cobas c.</t>
  </si>
  <si>
    <t xml:space="preserve">3 x 1 mL </t>
  </si>
  <si>
    <t>D1311-97</t>
  </si>
  <si>
    <t>D1311-98</t>
  </si>
  <si>
    <t>D1311-96/1</t>
  </si>
  <si>
    <t>D1311-96/2</t>
  </si>
  <si>
    <t>Precinorm PUC</t>
  </si>
  <si>
    <t>Precipath PUC</t>
  </si>
  <si>
    <t>03121313</t>
  </si>
  <si>
    <t>03121291</t>
  </si>
  <si>
    <t>Calibrator for automated systems (C.f.a.s)</t>
  </si>
  <si>
    <t>Para la calibración de los métodos cuantitativos de Roche en analizadores Roche de Química Clínica</t>
  </si>
  <si>
    <t>12 x 3 mL</t>
  </si>
  <si>
    <t>D1311-94</t>
  </si>
  <si>
    <t>C.f.a.s. PUC</t>
  </si>
  <si>
    <t>Para la calibración de los métodos cuantitativos de Roche (proteínas en orina y líquido cefalorraquídeo) en analizadores Roche de Química Clínica.</t>
  </si>
  <si>
    <t>5 x 1 mL</t>
  </si>
  <si>
    <t>03121305</t>
  </si>
  <si>
    <t>C.f.a.s. Proteins</t>
  </si>
  <si>
    <t>D1311-93</t>
  </si>
  <si>
    <t>C.f.a.s. Lipids</t>
  </si>
  <si>
    <t>Para la calibración de los métodos cuantitativos de Roche en analizadores Roche de Química Clínica.</t>
  </si>
  <si>
    <t>3 x 1 mL</t>
  </si>
  <si>
    <t xml:space="preserve">PRODUCTO/SISTEMA/FAMILIA </t>
  </si>
  <si>
    <t>P</t>
  </si>
  <si>
    <t>PF</t>
  </si>
  <si>
    <t>F</t>
  </si>
  <si>
    <t>No.Ins</t>
  </si>
  <si>
    <t>No.Ins.Secundario</t>
  </si>
  <si>
    <t>vacio</t>
  </si>
  <si>
    <t>Total general</t>
  </si>
  <si>
    <t>Cuenta de No.Ins.Secundario</t>
  </si>
  <si>
    <t>Total</t>
  </si>
  <si>
    <t>S3</t>
  </si>
  <si>
    <t>S2</t>
  </si>
  <si>
    <t>Tipo</t>
  </si>
  <si>
    <t>PRODUCTOS INDIVIDUALES</t>
  </si>
  <si>
    <t>SISTEMAS</t>
  </si>
  <si>
    <t>FAMILIAS</t>
  </si>
  <si>
    <t>TOTAL DE PRODUCTOS</t>
  </si>
  <si>
    <t>TIPO</t>
  </si>
  <si>
    <t>S4</t>
  </si>
  <si>
    <t>PreciControl ClinChem Multi 1</t>
  </si>
  <si>
    <t>PreciControl ClinChem Multi 2</t>
  </si>
  <si>
    <t>PRODUCTO/SISTEMA/FAMILIA</t>
  </si>
  <si>
    <t xml:space="preserve">nacionales </t>
  </si>
  <si>
    <t>extranjeros</t>
  </si>
  <si>
    <t>total</t>
  </si>
  <si>
    <t>Familia 7.6  COMBITROL TS+</t>
  </si>
  <si>
    <t>D1312-105</t>
  </si>
  <si>
    <t>30 ámpulas x 1,7 mL</t>
  </si>
  <si>
    <t>D1312-105/1</t>
  </si>
  <si>
    <t>D1312-105/2</t>
  </si>
  <si>
    <t>D1312-105/3</t>
  </si>
  <si>
    <t>COMBITROL TS+ LEVEL 1</t>
  </si>
  <si>
    <t>COMBITROL TS+ LEVEL 2</t>
  </si>
  <si>
    <t>COMBITROL TS+ LEVEL 3</t>
  </si>
  <si>
    <t>03321258</t>
  </si>
  <si>
    <t>03321266</t>
  </si>
  <si>
    <t>03321274</t>
  </si>
  <si>
    <t>CoaguChek XS PT Test</t>
  </si>
  <si>
    <t>D1312-106</t>
  </si>
  <si>
    <t>Tiras reactivas para la determinación cuantitativa del tiempo de protrombina en sangre capilar o en sangre venosa no anticoagulada utilizando dispositivos de medición CoaguChek XS/XS Plus/XS Pro.</t>
  </si>
  <si>
    <t>6 Tiras Reactivas/ 24 Tiras Reactivas/ 2 x 24  Tiras Reactivas</t>
  </si>
  <si>
    <t>04625374/ 04625358/ 04625315</t>
  </si>
  <si>
    <t>ONE-CAL 2</t>
  </si>
  <si>
    <t>ONE-CAL 3</t>
  </si>
  <si>
    <t>CS02227/CS02242</t>
  </si>
  <si>
    <t>CS02228/CS02244</t>
  </si>
  <si>
    <t>10 x 5 mL/4   x 5 mL</t>
  </si>
  <si>
    <t>10 x 5 mL4   x 5 mL</t>
  </si>
  <si>
    <t>D1312-107</t>
  </si>
  <si>
    <t>D1312-107/1</t>
  </si>
  <si>
    <t>D1312-107/2</t>
  </si>
  <si>
    <t>Para la calibración de los ensayos de Química Clínica.</t>
  </si>
  <si>
    <t>PROTEÍNA C- REACTIVA  (PCR)</t>
  </si>
  <si>
    <t>D1305-45</t>
  </si>
  <si>
    <t>Para la determinación cuantitativa de la Proteína C – Reactiva en suero humano por método turbidimétrico.</t>
  </si>
  <si>
    <t>I0231/1</t>
  </si>
  <si>
    <t>Para 100 determinaciones manuales o 150 determinaciones en analizadores automáticos.</t>
  </si>
  <si>
    <t>D1305-46</t>
  </si>
  <si>
    <t>FACTOR REUMATOIDEO  (RF)</t>
  </si>
  <si>
    <t>Para la determinación cuantitativa del Factor Reumatoideo en suero humano por método turbidimétrico.</t>
  </si>
  <si>
    <t>I0233/1</t>
  </si>
  <si>
    <t>D1305-47</t>
  </si>
  <si>
    <t>p</t>
  </si>
  <si>
    <t>ASO/PCR/RF CONTROL</t>
  </si>
  <si>
    <t>2 x 1 mL</t>
  </si>
  <si>
    <t>IC0237</t>
  </si>
  <si>
    <t xml:space="preserve">Para monitorear y evaluar la precisión y exactitud en la determinación de ASO/PCR/RF en suero humano por método turbidimétrico.  </t>
  </si>
  <si>
    <t>D1305-48</t>
  </si>
  <si>
    <t>VIDAS Anti-HAV Total (HAVT)</t>
  </si>
  <si>
    <t>Para la detección de las IgM dirigidas contra el virus de la hepatitis A (HAV) en suero o plasma humano mediante una técnica ELFA.</t>
  </si>
  <si>
    <t>Para la cuantificación de las Ig totales dirigidas contra el virus de la hepatitis A (HAV) en suero o plasma humano mediante una técnica ELFA.</t>
  </si>
  <si>
    <t>NucliSENS easyMAG Extraction Buffer 1</t>
  </si>
  <si>
    <t>Para la determinación cuantitativa de la Lipoproteína (a) en suero humano por método turbidimétrico/ Para monitorear y evaluar la precisión y exactitud en la determinación de  LPA/ Para la preparación de curvas de referencia en la determinación de la LPA.</t>
  </si>
  <si>
    <t>D1211-149</t>
  </si>
  <si>
    <t>D0701-01/2</t>
  </si>
  <si>
    <t>D0701-01/5</t>
  </si>
  <si>
    <t>D0701-01/7</t>
  </si>
  <si>
    <t>POLIMYXIN B  PB  300 UI</t>
  </si>
  <si>
    <t>PENICILLIN G P 10 UI</t>
  </si>
  <si>
    <t>Para 30/100/10 pruebas</t>
  </si>
  <si>
    <t xml:space="preserve">Para 200 determinaciones/Para 100 determinaciones/      Para 800 determinaciones                       </t>
  </si>
  <si>
    <t>CONTROL MULTIPARAMETRICO PROTEINAS ESPECIFICAS</t>
  </si>
  <si>
    <t>D1402-06</t>
  </si>
  <si>
    <t>Para evaluar la exactitud y precisión en la determinación de proteínas específicas en suero y plasma humano por turbidimetría.</t>
  </si>
  <si>
    <t xml:space="preserve"> IC0228</t>
  </si>
  <si>
    <t>MULTICALIBRADOR PROTEINAS ESPECIFICAS</t>
  </si>
  <si>
    <t>D1402-07</t>
  </si>
  <si>
    <t>Para la preparación de curvas de referencia para la determinación de proteínas específicas en suero y plasma humano por Turbidimetría.</t>
  </si>
  <si>
    <t>IS0227</t>
  </si>
  <si>
    <t>D1402-05</t>
  </si>
  <si>
    <t>Para la calibración y limpieza de los analizadores de pH, gases en sangre, electrolitos y metabolitos, del Modelo ABL8xx.</t>
  </si>
  <si>
    <t>D1402-05/1</t>
  </si>
  <si>
    <t>D1402-05/2</t>
  </si>
  <si>
    <t>D1402-05/3</t>
  </si>
  <si>
    <t>D1402-05/4</t>
  </si>
  <si>
    <t xml:space="preserve">Para la limpieza del sistema de medición. </t>
  </si>
  <si>
    <t>Para la calibración de los electrodos de pH, electrolitos y metabolitos.</t>
  </si>
  <si>
    <t xml:space="preserve"> Para la calibración de los electrodos de pH, electrolitos y metabolitos.</t>
  </si>
  <si>
    <t xml:space="preserve">S8375 </t>
  </si>
  <si>
    <t>S1820</t>
  </si>
  <si>
    <t>S1830</t>
  </si>
  <si>
    <t>S4980</t>
  </si>
  <si>
    <t xml:space="preserve">Familia 1.10 Medios de cultivo para el control de la industria farmacéutica y biotecnológica. </t>
  </si>
  <si>
    <t>D1402-02</t>
  </si>
  <si>
    <t xml:space="preserve">Para el monitoreo de la contaminación microbiológica del ambiente. </t>
  </si>
  <si>
    <t>D1402-02/01</t>
  </si>
  <si>
    <t>D1402-02/02</t>
  </si>
  <si>
    <t>D1402-02/03</t>
  </si>
  <si>
    <t>D1402-02/04</t>
  </si>
  <si>
    <t>D1402-02/05</t>
  </si>
  <si>
    <t>D1402-02/06</t>
  </si>
  <si>
    <t>D1402-02/07</t>
  </si>
  <si>
    <t>D1402-02/08</t>
  </si>
  <si>
    <t>D1402-02/09</t>
  </si>
  <si>
    <t>D1402-02/10</t>
  </si>
  <si>
    <t>15323S</t>
  </si>
  <si>
    <t>15336S</t>
  </si>
  <si>
    <t>15339S</t>
  </si>
  <si>
    <t>15340S</t>
  </si>
  <si>
    <t>15365S</t>
  </si>
  <si>
    <t>15380S</t>
  </si>
  <si>
    <t>Sabouraud Agar + Neutralizing  (Irradiated)</t>
  </si>
  <si>
    <t>Plate Count Agar</t>
  </si>
  <si>
    <t>Plate Count Agar + Neutralizing  (Irradiated)</t>
  </si>
  <si>
    <t>Tryptic Soy Agar + Neutralizing Casein Soya Bean Digest Agar (Irradiated)</t>
  </si>
  <si>
    <t>Tryptic Soy Agar Casein Soya Bean Digest Agar (Irradiated)</t>
  </si>
  <si>
    <t>Sabouraud Caf Agar + Neutralizing</t>
  </si>
  <si>
    <t>Sabouraud Caf Agar + Neutralizing  (Irradiated)</t>
  </si>
  <si>
    <t>m-Faecal Coliform Agar</t>
  </si>
  <si>
    <t>Sabouraud Caf Agar (Irradiated)</t>
  </si>
  <si>
    <t>Caja x 20 placas</t>
  </si>
  <si>
    <t>D1402-03</t>
  </si>
  <si>
    <t>D1402-01</t>
  </si>
  <si>
    <t>Para la determinación automatizada inmunoenzimática cualitativa de las IgM anti-rubeola (RBM) en suero humano mediante la técnica ELFA en los sistemas de la familia VIDAS.</t>
  </si>
  <si>
    <t>Para la determinación cuantitativa automatizada  del antígeno prostático específico (PSA) en suero o plasma humano mediante la  técnica ELFA en los instrumentos de la familia VIDAS.</t>
  </si>
  <si>
    <t>30 428</t>
  </si>
  <si>
    <t>Para 500 determinaciones.</t>
  </si>
  <si>
    <t>D1403-11</t>
  </si>
  <si>
    <t>D1403-17</t>
  </si>
  <si>
    <t>Para la determinación cuantitativa de ferritina en suero y plasma humanos en los sistemas Roche/Hitachi cobas c.</t>
  </si>
  <si>
    <t>250  pruebas</t>
  </si>
  <si>
    <t>04885317</t>
  </si>
  <si>
    <t>MICROALBUMINURIA/CALIBRADOR/CONTROL</t>
  </si>
  <si>
    <t>D1403-12</t>
  </si>
  <si>
    <t>I0218/IS01274/IC01275</t>
  </si>
  <si>
    <t>1 x 50 mL; 1 x 5 mL/1 x 1 mL/1 x 1 mL</t>
  </si>
  <si>
    <t>Estuche para 25 y 50 pruebas.</t>
  </si>
  <si>
    <t>1501132/1501130</t>
  </si>
  <si>
    <t>Determinación cualitativa automatizada en los sistemas de la familia VIDAS, que permite la detección de las IgM anti-Toxoplasma en suero humano por técnica ELFA (Enzyme Linked Fluorescent Assay).</t>
  </si>
  <si>
    <t>30 202</t>
  </si>
  <si>
    <t>D1403-10</t>
  </si>
  <si>
    <t>Determinación automatizada inmunoenzimática cualitativa de las IgM anti-Citomegalovirus en suero humano por técnica ELFA (Enzyme Linked Fluorescent Assay), en los instrumentos de la familia VIDAS.</t>
  </si>
  <si>
    <t>30 205</t>
  </si>
  <si>
    <t>D1403-03</t>
  </si>
  <si>
    <t>D1404-19</t>
  </si>
  <si>
    <t>Anti-TPO/ Anti-TPO CalSet</t>
  </si>
  <si>
    <t xml:space="preserve">100 pruebas/ 4 x 1,5 mL. </t>
  </si>
  <si>
    <t>06368590/ 06472931</t>
  </si>
  <si>
    <t>D1403-18</t>
  </si>
  <si>
    <t xml:space="preserve">STA – THROMBIN </t>
  </si>
  <si>
    <t>D1403-16</t>
  </si>
  <si>
    <t>00611/00669</t>
  </si>
  <si>
    <t>Determinación cualitativa o semicuantitativa de factores reumatoides (FR) en suero humano mediante un ensayo de aglutinación en porta.</t>
  </si>
  <si>
    <t>1200201/1200202</t>
  </si>
  <si>
    <t>D1405-21</t>
  </si>
  <si>
    <t>PreciControl Universal</t>
  </si>
  <si>
    <t>11731416</t>
  </si>
  <si>
    <t>D1405-22</t>
  </si>
  <si>
    <t>D1405-20</t>
  </si>
  <si>
    <t>150 pruebas</t>
  </si>
  <si>
    <t xml:space="preserve">cobas TaqScreen MPX Test, version 2.0 / cobas TaqScreen MPX Control Kit, v2.0 /cobas TaqScreen Wash Reagent  </t>
  </si>
  <si>
    <t>Prueba cualitativa para la detección directa del ARN de los grupos M y O del VIH-1, el ARN del VIH-2, el ARN del VHC y el ADN del VHB en plasma humano, en el sistema cobas s 201.</t>
  </si>
  <si>
    <t>Estuche para 96 pruebas  (MPX v2.0) / Estuche con 6 juegos  (MPX CTL v2.0) /  Frasco de 5,1 L (TS WR)</t>
  </si>
  <si>
    <t>Fosfatasa Alcalina</t>
  </si>
  <si>
    <t>D1408-23</t>
  </si>
  <si>
    <t>Para la determinación cuantitativa de la fosfatasa alcalina  en suero y plasma humano mediante método cinético.</t>
  </si>
  <si>
    <t>C0162</t>
  </si>
  <si>
    <t>Para 200 determinaciones con técnica manual y 600 con analizadores automáticos</t>
  </si>
  <si>
    <t>D1408-25</t>
  </si>
  <si>
    <t>Para la determinación cuantitativa de la actividad en suero, plasma y orina de la enzima Alfa Amilasa mediante método cinético.</t>
  </si>
  <si>
    <t>Para 100 determinaciones con técnica manual y 300 con analizadores automáticos</t>
  </si>
  <si>
    <t>C0160</t>
  </si>
  <si>
    <t>ELICAL 2</t>
  </si>
  <si>
    <t>Calibrador multiparamétrico destinado a la calibración de los reactivos de Química Clínica.</t>
  </si>
  <si>
    <t>D1408-31</t>
  </si>
  <si>
    <t>D1408-29</t>
  </si>
  <si>
    <t>D1408-24</t>
  </si>
  <si>
    <t>D1408-26</t>
  </si>
  <si>
    <t xml:space="preserve">Para uso microbiológico. </t>
  </si>
  <si>
    <t>D1408-27</t>
  </si>
  <si>
    <t>D1408-26/1</t>
  </si>
  <si>
    <t>D1408-26/2</t>
  </si>
  <si>
    <t>D1408-26/3</t>
  </si>
  <si>
    <t>HemoCen Aerobio</t>
  </si>
  <si>
    <t>HemoCen Aerobio Pediátrico</t>
  </si>
  <si>
    <t>HemoCen Aerobio Neonatal</t>
  </si>
  <si>
    <t>Caja por 30 frascos de 9 mL</t>
  </si>
  <si>
    <t>D1408-28</t>
  </si>
  <si>
    <t>Para la determinación cuantitativa de la aspartato aminotransferasa en suero y plasma humanos, en los sistemas Roche /Hitachi cobas c y COBAS INTEGRA.</t>
  </si>
  <si>
    <t xml:space="preserve">Para 500 pruebas  </t>
  </si>
  <si>
    <t>Fosfatasa Ácida y Prostática</t>
  </si>
  <si>
    <t>Para la determinación de la fosfatasa ácida y prostática en suero mediante el método cinético del naftilfosfato.</t>
  </si>
  <si>
    <t>Para 54 determinaciones con técnica manual y 160 con analizadores automáticos</t>
  </si>
  <si>
    <t>C0257</t>
  </si>
  <si>
    <t>D1408-30</t>
  </si>
  <si>
    <t>Para la determinación cuantitativa de amoníaco en plasma mediante método enzimático.</t>
  </si>
  <si>
    <t xml:space="preserve">Para 200 determinaciones (manual) y hasta 600 determinaciones (automatizada). </t>
  </si>
  <si>
    <t>CK-MB CONTROL</t>
  </si>
  <si>
    <t>Para la determinación cuantitativa de la actividad de la enzima γ- GT en suero y plasma por método cinético.</t>
  </si>
  <si>
    <t>Para 200 determinaciones  (manual) y hasta 600 determinaciones (automatizada)</t>
  </si>
  <si>
    <t>D1410-36</t>
  </si>
  <si>
    <t>Bilirrubina Total</t>
  </si>
  <si>
    <t>Para la determinación cuantitativa de la Bilirrubina Total en suero y plasma mediante el método Jendrassik modificado.</t>
  </si>
  <si>
    <t>D1410-37</t>
  </si>
  <si>
    <t xml:space="preserve">Para 500 determinaciones (manual) Para 1500 determinaciones (automatizada) </t>
  </si>
  <si>
    <t>C0165</t>
  </si>
  <si>
    <t>D1410-38</t>
  </si>
  <si>
    <t>Bilirrubina Directa</t>
  </si>
  <si>
    <t>Para la determinación cuantitativa de la Bilirrubina Directa en suero y plasma mediante el método Jendrassik modificado.</t>
  </si>
  <si>
    <t>C0164</t>
  </si>
  <si>
    <t>UMELISA ANTI-HBc IgM PLUS</t>
  </si>
  <si>
    <t>D1410-35</t>
  </si>
  <si>
    <t>Para la detección de anticuerpos IgM al antígeno core del virus de la Hepatitis B en suero o plasma humano.</t>
  </si>
  <si>
    <t>Para 192 pruebas</t>
  </si>
  <si>
    <t>UM 2039</t>
  </si>
  <si>
    <t>D1410-39</t>
  </si>
  <si>
    <t>D1411-45</t>
  </si>
  <si>
    <t>Para la determinación de prolactina (hPRL) en suero humano.</t>
  </si>
  <si>
    <t>RK-780CT</t>
  </si>
  <si>
    <t>Para la determinación de la hormona folículo estimulante (hFSH) en suero humano.</t>
  </si>
  <si>
    <t>RK-790CT</t>
  </si>
  <si>
    <t>D1411-40</t>
  </si>
  <si>
    <t>D1411-44</t>
  </si>
  <si>
    <t>Para la determinación de tiroxina total (T4) en suero humano.</t>
  </si>
  <si>
    <t>RK-11CT1</t>
  </si>
  <si>
    <t>D1409-34</t>
  </si>
  <si>
    <t>Familia 1.7 HEMO ANAEROBIC</t>
  </si>
  <si>
    <t>Medio de cultivo para el aislamiento de microorganismos fastidiosos, anaeróbicos facultativos y  anaeróbicos en muestras de sangre.</t>
  </si>
  <si>
    <t>MH01100</t>
  </si>
  <si>
    <t>MH01101</t>
  </si>
  <si>
    <t>MH01102</t>
  </si>
  <si>
    <t>D1409-34/1</t>
  </si>
  <si>
    <t>D1409-34/2</t>
  </si>
  <si>
    <t>D1409-34/3</t>
  </si>
  <si>
    <t>HEMO ANAEROBIC</t>
  </si>
  <si>
    <t>HEMO ANAEROBIC PEDRIATRIC</t>
  </si>
  <si>
    <t>HEMO ANAEROBIC NEONATAL</t>
  </si>
  <si>
    <t>6 frascos x 80 mL</t>
  </si>
  <si>
    <t>6 frascos x 40 mL</t>
  </si>
  <si>
    <t>6 frascos x 9 mL</t>
  </si>
  <si>
    <t>D1409-32</t>
  </si>
  <si>
    <t>D1409-32/1</t>
  </si>
  <si>
    <t>D1409-32/2</t>
  </si>
  <si>
    <t>D1409-32/3</t>
  </si>
  <si>
    <t>Familia 1.8 HEMO AEROBIC</t>
  </si>
  <si>
    <t>HEMO AEROBIC</t>
  </si>
  <si>
    <t>HEMO AEROBIC PEDRIATRIC</t>
  </si>
  <si>
    <t>HEMO AEROBIC NEONATAL</t>
  </si>
  <si>
    <t>Medio de cultivo para el aislamiento de microorganismos fastidiosos, aeróbicos y  anaeróbicos facultativos en muestras de sangre.</t>
  </si>
  <si>
    <t>MH0197</t>
  </si>
  <si>
    <t>MH0198</t>
  </si>
  <si>
    <t>MH0199</t>
  </si>
  <si>
    <t>D1411-50</t>
  </si>
  <si>
    <r>
      <t xml:space="preserve">STA </t>
    </r>
    <r>
      <rPr>
        <vertAlign val="superscript"/>
        <sz val="11"/>
        <rFont val="Calibri"/>
        <family val="2"/>
        <scheme val="minor"/>
      </rPr>
      <t>Ⓡ</t>
    </r>
    <r>
      <rPr>
        <sz val="11"/>
        <rFont val="Calibri"/>
        <family val="2"/>
        <scheme val="minor"/>
      </rPr>
      <t xml:space="preserve">-STACLOT DRVV SCREEN n/ STA </t>
    </r>
    <r>
      <rPr>
        <vertAlign val="superscript"/>
        <sz val="11"/>
        <rFont val="Calibri"/>
        <family val="2"/>
        <scheme val="minor"/>
      </rPr>
      <t>Ⓡ</t>
    </r>
    <r>
      <rPr>
        <sz val="11"/>
        <rFont val="Calibri"/>
        <family val="2"/>
        <scheme val="minor"/>
      </rPr>
      <t>-STACLOT DRVV CONFIRM</t>
    </r>
  </si>
  <si>
    <t>Para la detección de los anticoagulantes lúpicos (AL) en plasma humano mediante el tiempo de veneno de víbora de Russell diluido, utilizando analizadores de la línea STA.</t>
  </si>
  <si>
    <t>12 viales liofilizados/ 12 viales liofilizados</t>
  </si>
  <si>
    <t>00333/ 00334</t>
  </si>
  <si>
    <t>PRODUCTOS  EN FAMILIAS</t>
  </si>
  <si>
    <t>D1411-51</t>
  </si>
  <si>
    <t>Para la valoración antigénica semicuantitativa de los anticuerpos anti- β2GP1 de clase IgM, por el método ELISA.</t>
  </si>
  <si>
    <t>96 determinaciones</t>
  </si>
  <si>
    <t>00269</t>
  </si>
  <si>
    <t>D1411-52</t>
  </si>
  <si>
    <t>Para la valoración antigénica semicuantitativa de los anticuerpos anti- β2GP1 de clase IgG, por el método ELISA.</t>
  </si>
  <si>
    <t>D1411-53</t>
  </si>
  <si>
    <r>
      <t>ASSERACHROM</t>
    </r>
    <r>
      <rPr>
        <vertAlign val="superscript"/>
        <sz val="11"/>
        <rFont val="Calibri"/>
        <family val="2"/>
        <scheme val="minor"/>
      </rPr>
      <t>Ⓡ</t>
    </r>
    <r>
      <rPr>
        <sz val="11"/>
        <rFont val="Calibri"/>
        <family val="2"/>
        <scheme val="minor"/>
      </rPr>
      <t>- ANTI-β2GP1 IgM</t>
    </r>
  </si>
  <si>
    <r>
      <t>ASSERACHROM</t>
    </r>
    <r>
      <rPr>
        <vertAlign val="superscript"/>
        <sz val="11"/>
        <rFont val="Calibri"/>
        <family val="2"/>
        <scheme val="minor"/>
      </rPr>
      <t>Ⓡ</t>
    </r>
    <r>
      <rPr>
        <sz val="11"/>
        <rFont val="Calibri"/>
        <family val="2"/>
        <scheme val="minor"/>
      </rPr>
      <t>- ANTI-β2GP1 IgG</t>
    </r>
  </si>
  <si>
    <t>00268</t>
  </si>
  <si>
    <t>D1411-49</t>
  </si>
  <si>
    <t>STA-LIQUID FIB</t>
  </si>
  <si>
    <t xml:space="preserve">Para la determinación cuantitativa de fibrinógeno en plasma por el método coagulométrico de Clauss, utilizando analizadores de la línea STA. </t>
  </si>
  <si>
    <t>00673</t>
  </si>
  <si>
    <t xml:space="preserve">12 viales x 4 mL </t>
  </si>
  <si>
    <t>D1411-46</t>
  </si>
  <si>
    <t>PreciControl ISD</t>
  </si>
  <si>
    <t>05889081</t>
  </si>
  <si>
    <t>Para la identificación cualitativa o semicuantitativa de antígenos específicos mediante técnicas de inmunohistoquímica, en cortes de tejido fijado con formol y embebido en parafina, utilizando un módulo de tinción automatizado de Ventana.</t>
  </si>
  <si>
    <t>1 dispensador x 5 mL (50 determinaciones)</t>
  </si>
  <si>
    <t>D1411-53/1</t>
  </si>
  <si>
    <t>D1411-53/2</t>
  </si>
  <si>
    <t>D1411-53/3</t>
  </si>
  <si>
    <t>D1411-53/4</t>
  </si>
  <si>
    <t>D1411-53/5</t>
  </si>
  <si>
    <t>Anti-EGFR E746-A750 del (SP111) Rabbit Monoclonal Primary Antibody</t>
  </si>
  <si>
    <t>Anti-EGFR L858R (SP125) Rabbit Monoclonal Primary Antibody</t>
  </si>
  <si>
    <t>CONFIRM™ anti-Ki-67 (30-9) Rabbit Monoclonal Primary Antibody</t>
  </si>
  <si>
    <t>CONFIRM anti-Total c-MET (SP44) Rabbit Monoclonal Primary Antibody</t>
  </si>
  <si>
    <t>PATHWAY anti-HER-2/neu (4B5) Rabbit Monoclonal Primary Antibody</t>
  </si>
  <si>
    <t>06521932001/ 790-4650</t>
  </si>
  <si>
    <t>06521924001/ 790-4649</t>
  </si>
  <si>
    <t>05278384001/ 790-4286</t>
  </si>
  <si>
    <t>05571219001/ 790-4430</t>
  </si>
  <si>
    <t>05278368001/ 790-2991</t>
  </si>
  <si>
    <t>RK-1CT1</t>
  </si>
  <si>
    <t xml:space="preserve">D0812-40                </t>
  </si>
  <si>
    <t>D0812-39</t>
  </si>
  <si>
    <t>hGH IRMA KIT</t>
  </si>
  <si>
    <t>Para la determinación de la hormona de crecimiento en suero humano.</t>
  </si>
  <si>
    <t>RK-5CT</t>
  </si>
  <si>
    <t>Elecsys HBsAg II / PreciControl HBsAg II</t>
  </si>
  <si>
    <t xml:space="preserve">Caldo Nitrato  </t>
  </si>
  <si>
    <t>Medio Transporte de Cary-Blair</t>
  </si>
  <si>
    <t>D0609-12/83</t>
  </si>
  <si>
    <t>D0609-12/84</t>
  </si>
  <si>
    <t>D1204-15/8</t>
  </si>
  <si>
    <t>D1204-15/9</t>
  </si>
  <si>
    <t>D1204-15/10</t>
  </si>
  <si>
    <t>D1204-15/11</t>
  </si>
  <si>
    <t>D1204-15/12</t>
  </si>
  <si>
    <t>D1204-15/13</t>
  </si>
  <si>
    <t>D1204-15/14</t>
  </si>
  <si>
    <t>D1204-15/15</t>
  </si>
  <si>
    <t>D1204-15/16</t>
  </si>
  <si>
    <t>D1204-15/17</t>
  </si>
  <si>
    <t>D-CYCLOSERINE ANTIMICROBIC SUPPLEMENT</t>
  </si>
  <si>
    <t>10 x 5 mL (500 mL)</t>
  </si>
  <si>
    <t>CNA ANTIMICROBIC SUPPLEMENT</t>
  </si>
  <si>
    <t>PRESTON ANTIMICROBIC SUPPLEMENT</t>
  </si>
  <si>
    <t>YERSINIA SELECTIVE SUPPLEMENT</t>
  </si>
  <si>
    <t>VCN ANTIMICROBIC SUPPLEMENT</t>
  </si>
  <si>
    <t>VCNT ANTIMICROBIC SUPPLEMENT</t>
  </si>
  <si>
    <t xml:space="preserve">NOVOBIOCIN MKTT SELECTIVE SUPPLEMENT </t>
  </si>
  <si>
    <t>GARDNERELLA ANTIMICROBIC SUPPLEMENT</t>
  </si>
  <si>
    <t>10 x  2 mL (500 mL)</t>
  </si>
  <si>
    <t>LISTERIA OXFORD ANTIMICROBIC SUPPLEMENT CCCFA</t>
  </si>
  <si>
    <t>EGG YOLK TELLURITE EMULSION 20%</t>
  </si>
  <si>
    <t>1 x 100 mL</t>
  </si>
  <si>
    <t>KF STREPTOCOCCUS BROTH</t>
  </si>
  <si>
    <t>D0701-01/103</t>
  </si>
  <si>
    <t>RK-750CT</t>
  </si>
  <si>
    <t>D1412-60</t>
  </si>
  <si>
    <t>D1412-56</t>
  </si>
  <si>
    <t>Para la determinación de la hormona Calcitonina humana en suero humano mediante un ensayo inmunorradiométrico (IRMA)</t>
  </si>
  <si>
    <t>RK-83CT</t>
  </si>
  <si>
    <t>RK-8CT</t>
  </si>
  <si>
    <t>D1412-58</t>
  </si>
  <si>
    <t>RK-51CT</t>
  </si>
  <si>
    <t>RK-36CT</t>
  </si>
  <si>
    <t>Para la determinación cuantitativa de la fosfatasa alcalina en suero y plasma humanos  en los sistemas Roche/Hitachi cobas c y COBAS INTEGRA.</t>
  </si>
  <si>
    <t>D1412-61</t>
  </si>
  <si>
    <t>D1412-62</t>
  </si>
  <si>
    <t>D1412-65</t>
  </si>
  <si>
    <t>Para la determinación cuantitativa de la α-amilasa pancreática en suero y plasma humanos  en los sistemas Roche /Hitachi cobas c y COBAS INTEGRA.</t>
  </si>
  <si>
    <t>Creatine Kinase-MB (CKMBL)</t>
  </si>
  <si>
    <t>04525299</t>
  </si>
  <si>
    <t>D1412-66</t>
  </si>
  <si>
    <t>D1412-63</t>
  </si>
  <si>
    <t>D1412-64</t>
  </si>
  <si>
    <t xml:space="preserve">Otras informaciones sobre diagnosticadores: http://www.cecmed.cu  </t>
  </si>
  <si>
    <t>Para 500 determinaciones (manual)  Para 1500 determinaciones (automátizada)</t>
  </si>
  <si>
    <t xml:space="preserve">Para 100 determinaciones/CORT Cal 1   2 x 1,0 mL; CORT Cal 2   2 x 1,0 mL </t>
  </si>
  <si>
    <t>11875115/ 11875124</t>
  </si>
  <si>
    <t>D1501-01</t>
  </si>
  <si>
    <t xml:space="preserve">Medio de cultivo para aislamiento de microorganismos fastidiosos, aeróbicos y anaeróbicos, incluyendo levaduras, en muestras de sangre.  </t>
  </si>
  <si>
    <t>D1501-01/1</t>
  </si>
  <si>
    <t>D1501-01/2</t>
  </si>
  <si>
    <t>D1501-01/3</t>
  </si>
  <si>
    <t>MH01103</t>
  </si>
  <si>
    <t>MH01104</t>
  </si>
  <si>
    <t>MH01105</t>
  </si>
  <si>
    <t>HEMO ONE</t>
  </si>
  <si>
    <t>HEMO ONE Pediatric</t>
  </si>
  <si>
    <t>HEMO ONE NEONATAL</t>
  </si>
  <si>
    <t>6 x 70 mL</t>
  </si>
  <si>
    <t>6 x 30 mL</t>
  </si>
  <si>
    <t>D1502-04</t>
  </si>
  <si>
    <t>D1502-05</t>
  </si>
  <si>
    <t>D1502-02</t>
  </si>
  <si>
    <t>Ammonio One/Amonio One Control</t>
  </si>
  <si>
    <t>C0178/</t>
  </si>
  <si>
    <t>C0248/CC02291</t>
  </si>
  <si>
    <t>D1002-06/5</t>
  </si>
  <si>
    <t>ABX Minipack LGM</t>
  </si>
  <si>
    <t xml:space="preserve">Control a 3 niveles para controlar la exactitud y precisión de los contadores tipo Micro de HORIBA ABX. </t>
  </si>
  <si>
    <t>Para el recuento y diferenciación  de las células sanguíneas y medición de hematocrito y hemoglobina en los contadores hematológicos de HORIBA Medical.</t>
  </si>
  <si>
    <t>Reactivo 1 Frasco x 0,5 L/Reactivo 2 Frasco x 0,3 L/Reactivo 3 Frasco x 3,4 L</t>
  </si>
  <si>
    <t>0403010</t>
  </si>
  <si>
    <t>0702010</t>
  </si>
  <si>
    <t>0802010</t>
  </si>
  <si>
    <t>0602050</t>
  </si>
  <si>
    <t>0206010</t>
  </si>
  <si>
    <t>0906003</t>
  </si>
  <si>
    <t>0204050</t>
  </si>
  <si>
    <t>0901020</t>
  </si>
  <si>
    <t>0903010</t>
  </si>
  <si>
    <t>2032002</t>
  </si>
  <si>
    <t>D1503-12</t>
  </si>
  <si>
    <t>D-DÍMERO IMT</t>
  </si>
  <si>
    <t>Para la determinación cuantitativa de dímero D en plasma humano por método turbidimétrico.</t>
  </si>
  <si>
    <t>I02276/3</t>
  </si>
  <si>
    <t xml:space="preserve">Para 42 determinaciones manual y 99 determinaciones automatizado. </t>
  </si>
  <si>
    <t>MYCO WELL D-ONE</t>
  </si>
  <si>
    <t>D1503-09</t>
  </si>
  <si>
    <t>Para 10 y 20 pruebas</t>
  </si>
  <si>
    <t>MS01321/MS01283C</t>
  </si>
  <si>
    <t>Para la determinación del tiempo de tromboplastina (TP) en plasma humano, mediante los analizadores de la línea STA.</t>
  </si>
  <si>
    <t>Plasma control de 2 niveles (normal y elevado) para ser utilizado en la dosificación de parámetros de la coagulación en plasma humano, mediante analizadores de la línea STAGO.</t>
  </si>
  <si>
    <t>Plasma calibrador para ser utilizado en las dosificaciones funcionales de parámetros de la coagulación en plasma humano, mediante los analizadores de la línea STA.</t>
  </si>
  <si>
    <t>D1504-15</t>
  </si>
  <si>
    <t>D1504-16</t>
  </si>
  <si>
    <t>D1504-14</t>
  </si>
  <si>
    <t>PreciControl ThyroAB</t>
  </si>
  <si>
    <t>05042666</t>
  </si>
  <si>
    <t>D1504-18</t>
  </si>
  <si>
    <t>Reflotron Bilirubin</t>
  </si>
  <si>
    <t>Para 30 pruebas.</t>
  </si>
  <si>
    <t>D1504-19</t>
  </si>
  <si>
    <t>D1504-17</t>
  </si>
  <si>
    <t>Reflotron Cholesterol</t>
  </si>
  <si>
    <t>Reflotron Triglycerides</t>
  </si>
  <si>
    <t>Reflotron Urea</t>
  </si>
  <si>
    <t>1.006.00</t>
  </si>
  <si>
    <t>D1505-26</t>
  </si>
  <si>
    <t>D1505-21</t>
  </si>
  <si>
    <t>UREA UV</t>
  </si>
  <si>
    <t>C0191</t>
  </si>
  <si>
    <t>Para 200 determinaciones por método manual y  600 por método automatizado.</t>
  </si>
  <si>
    <t>Albúmina</t>
  </si>
  <si>
    <t>D1505-22</t>
  </si>
  <si>
    <t>Para 200 determinaciones por método manual y 1 800 por método automatizado.</t>
  </si>
  <si>
    <t>C0159</t>
  </si>
  <si>
    <t>D1505-23</t>
  </si>
  <si>
    <t>FÓSFORO UV</t>
  </si>
  <si>
    <t>Para 600 determinaciones por método manual y 1 800 por método automatizado.</t>
  </si>
  <si>
    <t>C0186</t>
  </si>
  <si>
    <t>Antiestreptolisina-O (ASO)</t>
  </si>
  <si>
    <t>D1505-24</t>
  </si>
  <si>
    <t>Para la determinación cuantitativa de la Antiestreptolisina-O (ASO) en suero humano por método turbidimétrico.</t>
  </si>
  <si>
    <t>Para 100 determinaciones por método manual y  150 por método automatizado.</t>
  </si>
  <si>
    <t>I0230/1</t>
  </si>
  <si>
    <t>ANA Detect</t>
  </si>
  <si>
    <t>D1505-25</t>
  </si>
  <si>
    <t>Para la detección cualitativa de los anticuerpos tipo IgG anti SS-A-52 (Ro-52), SS-A-60 (Ro-60), SS-B (La), RNP/Sm, RNP-70, RNP-A, RNP-C, Sm-BB, Sm-D, Sm-E, Sm-F, Sm-G, Scl-70, Jo-1, dsDNA, ssDNA, poynucleosomes, mononucleosomes, histone complex, histone H1, histone H2A, histone H2B, histone 3, histone H4, Pm-Scl-100, y centromere B, en muestras de suero o plasma humano por ELISA.</t>
  </si>
  <si>
    <t>Para 96 pruebas</t>
  </si>
  <si>
    <t>ORG 600</t>
  </si>
  <si>
    <t xml:space="preserve">Elecsys HCG + β/ HCG+ β CalSet </t>
  </si>
  <si>
    <t>COBAS AmpliPrep/COBAS TaqMan HIV-1 Test, v2.0 / COBAS AmpliPrep/ COBAS TaqMan Wash Reagent</t>
  </si>
  <si>
    <t xml:space="preserve">48 pruebas / 1 x 5,1 L </t>
  </si>
  <si>
    <t>Tira reactiva para la determinación cuantitativa de lactato en sangre capilar fresca o fresca heparinizada con los instrumentos Accutrend Lactate, Accutrend PLUS o Accusport.</t>
  </si>
  <si>
    <t>D1411-53/6</t>
  </si>
  <si>
    <t>D1411-53/7</t>
  </si>
  <si>
    <t>D1411-53/8</t>
  </si>
  <si>
    <t>Para la identificación cualitativa o semicuantitativa de antígenos específicos mediante técnicas de Inmunohistoquímica.</t>
  </si>
  <si>
    <t>CONFIRM anti-EGFR (5B7) Rabbit Monoclonal Primary Antibody</t>
  </si>
  <si>
    <t>CONFIRM™ anti-p53 (DO7) Primary Antibody</t>
  </si>
  <si>
    <t>Anti-p53 (Bp53-11) Primary Antibody</t>
  </si>
  <si>
    <t>05278457 001/ 790-4347</t>
  </si>
  <si>
    <t>05278775 001/ 800-2912</t>
  </si>
  <si>
    <t>05267102 001/ 760-2542</t>
  </si>
  <si>
    <t xml:space="preserve">Accu-Chek Active Tiras reactivas </t>
  </si>
  <si>
    <t>D1506-27</t>
  </si>
  <si>
    <t>Estuche por 50 Tiras reactivas.
Estuche por 25 Tiras reactivas.
Estuche por 10 Tiras reactivas.</t>
  </si>
  <si>
    <t>D1506-28</t>
  </si>
  <si>
    <t>D1506-36</t>
  </si>
  <si>
    <t>CALCIO OCP</t>
  </si>
  <si>
    <t>Para 600 determinaciones por método manual y 1800 por método automatizado (Ver anexo)</t>
  </si>
  <si>
    <t>C0167</t>
  </si>
  <si>
    <t>COLINESTERASA</t>
  </si>
  <si>
    <t>Para 200 determinaciones por método manual y 600 por método automatizado.</t>
  </si>
  <si>
    <t>C0169</t>
  </si>
  <si>
    <t>D1506-29</t>
  </si>
  <si>
    <t>D1506-34</t>
  </si>
  <si>
    <t>HIERRO FERENE</t>
  </si>
  <si>
    <t xml:space="preserve">Para 500 determinaciones por método manual y 1500 por método automatizado. </t>
  </si>
  <si>
    <t>C0181</t>
  </si>
  <si>
    <t>D1506-31</t>
  </si>
  <si>
    <t>MAGNESIO</t>
  </si>
  <si>
    <t>Para 400 determinaciones por método manual y 1 800 por método automatizado.</t>
  </si>
  <si>
    <t>C0184</t>
  </si>
  <si>
    <t>POTASIO</t>
  </si>
  <si>
    <t>C0194</t>
  </si>
  <si>
    <t>D1506-30</t>
  </si>
  <si>
    <t>PROTEÍNAS TOTALES</t>
  </si>
  <si>
    <t>C0188</t>
  </si>
  <si>
    <t>SODIO</t>
  </si>
  <si>
    <t>D1506-33</t>
  </si>
  <si>
    <t>Para la determinación enzimática cinética colorimétrica del sodio en suero y plasma.</t>
  </si>
  <si>
    <t>Para 80 determinaciones por método manual y 240 por método automatizado.</t>
  </si>
  <si>
    <t>C0295</t>
  </si>
  <si>
    <t>Para la determinación cuantitativa de los triglicéridos en suero y plasma mediante método Trinder.</t>
  </si>
  <si>
    <t>Para 600 determinaciones por método manual y 1800 por método automatizado.</t>
  </si>
  <si>
    <t>D1506-32</t>
  </si>
  <si>
    <t>TRIGLICÉRIDOS</t>
  </si>
  <si>
    <t>C0190</t>
  </si>
  <si>
    <t>Para la determinación cuantitativa de la tiroxina en suero y plasma humanos en los inmunoanalizadores Elecsys y cobas e.</t>
  </si>
  <si>
    <t>D1507-37</t>
  </si>
  <si>
    <t>α1-GLICOPROTEÍNA ACIDA</t>
  </si>
  <si>
    <t>Para la determinación cuantitativa de α1-glicoproteína ácida en suero  humano mediante método inmunoturbidimétrico.</t>
  </si>
  <si>
    <t>I0211</t>
  </si>
  <si>
    <t>Para 55 determinaciones por método manual y para 150 por método automatizado.</t>
  </si>
  <si>
    <t>α1-MICROGLOBULINA</t>
  </si>
  <si>
    <t>D1507-38</t>
  </si>
  <si>
    <t>D1507-41</t>
  </si>
  <si>
    <t>Para la determinación cuantitativa de α1- microglobulina en orina mediante método turbidimétrico.</t>
  </si>
  <si>
    <t>Para 50 determinaciones por método manual y para 150 por método automatizado (Ver anexo)</t>
  </si>
  <si>
    <t>I0212/1</t>
  </si>
  <si>
    <t>β2-MICROGLOBULINA</t>
  </si>
  <si>
    <t>Para la determinación cuantitativa de β2- microglobulina en suero  humano y en orina mediante método turbidimétrico.</t>
  </si>
  <si>
    <t>Para 33 determinaciones por método manual y para 150 por método automatizado (Ver anexo)</t>
  </si>
  <si>
    <t>I0214/3</t>
  </si>
  <si>
    <t>D1507-40</t>
  </si>
  <si>
    <t>CLORUROS</t>
  </si>
  <si>
    <t>Para la determinación cuantitativa de la concentración de cloruros en suero, plasma  y orina mediante la reacción de tiocianato mercúrico.</t>
  </si>
  <si>
    <t>C0170</t>
  </si>
  <si>
    <t>D1507-39</t>
  </si>
  <si>
    <t>Diluent MultiAssay</t>
  </si>
  <si>
    <t xml:space="preserve">    06656757/ 06656803/                    06656846</t>
  </si>
  <si>
    <t>Para 47 determinaciones por método manual y 142 por método automatizado. (Ver anexo)</t>
  </si>
  <si>
    <t>C0272</t>
  </si>
  <si>
    <t>FIBRINÓGENO-ONE</t>
  </si>
  <si>
    <t>D1508-44</t>
  </si>
  <si>
    <t xml:space="preserve">Para 50 determinaciones por método manual y 150 por método automatizado. </t>
  </si>
  <si>
    <t>I0217/3</t>
  </si>
  <si>
    <t>D1508-42</t>
  </si>
  <si>
    <t>D1508-43</t>
  </si>
  <si>
    <t>LIPASA COLOR ONE</t>
  </si>
  <si>
    <t>Para la determinación cuantitativa de la enzima lipasa en suero y plasma  mediante el método colorimétrico.</t>
  </si>
  <si>
    <t>Para 60 determinaciones por método manual y 150 por método automatizado.</t>
  </si>
  <si>
    <t>C0297</t>
  </si>
  <si>
    <t>D1502-03</t>
  </si>
  <si>
    <t>COMPAÑÍA</t>
  </si>
  <si>
    <t>04894570/ 03587797</t>
  </si>
  <si>
    <t>D1509-45</t>
  </si>
  <si>
    <t>D1510-46</t>
  </si>
  <si>
    <t>Anti-dsDNA Screen</t>
  </si>
  <si>
    <t>Para la cuantificación de anticuerpos tipo IgG, IgM, e IgA frente a dsDNA en muestras de suero humano o plasma, mediante una prueba ELISA.</t>
  </si>
  <si>
    <t>ORG 604S</t>
  </si>
  <si>
    <t>D1510-48</t>
  </si>
  <si>
    <t>Biosensor SUMASENSOR SXT / Solución Control  SUMASENSOR</t>
  </si>
  <si>
    <t>Sistema para el control de glucosa en sangre capilar.</t>
  </si>
  <si>
    <t>Estuche con 10 ó 50 Biosensores y 10 ó 50 lancetas /  fco. X 4 mL</t>
  </si>
  <si>
    <t>D1510-49</t>
  </si>
  <si>
    <t>Para la determinación cuantitativa del antígeno asociado al cáncer CA125 en suero humano mediante un ensayo Inmunorradiométrico.</t>
  </si>
  <si>
    <t>RK-125CT</t>
  </si>
  <si>
    <t>D1510-51</t>
  </si>
  <si>
    <t>CKMB Test Kit/ CKMB CAL Cartridge</t>
  </si>
  <si>
    <t>Para la determinación cuantitativa de la isoforma MB de la creatina kinasa en especímenes de sangre total, o plasma con EDTA o heparina de litio, en el analizador AQT90 FLEX</t>
  </si>
  <si>
    <t xml:space="preserve">Para 160 determinaciones/ 1 calibración </t>
  </si>
  <si>
    <t>942-906/ 944-216</t>
  </si>
  <si>
    <t>D1510-47</t>
  </si>
  <si>
    <t>Diluent Universal</t>
  </si>
  <si>
    <t>D1510-50</t>
  </si>
  <si>
    <t>TnI Test Kit/ TnI CAL Cartridge</t>
  </si>
  <si>
    <t>Para la determinación cuantitativa de la troponina I cardiaca (TnI) en especímenes de sangre total, o plasma con EDTA o heparina de litio, en el analizador AQT90 FLEX.</t>
  </si>
  <si>
    <t>942-903/ 944-212</t>
  </si>
  <si>
    <t xml:space="preserve">Para 288 pruebas /Para 576 pruebas                              </t>
  </si>
  <si>
    <t>UM 2035/UM 2135</t>
  </si>
  <si>
    <t xml:space="preserve">Para 288 pruebas/Para 576 pruebas  </t>
  </si>
  <si>
    <t xml:space="preserve">UM 2227/UM 2127 </t>
  </si>
  <si>
    <t>UMT 1006/UMT 1106</t>
  </si>
  <si>
    <r>
      <t>Para 288 pruebas/Para 576 pruebas</t>
    </r>
    <r>
      <rPr>
        <b/>
        <sz val="12"/>
        <rFont val="Times New Roman"/>
        <family val="1"/>
      </rPr>
      <t xml:space="preserve">                              </t>
    </r>
  </si>
  <si>
    <t>D1511-52</t>
  </si>
  <si>
    <t>25 determinaciones</t>
  </si>
  <si>
    <t>R0130C</t>
  </si>
  <si>
    <t>Elecsys Cortisol / Cortisol CalSet</t>
  </si>
  <si>
    <t>D1512-58</t>
  </si>
  <si>
    <t>Para la determinación cuantitativa del antígeno asociado al cáncer CA19-9 en suero humano mediante un ensayo Inmunorradiométrico.</t>
  </si>
  <si>
    <t>RK-199CT</t>
  </si>
  <si>
    <t>D1512-60</t>
  </si>
  <si>
    <t>Para la determinación cuantitativa de fragmentos de Citoqueratina 19 en suero humano mediante un ensayo Inmunorradiométrico.</t>
  </si>
  <si>
    <t>RK-211CT</t>
  </si>
  <si>
    <t>D1512-64</t>
  </si>
  <si>
    <t>Para la determinación cuantitativa de insulina en suero humano mediante un ensayo Inmunorradiométrico.</t>
  </si>
  <si>
    <t>D1512-54</t>
  </si>
  <si>
    <t>Elecsys Estradiol III/ Estradiol III CalSet</t>
  </si>
  <si>
    <t xml:space="preserve">Para 100 determinaciones/  4 x 1,0 mL </t>
  </si>
  <si>
    <t>ENTERO WELL D-ONE</t>
  </si>
  <si>
    <t>D1512-56</t>
  </si>
  <si>
    <t>Sistema de identificación de enterobacterias Gram-negativas oxidasa negativas.</t>
  </si>
  <si>
    <t>Para 10 pruebas / Para 20 pruebas</t>
  </si>
  <si>
    <t xml:space="preserve">MS01286/MS01329    </t>
  </si>
  <si>
    <t>D1512-57</t>
  </si>
  <si>
    <t>D1512-55</t>
  </si>
  <si>
    <t>Para 10 pruebas.</t>
  </si>
  <si>
    <t>OYRON WELL D-ONE</t>
  </si>
  <si>
    <t>Sistema para la identificación presuntiva y la susceptibilidad antimicrobiana de los microorganismos más comunes en la infección del tracto urinario</t>
  </si>
  <si>
    <t>MS01285</t>
  </si>
  <si>
    <t xml:space="preserve">MICRAL-TEST </t>
  </si>
  <si>
    <t>Tiras reactivas para la determinación semicuantitativa inmunológica de la albuminuria hasta 100 mg/L.</t>
  </si>
  <si>
    <t>TOTAL</t>
  </si>
  <si>
    <t>* En proceso de evaluación</t>
  </si>
  <si>
    <t>*En proceso de evaluación</t>
  </si>
  <si>
    <t>Total 10</t>
  </si>
  <si>
    <t>VDRL Plus</t>
  </si>
  <si>
    <t>D1602-02</t>
  </si>
  <si>
    <t>D1602-03</t>
  </si>
  <si>
    <t>D1602-04</t>
  </si>
  <si>
    <t>cobas HbA1c Test/cobas HbA1c Control</t>
  </si>
  <si>
    <t>Para 10 pruebas/4 x 1 mL</t>
  </si>
  <si>
    <t>cobas Lipid Panel/cobas Lipid Control</t>
  </si>
  <si>
    <t>Para 10 pruebas/4 x 2 mL</t>
  </si>
  <si>
    <t>6380115 6380182</t>
  </si>
  <si>
    <t>D1602-05</t>
  </si>
  <si>
    <t>ARI WELL D-ONE</t>
  </si>
  <si>
    <t>Sistema para la identificación presuntiva y la susceptibilidad antimicrobiana/antifúngica de los patógenos más frecuentes de infecciones respiratorias.</t>
  </si>
  <si>
    <t>MS01293C</t>
  </si>
  <si>
    <t>TOXOPLASMA LATEX</t>
  </si>
  <si>
    <t>D1602-06</t>
  </si>
  <si>
    <t>125 determinaciones</t>
  </si>
  <si>
    <t>Para la determinación cualitativa o semicuantitativa de los anticuerpos específicos de Toxoplasma en suero.</t>
  </si>
  <si>
    <t>UB80905</t>
  </si>
  <si>
    <t>D1602-07</t>
  </si>
  <si>
    <t>00691</t>
  </si>
  <si>
    <t>Para la determinación de las heparinas (HNF y HBPM) mediante la medida de la actividad anti-Xa en plasma humano por el método cronométrico en analizadores STA-R y STA Compact.</t>
  </si>
  <si>
    <t>STA-STACHROM PROTEIN C</t>
  </si>
  <si>
    <t>D1602-08</t>
  </si>
  <si>
    <t>D1602-11</t>
  </si>
  <si>
    <t>Para la determinación cuantitativa del nivel de proteína C en plasma humano mediante el método del sustrato cromogénico sintético en los analizadores STA-R y STA Compact.</t>
  </si>
  <si>
    <t>PC-Activator 6 viales; Substrate 6 viales</t>
  </si>
  <si>
    <t>00671</t>
  </si>
  <si>
    <t>D1602-09</t>
  </si>
  <si>
    <t>STA-LIATEST VWF:Ag</t>
  </si>
  <si>
    <t>Para la dosificación antigénica del factor von Willebrand (VWF:ag) mediante un método inmunoturbidimétrico en los analizadores STA-R y STA Compact.</t>
  </si>
  <si>
    <t>Buffer 4 x 5 mL; Latex 4 x 2 mL; Latex Diluent 4 x 4 mL</t>
  </si>
  <si>
    <t>00518</t>
  </si>
  <si>
    <t>STA-HEPANORM H</t>
  </si>
  <si>
    <t>D1602-10</t>
  </si>
  <si>
    <t>Para la calibración de la actividad de las heparinas no fraccionadas (HNF) mediante la medición de su actividad anti-Xa.</t>
  </si>
  <si>
    <t>00684</t>
  </si>
  <si>
    <r>
      <t>Substrate Plasma 4 viales; F. Xa 4 viales; Phospholipids-Ca</t>
    </r>
    <r>
      <rPr>
        <vertAlign val="superscript"/>
        <sz val="11"/>
        <rFont val="Calibri"/>
        <family val="2"/>
        <scheme val="minor"/>
      </rPr>
      <t xml:space="preserve">++ </t>
    </r>
    <r>
      <rPr>
        <sz val="11"/>
        <rFont val="Calibri"/>
        <family val="2"/>
        <scheme val="minor"/>
      </rPr>
      <t>4 viales</t>
    </r>
  </si>
  <si>
    <t>STA HEPANORM H i 4 viales; STA HEPANORM H l 4 viales; STA HEPANORM H o 4 viales</t>
  </si>
  <si>
    <t>LIATEST AT III</t>
  </si>
  <si>
    <t>Para la determinación antigénica de la antitrombina (AT) mediante un método inmunoturbidimétrico.</t>
  </si>
  <si>
    <t>Latex 6 x 1 mL; Buffer 6 x 4 mL</t>
  </si>
  <si>
    <t>00568</t>
  </si>
  <si>
    <t>LINDMED</t>
  </si>
  <si>
    <t>D1602-01</t>
  </si>
  <si>
    <t>HEXAGON HIV</t>
  </si>
  <si>
    <t xml:space="preserve">                                </t>
  </si>
  <si>
    <t>57004P; 57002P</t>
  </si>
  <si>
    <t>Para 100 determinaciones; Para 40 determinaciones.</t>
  </si>
  <si>
    <r>
      <t>Prueba rápida inmunocromatográfica de 3</t>
    </r>
    <r>
      <rPr>
        <vertAlign val="superscript"/>
        <sz val="11"/>
        <rFont val="Calibri"/>
        <family val="2"/>
        <scheme val="minor"/>
      </rPr>
      <t>ra</t>
    </r>
    <r>
      <rPr>
        <sz val="11"/>
        <rFont val="Calibri"/>
        <family val="2"/>
        <scheme val="minor"/>
      </rPr>
      <t xml:space="preserve"> generación para la detección de anticuerpos contra los virus 1 y 2 de la inmunodeficiencia humana.</t>
    </r>
  </si>
  <si>
    <t xml:space="preserve">Comentarios: liena@cecmed.cu </t>
  </si>
  <si>
    <t>D1308-73/4</t>
  </si>
  <si>
    <t>D1308-73/5</t>
  </si>
  <si>
    <t>D1308-73/6</t>
  </si>
  <si>
    <t>03321193</t>
  </si>
  <si>
    <t>03321207</t>
  </si>
  <si>
    <t>03321215</t>
  </si>
  <si>
    <t>COMBITROL Plus B Level 1</t>
  </si>
  <si>
    <t>COMBITROL Plus B Level 2</t>
  </si>
  <si>
    <t>COMBITROL Plus B Level 3</t>
  </si>
  <si>
    <r>
      <t xml:space="preserve">Control multiparamétrico para </t>
    </r>
    <r>
      <rPr>
        <b/>
        <sz val="11"/>
        <rFont val="Calibri"/>
        <family val="2"/>
      </rPr>
      <t xml:space="preserve"> cobas b</t>
    </r>
    <r>
      <rPr>
        <sz val="11"/>
        <rFont val="Calibri"/>
        <family val="2"/>
      </rPr>
      <t xml:space="preserve"> 123  y </t>
    </r>
    <r>
      <rPr>
        <b/>
        <sz val="11"/>
        <rFont val="Calibri"/>
        <family val="2"/>
      </rPr>
      <t xml:space="preserve"> cobas b  </t>
    </r>
    <r>
      <rPr>
        <sz val="11"/>
        <rFont val="Calibri"/>
        <family val="2"/>
      </rPr>
      <t>221</t>
    </r>
  </si>
  <si>
    <t>30 x 1,7 mL</t>
  </si>
  <si>
    <t>RPR-Carbón</t>
  </si>
  <si>
    <t>D1603-16</t>
  </si>
  <si>
    <t>Solución Decolorante</t>
  </si>
  <si>
    <t>Eliminación del exceso de tinción y la coloración de fondo de los geles de agarosa.</t>
  </si>
  <si>
    <t xml:space="preserve">10 x 100 mL </t>
  </si>
  <si>
    <t>Solución de Lavado</t>
  </si>
  <si>
    <t xml:space="preserve">10 x 80 mL </t>
  </si>
  <si>
    <t>Lavado periódico de la cubeta de coloración del HYDRASYS.</t>
  </si>
  <si>
    <t>D1603-16/1</t>
  </si>
  <si>
    <t>D1603-16/2</t>
  </si>
  <si>
    <t>Para la determinación cuantitativa del folato en los eritrocitos (RBC) por electroquimioluminiscencia de fijación en los inmunoanalizadores Elecsys y cobas e.</t>
  </si>
  <si>
    <t>Para 100 determinaciones/4 x 1,0 mL/4 x 200 mL.</t>
  </si>
  <si>
    <t xml:space="preserve">05944295/ 05944309/ 05944317  </t>
  </si>
  <si>
    <t xml:space="preserve">HYDRAGEL 3 CSF ISOFOCUSING- HYDRAGEL 9 CSF ISOFOCUSING </t>
  </si>
  <si>
    <t>D1603-17</t>
  </si>
  <si>
    <t xml:space="preserve">Para la detección cualitativa, la identificación y la confirmación de las inmunoglobulinas (Ig) oligoclonales en muestras de líquido cefalorraquídeo (LCR) humano, en los perfiles electroforéticos que utilizan la técnica de isoelectroenfoque en gel de agarosa, en el sistema semiautomático HYDRASYS. </t>
  </si>
  <si>
    <t>Para 30 y 90 determinaciones</t>
  </si>
  <si>
    <t>4353/ 4355</t>
  </si>
  <si>
    <t>ANAcombi</t>
  </si>
  <si>
    <t>D1603-18</t>
  </si>
  <si>
    <t>D1603-19</t>
  </si>
  <si>
    <t>ORG 539</t>
  </si>
  <si>
    <t>D1603-20</t>
  </si>
  <si>
    <t>D1603-21</t>
  </si>
  <si>
    <t>ORG 689</t>
  </si>
  <si>
    <t>ANCAscreen hs (high sensitive)</t>
  </si>
  <si>
    <t>Anti-Cardiolipin Screen</t>
  </si>
  <si>
    <t>D1603-22</t>
  </si>
  <si>
    <t>Anti-Histone</t>
  </si>
  <si>
    <t>D1603-23</t>
  </si>
  <si>
    <t>ORG 515S</t>
  </si>
  <si>
    <t>ORG 507</t>
  </si>
  <si>
    <t>Anti-MPO (pANCA)</t>
  </si>
  <si>
    <t>ORG 519</t>
  </si>
  <si>
    <t>ENAscreen</t>
  </si>
  <si>
    <t>D1603-24</t>
  </si>
  <si>
    <t>ORG 506</t>
  </si>
  <si>
    <t>D1603-14</t>
  </si>
  <si>
    <t>D1603-15</t>
  </si>
  <si>
    <t xml:space="preserve">Rheumatoid Factor Screen </t>
  </si>
  <si>
    <t xml:space="preserve">Es una prueba ELISA para la detección cuantitativa de anticuerpos tipo IgG, IgM e IgA frente al factor reumatoide en muestras de suero o plasma humano. </t>
  </si>
  <si>
    <t>ORG 522S</t>
  </si>
  <si>
    <t>Para la identificación cualitativa de antígenos específicos mediante técnicas de Inmunohistoquímica, en cortes de tejido fijado con formol y embebido en parafina, utilizando un módulo de tinción automatizado de Ventana.</t>
  </si>
  <si>
    <t>D1603-18/1</t>
  </si>
  <si>
    <t>D1603-18/2</t>
  </si>
  <si>
    <t>D1603-18/3</t>
  </si>
  <si>
    <t>D1603-18/4</t>
  </si>
  <si>
    <t>D1603-18/5</t>
  </si>
  <si>
    <t>D1603-18/6</t>
  </si>
  <si>
    <t>D1603-18/7</t>
  </si>
  <si>
    <t>D1603-18/8</t>
  </si>
  <si>
    <t>D1603-18/9</t>
  </si>
  <si>
    <t>D1603-18/10</t>
  </si>
  <si>
    <t>D1603-18/11</t>
  </si>
  <si>
    <t>D1603-18/12</t>
  </si>
  <si>
    <t>D1603-18/13</t>
  </si>
  <si>
    <t>D1603-18/14</t>
  </si>
  <si>
    <t>D1603-18/15</t>
  </si>
  <si>
    <t>D1603-18/16</t>
  </si>
  <si>
    <t>D1603-18/17</t>
  </si>
  <si>
    <t>D1603-18/18</t>
  </si>
  <si>
    <t>D1603-18/19</t>
  </si>
  <si>
    <t>D1603-18/20</t>
  </si>
  <si>
    <t>CONFIRM anti-CD15 (MMA) Mouse Monoclonal Primary Antibody</t>
  </si>
  <si>
    <t>CONFIRM anti-CD45, LCA (RP2/18) Primary Antibody</t>
  </si>
  <si>
    <t>Anti-CD43 (L60) Mouse Monoclonal Primary Antibody</t>
  </si>
  <si>
    <t>CONFIRM anti-Kappa Rabbit Polyclonal Primary Antibody</t>
  </si>
  <si>
    <t>CONFIRM anti-Lambda Rabbit Polyclonal Primary Antibody</t>
  </si>
  <si>
    <t>CONFIRM anti-CD20 (L26) Primary Antibody</t>
  </si>
  <si>
    <t>CONFIRM anti-CD45RO (UCHL-1) Primary Antibody</t>
  </si>
  <si>
    <t>CONFIRM anti-CD3 (2GV6) Rabbit Monoclonal Primary Antibody</t>
  </si>
  <si>
    <t>CONFIRM anti-ALK1 (ALK01) Primary Antibody</t>
  </si>
  <si>
    <t>CONFIRM anti-CD23 (SP23) Rabbit Monoclonal Primary Antibody</t>
  </si>
  <si>
    <t>CONFIRM anti-CD4 (SP35) Rabbit Monoclonal Primary Antibody</t>
  </si>
  <si>
    <t>CONFIRM anti-CD79a (SP18) Rabbit Monoclonal Primary Antibody</t>
  </si>
  <si>
    <t>VENTANA anti-CD10 (SP67) Rabbit Monoclonal Primary Antibody</t>
  </si>
  <si>
    <t>VENTANA anti-Cyclin D1 (SP4-R) Rabbit Monoclonal Primary Antibody</t>
  </si>
  <si>
    <t>CONFIRM anti-CD5 (SP19) Rabbit Monoclonal Primary Antibody</t>
  </si>
  <si>
    <t>CONFIRM anti-CD8 (SP57) Rabbit Monoclonal Primary Antibody</t>
  </si>
  <si>
    <t>CONFIRM anti-bcl-2 (124) Mouse Monoclonal Primary Antibody</t>
  </si>
  <si>
    <t>anti-CD22 (SP104) Rabbit Monoclonal Primary Antibody</t>
  </si>
  <si>
    <t>anti-bcl-2 (SP66) Rabbit Monoclonal Primary Antibody</t>
  </si>
  <si>
    <t>anti-CD7 (SP94) Rabbit Monoclonal Primary Antibody</t>
  </si>
  <si>
    <t>Para la identificación cualitativa del epítopo carbohidrato CD15</t>
  </si>
  <si>
    <t xml:space="preserve">Para la identificación cualitativa del epítopo CD45RB </t>
  </si>
  <si>
    <t>Para la identificación cualitativa del antígeno glucoproteico CD43</t>
  </si>
  <si>
    <t>Para la identificación cualitativa de cadenas ligeras kappa de inmunoglobulinas</t>
  </si>
  <si>
    <t>Para la identificación cualitativa de cadenas ligeras lambda de inmunoglobulinas</t>
  </si>
  <si>
    <t>Para la identificación cualitativa del antígeno CD20</t>
  </si>
  <si>
    <t xml:space="preserve">Para la identificación cualitativa de CD45RO       </t>
  </si>
  <si>
    <t>Para la identificación cualitativa de la molécula CD3 humana</t>
  </si>
  <si>
    <t>Para la identificación cualitativa del epítopo ALK01 en la proteína p80</t>
  </si>
  <si>
    <t>Para la detección cualitativa de células que expresan CD23</t>
  </si>
  <si>
    <t>Para la identificación cualitativa de CD4</t>
  </si>
  <si>
    <t>Para detectar la proteína CD79a en tejidos humanos normales y neoplásicos</t>
  </si>
  <si>
    <t xml:space="preserve">Para la identificación cualitativa de la molécula CD10 </t>
  </si>
  <si>
    <t>Para la identificación cualitativa de la molécula Ciclina D1</t>
  </si>
  <si>
    <t>Para la identificación cualitativa de la molécula CD5</t>
  </si>
  <si>
    <t>Para la detección cualitativa de la proteína CD8</t>
  </si>
  <si>
    <t>Para la detección cualitativa de células que expresan la proteína bcl-2</t>
  </si>
  <si>
    <t>Para la identificación cualitativa de la glicoproteína integral de membrana CD22</t>
  </si>
  <si>
    <t>Para la identificación cualitativa de la oncoproteína bcl-2</t>
  </si>
  <si>
    <t>Para la identificación cualitativa de la glicoproteína transmembrana CD7</t>
  </si>
  <si>
    <t>05266912001/ 760-2505</t>
  </si>
  <si>
    <t>05266980001/ 760-2511</t>
  </si>
  <si>
    <t>05267013001/ 760-2514</t>
  </si>
  <si>
    <t>05267021001/ 760-2515</t>
  </si>
  <si>
    <t>05267099001/ 760-2531</t>
  </si>
  <si>
    <t>05278244001/ 790-2930</t>
  </si>
  <si>
    <t>05278422001/ 790-4341</t>
  </si>
  <si>
    <t>05278783001/ 800-2918</t>
  </si>
  <si>
    <t>05479258001/ 790-4408</t>
  </si>
  <si>
    <t>05552737001/ 790-4423</t>
  </si>
  <si>
    <t>05266904001/ 760-2504</t>
  </si>
  <si>
    <t>05640296001/790-4432</t>
  </si>
  <si>
    <t>05857856001/ 790-4506</t>
  </si>
  <si>
    <t>05862949001/ 790-4508</t>
  </si>
  <si>
    <t>05929903001/ 790-4451</t>
  </si>
  <si>
    <t>05937248001/ 790-4460</t>
  </si>
  <si>
    <t>05986826001/ 790-4464</t>
  </si>
  <si>
    <t>06391117001/ 790-4588</t>
  </si>
  <si>
    <t>06537847001/ 790-4558</t>
  </si>
  <si>
    <t>06446329001/ 790-4604</t>
  </si>
  <si>
    <t>Base de Medio CromoCen CND-F</t>
  </si>
  <si>
    <t>D0609-13/7</t>
  </si>
  <si>
    <t>Medio Fluido Tioglicolato (USP)</t>
  </si>
  <si>
    <t>D1604-30</t>
  </si>
  <si>
    <t>11820788/ 11820893</t>
  </si>
  <si>
    <t>Para 25 pruebas</t>
  </si>
  <si>
    <t>D1604-27</t>
  </si>
  <si>
    <t>CleanCell</t>
  </si>
  <si>
    <t>ProCell</t>
  </si>
  <si>
    <t>6 x 380 mL</t>
  </si>
  <si>
    <t>1 x 500 mL</t>
  </si>
  <si>
    <t>D1605-37</t>
  </si>
  <si>
    <t>D1605-37/1</t>
  </si>
  <si>
    <t>D1605-37/2</t>
  </si>
  <si>
    <t>D1605-37/3</t>
  </si>
  <si>
    <t>D1605-37/4</t>
  </si>
  <si>
    <t>PreClean M</t>
  </si>
  <si>
    <t>ProbeWash M</t>
  </si>
  <si>
    <t>CleanCell M</t>
  </si>
  <si>
    <t>ProCell M</t>
  </si>
  <si>
    <t>Para la limpieza de la unidad de detección de los analizadores.</t>
  </si>
  <si>
    <t>5 x 600 mL</t>
  </si>
  <si>
    <t>12 x 70 mL</t>
  </si>
  <si>
    <t>2 x 2 L</t>
  </si>
  <si>
    <t>03004899</t>
  </si>
  <si>
    <t>03005712</t>
  </si>
  <si>
    <t>04880293</t>
  </si>
  <si>
    <t>04880340</t>
  </si>
  <si>
    <t>D1605-43</t>
  </si>
  <si>
    <t>D1605-40</t>
  </si>
  <si>
    <t>Para la determinación cuantitativa de la actividad de la enzima CK-NAC en suero y plasma mediante método cinético.</t>
  </si>
  <si>
    <t>CK-NAC</t>
  </si>
  <si>
    <t>Para 100 pruebas (técnica manual) y para 300 determinaciones (técnica automatizada).</t>
  </si>
  <si>
    <t>C0173</t>
  </si>
  <si>
    <t>D1605-36</t>
  </si>
  <si>
    <t>CINtec p16 Histology</t>
  </si>
  <si>
    <t>ROCHE/VENTANA</t>
  </si>
  <si>
    <t>D1605-34</t>
  </si>
  <si>
    <t>Anti-C1q</t>
  </si>
  <si>
    <t>ORG 549</t>
  </si>
  <si>
    <t>Anti-dsDNA</t>
  </si>
  <si>
    <t>D1605-35</t>
  </si>
  <si>
    <t>D1605-33</t>
  </si>
  <si>
    <t>ORG 604</t>
  </si>
  <si>
    <t>Anti-ssDNA</t>
  </si>
  <si>
    <t>ORG 605</t>
  </si>
  <si>
    <t>D1605-39</t>
  </si>
  <si>
    <t>Solución de limpieza para las unidades ISE en los analizadores Roche/Hitachi y los analizadores Elecsys.</t>
  </si>
  <si>
    <t>ISE Cleaning Solution/ Elecsys SysClean</t>
  </si>
  <si>
    <t>5 x 100 mL</t>
  </si>
  <si>
    <t>D1605-48</t>
  </si>
  <si>
    <t>STACLOT LA</t>
  </si>
  <si>
    <t>Prueba de neutralización mediante fosfolípidos purificados de fase hexagonal para la detección de anticoagulantes de tipo lúpico (AL) en plasma humano.</t>
  </si>
  <si>
    <t xml:space="preserve">Para 10 pruebas </t>
  </si>
  <si>
    <t>00600</t>
  </si>
  <si>
    <t>STA-IMMUNODEF  IX</t>
  </si>
  <si>
    <t>D1605-46</t>
  </si>
  <si>
    <t>Plasma inmunosuprimido para determinar la actividad del factor IX en plasma humano mediante método coagulométrico en los  analizadores STA Compact y STA-R.</t>
  </si>
  <si>
    <t>00734</t>
  </si>
  <si>
    <t>D1605-47</t>
  </si>
  <si>
    <t>STA-IMMUNODEF VIII</t>
  </si>
  <si>
    <t>Plasma inmunosuprimido para determinar la actividad del factor VIII en plasma humano mediante método coagulométrico en los  analizadores STA Compact y STA-R.</t>
  </si>
  <si>
    <t>00728</t>
  </si>
  <si>
    <t>D1605-45</t>
  </si>
  <si>
    <t>STA - VWF:Ag CALIBRATOR</t>
  </si>
  <si>
    <t>Plasma destinado a la calibración del ensayo antigénico del factor von Willebrand (VWF) utilizando el método inmunoturbidimétrico STA - Liatest VWF:Ag, empleando los analizadores STA Compact y STA-R.</t>
  </si>
  <si>
    <t>00520</t>
  </si>
  <si>
    <t>D1606-63</t>
  </si>
  <si>
    <t>Para la determinación cuantitativa del antígeno asociado al cáncer CA15-3 en suero humano mediante un ensayo Inmunorradiométrico.</t>
  </si>
  <si>
    <t>RK-153CT</t>
  </si>
  <si>
    <t>D1606-64</t>
  </si>
  <si>
    <t>CA72-4 IRMA KIT</t>
  </si>
  <si>
    <t>Para la determinación cuantitativa del antígeno asociado al cáncer CA72-4 en suero humano mediante un ensayo Inmunorradiométrico.</t>
  </si>
  <si>
    <t>RK-724CT</t>
  </si>
  <si>
    <t>STA - D-DI CONTROL</t>
  </si>
  <si>
    <t>D1607-65</t>
  </si>
  <si>
    <t>Para el control de calidad de las pruebas de determinación cuantitativa de dímero D por método inmunoturbidimétrico realizadas con los productos STA - Liatest D-DI y STA - Liatest D-DI PLUS en los instrumentos STA-R y STA Compact.</t>
  </si>
  <si>
    <t>6 x 2 mL  STA - D-DI Control 1/ 6 x 2 mL  STA - D-DI Control 2</t>
  </si>
  <si>
    <t>00868</t>
  </si>
  <si>
    <t>D1607-66</t>
  </si>
  <si>
    <t>D1607-67</t>
  </si>
  <si>
    <t>STA - HEPARIN CONTROL</t>
  </si>
  <si>
    <t xml:space="preserve">Plasmas de control para la dosificación de las heparinas no fraccionadas (HNF) mediante la medición de su actividad anti-Xa con el método cronométrico STA - Staclot Heparin en los analizadores STA-R, STA Compact, STart o efectuado en baño de María, o con el método colorimétrico Stachrom Heparin efectuado en baño de María.  </t>
  </si>
  <si>
    <t>00683</t>
  </si>
  <si>
    <t>6 x STA - Heparin Control k/ 6 x STA - Heparin Control n</t>
  </si>
  <si>
    <t>D-DI NEGATIVE PLASMA</t>
  </si>
  <si>
    <t>Plasma humano normal liofilizado que se utiliza en las pruebas de determinación cuantitativa de dímero D por método inmunoturbidimétrico realizadas con los productos STA - Liatest D-DI y STA - Liatest D-DI PLUS.</t>
  </si>
  <si>
    <t>00867</t>
  </si>
  <si>
    <t>6 x 1 mL D-Di Negative Plasma</t>
  </si>
  <si>
    <t>D1606-59</t>
  </si>
  <si>
    <t>Para la determinación antigénica cuantitativa del inhibidor-1 del activador del plasminógeno (PAI-1) en plasma humano por el método ELISA.</t>
  </si>
  <si>
    <t>00949</t>
  </si>
  <si>
    <r>
      <t>ASSERACHROM</t>
    </r>
    <r>
      <rPr>
        <vertAlign val="superscript"/>
        <sz val="11"/>
        <rFont val="Calibri"/>
        <family val="2"/>
        <scheme val="minor"/>
      </rPr>
      <t>Ⓡ</t>
    </r>
    <r>
      <rPr>
        <sz val="11"/>
        <rFont val="Calibri"/>
        <family val="2"/>
        <scheme val="minor"/>
      </rPr>
      <t xml:space="preserve"> PAI-1</t>
    </r>
  </si>
  <si>
    <t>D1606-60</t>
  </si>
  <si>
    <t>Para la determinación antigénica cuantitativa del factor von Willebrand en plasma humano por el método ELISA.</t>
  </si>
  <si>
    <t>00942</t>
  </si>
  <si>
    <r>
      <t>ASSERACHROM</t>
    </r>
    <r>
      <rPr>
        <vertAlign val="superscript"/>
        <sz val="11"/>
        <rFont val="Calibri"/>
        <family val="2"/>
        <scheme val="minor"/>
      </rPr>
      <t>Ⓡ</t>
    </r>
    <r>
      <rPr>
        <sz val="11"/>
        <rFont val="Calibri"/>
        <family val="2"/>
        <scheme val="minor"/>
      </rPr>
      <t xml:space="preserve"> VWF:Ag</t>
    </r>
  </si>
  <si>
    <t>D1606-61</t>
  </si>
  <si>
    <t>Para la determinación antigénica cuantitativa del activador tisular del plasminógeno (tPA) en plasma humano por el método ELISA.</t>
  </si>
  <si>
    <t>00948</t>
  </si>
  <si>
    <r>
      <t>ASSERACHROM</t>
    </r>
    <r>
      <rPr>
        <vertAlign val="superscript"/>
        <sz val="11"/>
        <rFont val="Calibri"/>
        <family val="2"/>
        <scheme val="minor"/>
      </rPr>
      <t>Ⓡ</t>
    </r>
    <r>
      <rPr>
        <sz val="11"/>
        <rFont val="Calibri"/>
        <family val="2"/>
        <scheme val="minor"/>
      </rPr>
      <t xml:space="preserve"> tPA</t>
    </r>
  </si>
  <si>
    <t>D1606-62</t>
  </si>
  <si>
    <t>Para la determinación semicuantitativa de los anticuerpos antifosfolípidos (APA) de clase IgG o IgM en plasma o suero humano por el método ELISA.</t>
  </si>
  <si>
    <t>00267</t>
  </si>
  <si>
    <r>
      <t>ASSERACHROM</t>
    </r>
    <r>
      <rPr>
        <vertAlign val="superscript"/>
        <sz val="11"/>
        <rFont val="Calibri"/>
        <family val="2"/>
        <scheme val="minor"/>
      </rPr>
      <t>Ⓡ</t>
    </r>
    <r>
      <rPr>
        <sz val="11"/>
        <rFont val="Calibri"/>
        <family val="2"/>
        <scheme val="minor"/>
      </rPr>
      <t xml:space="preserve"> APA IgG,M</t>
    </r>
  </si>
  <si>
    <t>PreciControl Cardiac II</t>
  </si>
  <si>
    <t>D1607-68</t>
  </si>
  <si>
    <t>4 x 2,0 mL</t>
  </si>
  <si>
    <t>04917049</t>
  </si>
  <si>
    <t>COBAS AmpliPrep/COBAS TaqMan HIV-1 Qualitative Test, v2.0 / COBAS AmpliPrep/COBAS TaqMan Wash Reagent / COBAS AmpliPrep/COBAS TaqMan Specimen Pre-Extraction Reagent</t>
  </si>
  <si>
    <t>Para la amplificación de ácidos nucleicos totales para la detección cualitativa de ADN y ARN (o ácido nucleico total, TNA) del Virus de la Inmunodeficiencia Humana tipo 1 (HIV-1), en muestras de plasma humano o sangre seca.</t>
  </si>
  <si>
    <t xml:space="preserve">Estuche para 48 pruebas  (HI2QCAP) / Frasco de 5,1 L (PG WR) / 5 x 78 mL  (SPEX)  </t>
  </si>
  <si>
    <t>D1606-52</t>
  </si>
  <si>
    <t>D1606-49</t>
  </si>
  <si>
    <t>PROGESTERONA RIA KIT</t>
  </si>
  <si>
    <t>Para la determinación cuantitativa de progesterona en suero humano mediante el método de radioinmunoensayo (RIA).</t>
  </si>
  <si>
    <t>RK-460CT</t>
  </si>
  <si>
    <t>Solución lisante para el lisado de eritrocitos (ERI) a los efectos de realizar el recuento y la diferenciación de leucocitos (LEU) en los contadores hematológicos de HORIBA Medical.</t>
  </si>
  <si>
    <t>Frasco x 2 mL</t>
  </si>
  <si>
    <t>0904011</t>
  </si>
  <si>
    <t>D1606-58</t>
  </si>
  <si>
    <t>STA - CONTROL LA 1 + 2</t>
  </si>
  <si>
    <t>Plasmas de control para las pruebas de detección de los anticoagulantes lúpicos (AL) realizadas con los productos STA - Staclot dRVV Screen, STA - Staclot dRVV Confirm y Staclot LA.</t>
  </si>
  <si>
    <t>3 x STA - CONTROL LA 1 / 3 x STA - CONTROL LA 2</t>
  </si>
  <si>
    <t>00201</t>
  </si>
  <si>
    <t>D1605-44</t>
  </si>
  <si>
    <t>D1605-44/1</t>
  </si>
  <si>
    <t>CELLPACK</t>
  </si>
  <si>
    <t xml:space="preserve">Diluyente de sangre total </t>
  </si>
  <si>
    <t>STROMATOLYSER-4DL</t>
  </si>
  <si>
    <t xml:space="preserve">Reactivo lisante de glóbulos rojos para el recuento de WBC y recuento diferencial de 4 partes/5 partes de WBC </t>
  </si>
  <si>
    <t>STROMATOLYSER-4DS</t>
  </si>
  <si>
    <t>SULFOLYSER</t>
  </si>
  <si>
    <t>Para la determinación de la concentración de Hemoglobina en sangre</t>
  </si>
  <si>
    <t>Para la tinción de los leucocitos en las muestras diluidas para realizar el recuento y su distribución en 4 poblaciones</t>
  </si>
  <si>
    <t>03145611/ PK-30L</t>
  </si>
  <si>
    <t>D1605-44/3</t>
  </si>
  <si>
    <t>D1605-44/4</t>
  </si>
  <si>
    <t>D1605-44/5</t>
  </si>
  <si>
    <t>1 x 20 L</t>
  </si>
  <si>
    <t>3 x 500 mL</t>
  </si>
  <si>
    <t>50 x 10 mL</t>
  </si>
  <si>
    <t>5957648/5957656</t>
  </si>
  <si>
    <t>D1608-69</t>
  </si>
  <si>
    <t>ELITROL I</t>
  </si>
  <si>
    <t>ELITROL II</t>
  </si>
  <si>
    <t>D1608-70</t>
  </si>
  <si>
    <t>D1608-70/1</t>
  </si>
  <si>
    <t>D1608-70/2</t>
  </si>
  <si>
    <t>D1608-70/3</t>
  </si>
  <si>
    <t>D1608-70/4</t>
  </si>
  <si>
    <t>D1608-70/5</t>
  </si>
  <si>
    <t>D1608-70/6</t>
  </si>
  <si>
    <t>D1608-70/7</t>
  </si>
  <si>
    <t>D1608-70/8</t>
  </si>
  <si>
    <t>D1608-70/9</t>
  </si>
  <si>
    <t>D1608-70/10</t>
  </si>
  <si>
    <t>D1608-70/11</t>
  </si>
  <si>
    <t>D1608-70/12</t>
  </si>
  <si>
    <t>D1608-70/13</t>
  </si>
  <si>
    <t>CELLPACK DCL</t>
  </si>
  <si>
    <t>CELLPACK DFL</t>
  </si>
  <si>
    <t>Lysercell WNR</t>
  </si>
  <si>
    <t>Lysercell WDF</t>
  </si>
  <si>
    <t>Reactivo colorante para etiquetar los reticulocitos en una muestra de sangre diluida para determinar el recuento y porcentaje de reticulocitos, y el recuento de plaquetas.</t>
  </si>
  <si>
    <t>Reactivo colorante para etiquetar las plaquetas en una muestra de sangre diluida para el recuento de plaquetas.</t>
  </si>
  <si>
    <t>Para la calibración del instrumento para PLT-F (Recuento de plaquetas obtenido mediante el canal PLT-F).</t>
  </si>
  <si>
    <t>Para la calibración del instrumento para WBC, RBC, HGB, HCT, PLT, y RET.</t>
  </si>
  <si>
    <t>Control hematológico para el recuento completo de las células sanguíneas (CBC), el diferencial leucocitario, reticulocitos y hematíes nucleados (NRBC) en los instrumentos de la serie X de Sysmex.</t>
  </si>
  <si>
    <t>Control  hematológico para los parámetros: Células nucleadas totales (TNC), leucocitos, hematíes y diferencial leucocitario en los instrumentos de la serie X de Sysmex.</t>
  </si>
  <si>
    <t>Diluyente de sangre total para analizar el número y tamaño de los glóbulos rojos y plaquetas mediante  el método de enfoque Hidrodinámico (detección DC).</t>
  </si>
  <si>
    <t>Diluyente de sangre total. Se utiliza en combinación con Fluorocell RET para analizar reticulocitos, o con Fluorocell PLT para analizar plaquetas, ambos mediante citometría de láser semiconductor.</t>
  </si>
  <si>
    <t>Reactivo de lisis de glóbulos rojos que se utiliza en combinación con Fluorocell WNR.</t>
  </si>
  <si>
    <t>Reactivo de lisis de glóbulos rojos que se utiliza en combinación con Fluorocell WDF.</t>
  </si>
  <si>
    <t>Reactivo colorante para etiquetar las células nucleadas en una muestra de sangre diluida y hemolizada para la determinación del recuento de leucocitos, el recuento de hematíes nucleados y el recuento de basófilos.</t>
  </si>
  <si>
    <t>Reactivo colorante para etiquetar los leucocitos en una muestra de sangre diluida y hemolizada para determinar el recuento diferencial de 4 partes.</t>
  </si>
  <si>
    <t>Es un fuerte detergente alcalino para la eliminación de los reactivos hemolizantes de SYSMEX, residuos celulares y restos proteicos sanguíneos en el analizador hematológico automático de la serie XN.</t>
  </si>
  <si>
    <t>2 x 82 mL</t>
  </si>
  <si>
    <t>2 x 42 mL</t>
  </si>
  <si>
    <t>2 x 12 m L</t>
  </si>
  <si>
    <t>1 x 10 L, 1 x 20 L</t>
  </si>
  <si>
    <t>1 x 3 mL, 5 x 3 mL</t>
  </si>
  <si>
    <t>L1 3 x 3 mL, L2 3 x 3 mL</t>
  </si>
  <si>
    <t>20 x 4 mL</t>
  </si>
  <si>
    <t>06522910/  CF579595</t>
  </si>
  <si>
    <t>06510167/  CT661628</t>
  </si>
  <si>
    <t>06510248/ CP066715</t>
  </si>
  <si>
    <t>06510256/ CV377552</t>
  </si>
  <si>
    <t>06510272/ BN337547</t>
  </si>
  <si>
    <t>06510299/ CD994563</t>
  </si>
  <si>
    <t>07051409/ 213516</t>
  </si>
  <si>
    <r>
      <t xml:space="preserve">Para la determinación cuantitativa de la actividad catalítica de la CK-MB en suero y plasma humanos en los sistemas Roche/Hitachi </t>
    </r>
    <r>
      <rPr>
        <b/>
        <sz val="11"/>
        <rFont val="Calibri"/>
        <family val="2"/>
      </rPr>
      <t>cobas c</t>
    </r>
    <r>
      <rPr>
        <sz val="11"/>
        <rFont val="Calibri"/>
        <family val="2"/>
      </rPr>
      <t xml:space="preserve"> y COBAS INTEGRA.</t>
    </r>
  </si>
  <si>
    <r>
      <t>Para la determinación cuantitativa de la bilirrubina total en sangre, suero o plasma con equipos de medición Reflotron.</t>
    </r>
    <r>
      <rPr>
        <i/>
        <sz val="11"/>
        <color rgb="FFFF0000"/>
        <rFont val="Calibri"/>
        <family val="2"/>
      </rPr>
      <t xml:space="preserve">   </t>
    </r>
  </si>
  <si>
    <r>
      <t>Para la determinación cuantitativa del colesterol en sangre, suero o plasma con equipos de medición Reflotron.</t>
    </r>
    <r>
      <rPr>
        <i/>
        <sz val="11"/>
        <color rgb="FFFF0000"/>
        <rFont val="Calibri"/>
        <family val="2"/>
      </rPr>
      <t xml:space="preserve">   </t>
    </r>
  </si>
  <si>
    <r>
      <t>Para la determinación cuantitativa del triglicéridos en sangre, suero o plasma con equipos de medición Reflotron.</t>
    </r>
    <r>
      <rPr>
        <i/>
        <sz val="11"/>
        <color rgb="FFFF0000"/>
        <rFont val="Calibri"/>
        <family val="2"/>
      </rPr>
      <t xml:space="preserve">   </t>
    </r>
  </si>
  <si>
    <r>
      <t>Para la determinación cuantitativa de la urea en sangre, suero o plasma con equipos de medición Reflotron.</t>
    </r>
    <r>
      <rPr>
        <i/>
        <sz val="11"/>
        <color rgb="FFFF0000"/>
        <rFont val="Calibri"/>
        <family val="2"/>
      </rPr>
      <t xml:space="preserve">   </t>
    </r>
  </si>
  <si>
    <r>
      <t xml:space="preserve">Para la detección cualitativa de anticuerpos contra el virus de la hepatitis C (HCV) en suero y plasma humanos por electroquimioluminiscencia (ECLIA) en los inmunoanalizadores Elecsys y </t>
    </r>
    <r>
      <rPr>
        <b/>
        <sz val="11"/>
        <rFont val="Calibri"/>
        <family val="2"/>
      </rPr>
      <t>cobas e</t>
    </r>
    <r>
      <rPr>
        <sz val="11"/>
        <rFont val="Calibri"/>
        <family val="2"/>
      </rPr>
      <t>.</t>
    </r>
  </si>
  <si>
    <r>
      <t>Para la determinación cuantitativa de la glicemia en sangre capilar fresca, y de aplicarse la sangre fuera del equipo, se puede utilizar también sangre venosa anticoagulada con heparina de litio, heparina de amonio o EDTA; sangre arterial y sangre de neonatos.</t>
    </r>
    <r>
      <rPr>
        <i/>
        <sz val="11"/>
        <color rgb="FFFF0000"/>
        <rFont val="Calibri"/>
        <family val="2"/>
      </rPr>
      <t xml:space="preserve">   </t>
    </r>
  </si>
  <si>
    <r>
      <t xml:space="preserve">Para la determinación cualitativa de los anticuerpos totales contra el </t>
    </r>
    <r>
      <rPr>
        <i/>
        <sz val="11"/>
        <rFont val="Calibri"/>
        <family val="2"/>
      </rPr>
      <t>Treponema pallidum</t>
    </r>
    <r>
      <rPr>
        <sz val="11"/>
        <rFont val="Calibri"/>
        <family val="2"/>
      </rPr>
      <t xml:space="preserve"> en suero y plasma humanos, por un inmunensayo de electroquimioluminiscencia (ECLIA) en los analizadores Elecsys y </t>
    </r>
    <r>
      <rPr>
        <b/>
        <sz val="11"/>
        <rFont val="Calibri"/>
        <family val="2"/>
      </rPr>
      <t>cobas e</t>
    </r>
    <r>
      <rPr>
        <sz val="11"/>
        <rFont val="Calibri"/>
        <family val="2"/>
      </rPr>
      <t>.</t>
    </r>
  </si>
  <si>
    <r>
      <t xml:space="preserve">Para </t>
    </r>
    <r>
      <rPr>
        <sz val="11"/>
        <rFont val="Calibri"/>
        <family val="2"/>
      </rPr>
      <t>diluir muestras a analizar con los reactivos de test Elecsys</t>
    </r>
    <r>
      <rPr>
        <sz val="11"/>
        <color rgb="FF000000"/>
        <rFont val="Calibri"/>
        <family val="2"/>
      </rPr>
      <t xml:space="preserve">, en los </t>
    </r>
    <r>
      <rPr>
        <sz val="11"/>
        <rFont val="Calibri"/>
        <family val="2"/>
      </rPr>
      <t>analizadores Elecsys 2010, MODULAR ANALYTICS E170 y cobas e.</t>
    </r>
  </si>
  <si>
    <r>
      <t>S</t>
    </r>
    <r>
      <rPr>
        <sz val="11"/>
        <color rgb="FF000000"/>
        <rFont val="Calibri"/>
        <family val="2"/>
      </rPr>
      <t xml:space="preserve">istema para la determinación cuantitativa del colesterol total (CT), el colesterol de las lipoproteínas de alta densidad (HDL) y los triglicéridos (TG) en sangre humana capilar y sangre venosa total o plasma, por fotometría de transmisión, en el instrumento </t>
    </r>
    <r>
      <rPr>
        <b/>
        <sz val="11"/>
        <color rgb="FF000000"/>
        <rFont val="Calibri"/>
        <family val="2"/>
      </rPr>
      <t>cobas b</t>
    </r>
    <r>
      <rPr>
        <sz val="11"/>
        <color rgb="FF000000"/>
        <rFont val="Calibri"/>
        <family val="2"/>
      </rPr>
      <t xml:space="preserve"> 101</t>
    </r>
    <r>
      <rPr>
        <sz val="11"/>
        <rFont val="Calibri"/>
        <family val="2"/>
      </rPr>
      <t>.</t>
    </r>
  </si>
  <si>
    <r>
      <t>Sistema para la determinación cuantitativa</t>
    </r>
    <r>
      <rPr>
        <sz val="11"/>
        <rFont val="Calibri"/>
        <family val="2"/>
      </rPr>
      <t xml:space="preserve"> de la hemoglobina A1c, en sangre humana total, venosa o capilar por fotometría de transmisión, en el instrumento </t>
    </r>
    <r>
      <rPr>
        <b/>
        <sz val="11"/>
        <rFont val="Calibri"/>
        <family val="2"/>
      </rPr>
      <t xml:space="preserve">cobas b </t>
    </r>
    <r>
      <rPr>
        <sz val="11"/>
        <rFont val="Calibri"/>
        <family val="2"/>
      </rPr>
      <t xml:space="preserve">101. </t>
    </r>
  </si>
  <si>
    <r>
      <t>Para la determinación cuantitativa de la mioglobina en suero o plasma humanos</t>
    </r>
    <r>
      <rPr>
        <sz val="11"/>
        <color rgb="FFFF0000"/>
        <rFont val="Calibri"/>
        <family val="2"/>
      </rPr>
      <t xml:space="preserve"> </t>
    </r>
    <r>
      <rPr>
        <sz val="11"/>
        <rFont val="Calibri"/>
        <family val="2"/>
      </rPr>
      <t xml:space="preserve">mediante un ensayo de electroquimioluminiscencia (ECLIA) en los analizadores Elecsys y </t>
    </r>
    <r>
      <rPr>
        <b/>
        <sz val="11"/>
        <rFont val="Calibri"/>
        <family val="2"/>
      </rPr>
      <t>cobas e</t>
    </r>
    <r>
      <rPr>
        <sz val="11"/>
        <rFont val="Calibri"/>
        <family val="2"/>
      </rPr>
      <t xml:space="preserve">. </t>
    </r>
  </si>
  <si>
    <r>
      <t>Para la detección cualitativa de la proteína p16</t>
    </r>
    <r>
      <rPr>
        <vertAlign val="superscript"/>
        <sz val="11"/>
        <rFont val="Calibri"/>
        <family val="2"/>
      </rPr>
      <t>INK4a</t>
    </r>
    <r>
      <rPr>
        <sz val="11"/>
        <rFont val="Calibri"/>
        <family val="2"/>
      </rPr>
      <t xml:space="preserve"> en cortes de tejido fijados en formol y embebidos en parafina preparados a partir de biopsias cervicales, mediante Inmunohistoquímica.</t>
    </r>
  </si>
  <si>
    <r>
      <t>06693083  / 03587797  /  06989861</t>
    </r>
    <r>
      <rPr>
        <b/>
        <sz val="11"/>
        <rFont val="Calibri"/>
        <family val="2"/>
      </rPr>
      <t xml:space="preserve"> </t>
    </r>
  </si>
  <si>
    <t>D1608-69/1</t>
  </si>
  <si>
    <t>STROMATOLYSER-WH</t>
  </si>
  <si>
    <t>CELLCHECK-400</t>
  </si>
  <si>
    <t>EIGHTCHECK-3WP X-TRA</t>
  </si>
  <si>
    <t>Reactivo lisante de glóbulos rojos para  determinar de manera exacta el recuento de leucocitos, el análisis trimodal de distribución de su tamaño y medir el nivel de hemoglobina</t>
  </si>
  <si>
    <t>Solución estabilizada de partículas látex de 4 a 5 micras de diámetro para la calibración en MICROCELL-COUNTERS semi-automatizados Sysmex</t>
  </si>
  <si>
    <t>Matriz sanguínea estabilizada destinada para el control de los analizadores hematológicos de Sysmex. Serie KX y XP. Nivel bajo, medio y alto.</t>
  </si>
  <si>
    <t>D1608-69/2</t>
  </si>
  <si>
    <t>D1608-69/3</t>
  </si>
  <si>
    <t>D1608-69/4</t>
  </si>
  <si>
    <t>L 4 x 2 mL, N4 x 2mL, H4 x 2mL</t>
  </si>
  <si>
    <t>12216540/ SWH-200A</t>
  </si>
  <si>
    <t>12215225/814-0012-9</t>
  </si>
  <si>
    <t>03134504/ 140-3004-0</t>
  </si>
  <si>
    <t>DIALAB</t>
  </si>
  <si>
    <t xml:space="preserve">FORMA DE PRESENTACIÓN </t>
  </si>
  <si>
    <t>D1608-73</t>
  </si>
  <si>
    <t>PreciControl Thyro Sensitive</t>
  </si>
  <si>
    <t>Para controlar la exactitud y la precisión de los inmunoensayos Elecsys TSH y ElecSys Tg II en los analizadores Elecsys y cobas e</t>
  </si>
  <si>
    <t>4 x 2 mL</t>
  </si>
  <si>
    <t>Plasma humano para la determinación cuantitativa de la actividad del factor V en plasma, utilizando analizadores de la línea STA-R y STA Compact.</t>
  </si>
  <si>
    <t>D1603-18/21</t>
  </si>
  <si>
    <t>anti-CD30 (Ber-H2) Mouse Monoclonal Primary Antibody</t>
  </si>
  <si>
    <t>Para la deteción de la proteína CD30</t>
  </si>
  <si>
    <t>07007841/ 790-4858</t>
  </si>
  <si>
    <t>Diluent Universal 2</t>
  </si>
  <si>
    <t>D1609-79</t>
  </si>
  <si>
    <t>Para diluir muestras a analizar con los reactivos de test Elecsys.</t>
  </si>
  <si>
    <t>2 x 36 mL</t>
  </si>
  <si>
    <t>D1609-75</t>
  </si>
  <si>
    <t>Para identificar secuencias diana por inmunohistoquímica (IHQ) en secciones de tejido fijadas en formol, embebidas en parafina y congeladas, en los instrumentos de las series BenchMark.</t>
  </si>
  <si>
    <t>Para 250 pruebas. 1 dosificador de 25 mL de cada componente</t>
  </si>
  <si>
    <t>D1609-75/1</t>
  </si>
  <si>
    <t>D1609-75/2</t>
  </si>
  <si>
    <t>D1609-75/3</t>
  </si>
  <si>
    <t>ultraView Universal DAB Detection Kit</t>
  </si>
  <si>
    <t>ultraView Universal Alkaline Phosphatase Red Detection Kit</t>
  </si>
  <si>
    <t>OptiView DAB IHC Detection Kit</t>
  </si>
  <si>
    <t>Sistema Indirecto de estreptavidina- biotina para detectar IgG e IgM de ratón y anticuerpos primarios de conejo.</t>
  </si>
  <si>
    <t>Sistema Indirecto y desprovisto de biotina para detectar IgG e IgM de ratón y anticuerpos primarios de conejo.</t>
  </si>
  <si>
    <t>Sistema Indirecto y sin biotina para detectar IgG e IgM de ratón y anticuerpos primarios de conejo.</t>
  </si>
  <si>
    <t>05269806/760-500</t>
  </si>
  <si>
    <t>05269814/760-501</t>
  </si>
  <si>
    <t>06396500/760-700</t>
  </si>
  <si>
    <t>ISD Sample Pretreatment</t>
  </si>
  <si>
    <t>D1609-80</t>
  </si>
  <si>
    <t>Para la extracción de los analitos ciclosporina, tacrolimus, everolimus y sirolimus en sangre total humana, PreciControl ISD, PreciControl Everolimus, Ciclosporine Calset, Tacrolimus Calset, Everolimus Calset y Sirolimus Calset, permitiendo así la determinación de su concentración en los analizadores Elecsys y cobas e.</t>
  </si>
  <si>
    <t>D1609-82</t>
  </si>
  <si>
    <t xml:space="preserve">Para la determinación de C3 humano en suero, por método nefelométrico en los analizadores MININEPH y MININEPH PLUS. </t>
  </si>
  <si>
    <t>Para 50 determinaciones</t>
  </si>
  <si>
    <t>ZK023.R</t>
  </si>
  <si>
    <t>D1609-84</t>
  </si>
  <si>
    <t xml:space="preserve">Para la determinación de C4 humano en suero, por método nefelométrico en los analizadores MININEPH y MININEPH PLUS. </t>
  </si>
  <si>
    <t>ZK025.R</t>
  </si>
  <si>
    <t>PreciControl Troponin</t>
  </si>
  <si>
    <t>D1609-76</t>
  </si>
  <si>
    <t>Para el control de la calidad de los inmunoanálisis Elecsys Troponin T hs,  Elecsys Troponin T hs STAT, Elecsys Troponin I y Elecsys Troponin I STAT en los inmunoanalizadores Elecsys y cobas e.</t>
  </si>
  <si>
    <t>Reflotron CK</t>
  </si>
  <si>
    <t>D1609-78</t>
  </si>
  <si>
    <t>Para la determinación cuantitativa de CK en sangre, suero o plasma con equipos de medición Reflotron.</t>
  </si>
  <si>
    <t>05095107</t>
  </si>
  <si>
    <t>05889073</t>
  </si>
  <si>
    <t>05192943</t>
  </si>
  <si>
    <t>06445918</t>
  </si>
  <si>
    <t>D1609-81</t>
  </si>
  <si>
    <t>Tina-quant α 1-Microglobulin Gen.2</t>
  </si>
  <si>
    <t>Para la determinación cuantitativa de la α 1-Microglobulina en orina humana en los sistemas Roche/Hitachi cobas c mediante una prueba inmunoturbidimétrica.</t>
  </si>
  <si>
    <t>Para la determinación cuantitativa de la troponina T cardiaca (TnT) en suero y plasma humanos mediante un ensayo de electroquimioluminiscencia (ECLIA) en los analizadores Elecsys y cobas e.</t>
  </si>
  <si>
    <t>D1609-77</t>
  </si>
  <si>
    <t>D1610-87</t>
  </si>
  <si>
    <t>D1610-87/1</t>
  </si>
  <si>
    <t>D1610-87/2</t>
  </si>
  <si>
    <t>D1610-87/3</t>
  </si>
  <si>
    <t>Reflotron Precinorm U</t>
  </si>
  <si>
    <t>Reflotron Precipath U</t>
  </si>
  <si>
    <t>Reflotron Clean + Check</t>
  </si>
  <si>
    <t>Para el control de calidad en la determinación cuantitativa de substratos, electrolitos, lípidos  y  enzimas  en  los sistemas analíticos Reflotron.</t>
  </si>
  <si>
    <t>Para   controlar   el funcionamiento del sistema óptico y paños de limpieza para limpiar la cámara  de  los instrumentos Reflotron.</t>
  </si>
  <si>
    <t>15 tiras de control /16 paños de limpieza</t>
  </si>
  <si>
    <t>4 x 4 mL; 10 x 2 mL; 10 x 4 mL; 6 x 4 mL</t>
  </si>
  <si>
    <t xml:space="preserve">1709222;   1709223; 1709224; 1709225                                                                                                                                                                                                                                                                                                                                                                                                                                                                                                                                                                                                                                                                                                                                                                                                                                                                                                                                                                                                                                                                                                                                                                                                                                                                                                                                                                                                                                                                                                                         </t>
  </si>
  <si>
    <t xml:space="preserve">Tina-quant α1-Acid Glycoprotein Gen.2 (AAGP2)                  </t>
  </si>
  <si>
    <t>D1611-95</t>
  </si>
  <si>
    <t>Para la determinación cuantitativa de la α1‑glucoproteína ácida en suero y plasma humanos por inmunoturbidimetría en los sistemas Roche/Hitachi cobas c.</t>
  </si>
  <si>
    <t>Estuche conteniendo R1 y R2 para 100 pruebas</t>
  </si>
  <si>
    <t>03333795</t>
  </si>
  <si>
    <t>D1611-94</t>
  </si>
  <si>
    <t>Tina-quant α1-Antitrypsin ver.2 (AAT2)</t>
  </si>
  <si>
    <t>Para la determinación cuantitativa de la α1‑antitripsina en suero y plasma humanos por inmunoturbidimetría en los sistemas Roche/Hitachi cobas c.</t>
  </si>
  <si>
    <t>03005771</t>
  </si>
  <si>
    <t>D1611-98</t>
  </si>
  <si>
    <t>ANAscreen</t>
  </si>
  <si>
    <t>Para la cuantificación de anticuerpos tipo IgG frente a SS-A 60, SS-A 52, SS-B, RNP-70, Sm, RNP/Sm, Scl-70, centrómero B, Jo-1, en muestras de suero humano o plasma, mediante una técnica de ELISA.</t>
  </si>
  <si>
    <t>ORG 538</t>
  </si>
  <si>
    <t>Antithrombin (AT)/ PreciChrom I/II/ Precimat Chromogen</t>
  </si>
  <si>
    <t>D1611-96</t>
  </si>
  <si>
    <t>Para la determinación cuantitativa de la actividad de la antitrombina humana (AT) en plasma humano mediante un test cinético colorimétrico en los sistemas Roche/Hitachi cobas c.</t>
  </si>
  <si>
    <t>Estuche conteniendo R1 y R2 para 100 pruebas/ 12 x 1 mL/ 6 x 0,5 mL.</t>
  </si>
  <si>
    <t>D1611-97</t>
  </si>
  <si>
    <t>Para la determinación cuantitativa del cortisol en suero, plasma, y saliva humanos mediante un ensayo de electroquimioluminiscencia (ECLIA) en los analizadores Elecsys y cobas e.</t>
  </si>
  <si>
    <t>Deproteinizer</t>
  </si>
  <si>
    <t>D1611-99</t>
  </si>
  <si>
    <t xml:space="preserve">Solución para la limpieza periódica externa o para la descontaminación de los sistemas cobas b 121, cobas b 221 y los analizadores de electrolitos 9180.   </t>
  </si>
  <si>
    <t>1 x 125 mL</t>
  </si>
  <si>
    <t>03110435</t>
  </si>
  <si>
    <t>D1611-93</t>
  </si>
  <si>
    <t>Urine Diluent</t>
  </si>
  <si>
    <t>Para la dilución de muestras de orina previa medición en el analizador de electrolitos 9180.</t>
  </si>
  <si>
    <t>D1411-53/9</t>
  </si>
  <si>
    <t>VENTANA anti-ALK (D5F3) Rabbit Monoclonal Primary Antibody</t>
  </si>
  <si>
    <t>06679072 001/ 790-4794</t>
  </si>
  <si>
    <t>hPSA [I-125] IRMA KIT</t>
  </si>
  <si>
    <t>D1612-102</t>
  </si>
  <si>
    <t>Para la determinación cuantitativa del Antígeno Prostático Específico (PSA) en suero humano, por ensayo inmunoradiométrico.</t>
  </si>
  <si>
    <t>D1612-101</t>
  </si>
  <si>
    <t>PSA libre [I-125] IRMA KIT</t>
  </si>
  <si>
    <t>Para la determinación de Antígeno Prostático Específico libre (fPSA) en suero humano, por ensayo inmunoradiométrico.</t>
  </si>
  <si>
    <t>S5</t>
  </si>
  <si>
    <t>Para la determinación cuantitativa de la Hemoglobina A1c en mmol/mol (IFCC) y en % (DCCT/NGSP) en sangre total o en hemolizado en los analizadores Roche/Hitachi cobas c.</t>
  </si>
  <si>
    <t xml:space="preserve">05336163/ 04528417/ 05479207/ 05912504/ 04528182 </t>
  </si>
  <si>
    <t>D0609-12/85</t>
  </si>
  <si>
    <t>Caldo Selenito Cistina</t>
  </si>
  <si>
    <t>D1612-105</t>
  </si>
  <si>
    <t>CoaguChek aPTT Test/ CoaguChek aPTT Controls</t>
  </si>
  <si>
    <t>Para la determinación del tiempo de tromboplastina parcial activada (aPTT) en sangre total capilar, venosa o arterial recién recogida, con el dispositivo de medición CoaguChek Pro II.</t>
  </si>
  <si>
    <t>2 x 24  Tiras Reactivas/ 4 x Level 1; 4 x Level 2  y 8 pipetas diluyentes.</t>
  </si>
  <si>
    <t>06882382/ 06882692</t>
  </si>
  <si>
    <t>CoaguChek PT Test/ CoaguChek PT Controls</t>
  </si>
  <si>
    <t>D1612-104</t>
  </si>
  <si>
    <t>Para la determinación del tiempo de protrombina (TP) en sangre total capilar, venosa o arterial recién recogida, con el dispositivo de medición CoaguChek Pro II.</t>
  </si>
  <si>
    <t>2 x 24  Tiras Reactivas/ 4 x Level 1; 4 x Level 2 y 8 pipetas diluyentes.</t>
  </si>
  <si>
    <t>06688721/ 06679684</t>
  </si>
  <si>
    <t>D1612-106</t>
  </si>
  <si>
    <t>Para la determinación cuantitativa de las inmunoglobulinas G (IgG) en suero, plasma, líquido cefalorraquídeo y orina humanos mediante inmunoturbidimetría en los sistemas Roche/Hitachi cobas c.</t>
  </si>
  <si>
    <t>D1612-103</t>
  </si>
  <si>
    <t>Tina-quant Myoglobin Gen.2 (MYO2)/ C.f.a.s Myoglobin/ Myoglobin Control Set</t>
  </si>
  <si>
    <t>Para la determinación cuantitativa de la mioglobina humana en suero y plasma humanos mediante inmunoturbidimetría en los sistemas Roche/Hitachi cobas c y COBAS INTEGRA.</t>
  </si>
  <si>
    <t>Centro Nacional de Biopreparados (BioCen)</t>
  </si>
  <si>
    <r>
      <t>Para la detección cualitativa de los anticuerpos tipo IgG frente a SS-A 60, SS-A 52, SS-B, Sm, RNP70, RNP/Sm, Scl-70, Jo-1, y Centrómero B en muestras de suero o plasma humano</t>
    </r>
    <r>
      <rPr>
        <sz val="11"/>
        <color rgb="FFFF0000"/>
        <rFont val="Calibri"/>
        <family val="2"/>
      </rPr>
      <t xml:space="preserve"> </t>
    </r>
    <r>
      <rPr>
        <sz val="11"/>
        <rFont val="Calibri"/>
        <family val="2"/>
      </rPr>
      <t>mediante una técnica de ELISA.</t>
    </r>
  </si>
  <si>
    <r>
      <t>Para la detección cualitativa de los anticuerpos tipo IgG frente a PR3 y MPO en muestras de suero o plasma humano</t>
    </r>
    <r>
      <rPr>
        <sz val="11"/>
        <color rgb="FFFF0000"/>
        <rFont val="Calibri"/>
        <family val="2"/>
      </rPr>
      <t xml:space="preserve"> </t>
    </r>
    <r>
      <rPr>
        <sz val="11"/>
        <rFont val="Calibri"/>
        <family val="2"/>
      </rPr>
      <t>mediante una técnica de ELISA.</t>
    </r>
  </si>
  <si>
    <r>
      <t>Para la cuantificación de anticuerpos tipo IgG, IgA, e IgM frente a cardiolipina en muestras de suero o plasma humano</t>
    </r>
    <r>
      <rPr>
        <sz val="11"/>
        <color rgb="FFFF0000"/>
        <rFont val="Calibri"/>
        <family val="2"/>
      </rPr>
      <t xml:space="preserve"> </t>
    </r>
    <r>
      <rPr>
        <sz val="11"/>
        <rFont val="Calibri"/>
        <family val="2"/>
      </rPr>
      <t>mediante una técnica de ELISA.</t>
    </r>
  </si>
  <si>
    <r>
      <t>Para la cuantificación de anticuerpos tipo IgG frente a histonas en muestras de suero o plasma humano</t>
    </r>
    <r>
      <rPr>
        <sz val="11"/>
        <color rgb="FFFF0000"/>
        <rFont val="Calibri"/>
        <family val="2"/>
      </rPr>
      <t xml:space="preserve"> </t>
    </r>
    <r>
      <rPr>
        <sz val="11"/>
        <rFont val="Calibri"/>
        <family val="2"/>
      </rPr>
      <t>mediante una técnica de ELISA.</t>
    </r>
  </si>
  <si>
    <r>
      <t>Para la cuantificación de anticuerpos tipo IgG frente a mieloperoxidasa (MPO) en muestras de suero o plasma humano</t>
    </r>
    <r>
      <rPr>
        <sz val="11"/>
        <color rgb="FFFF0000"/>
        <rFont val="Calibri"/>
        <family val="2"/>
      </rPr>
      <t xml:space="preserve"> </t>
    </r>
    <r>
      <rPr>
        <sz val="11"/>
        <rFont val="Calibri"/>
        <family val="2"/>
      </rPr>
      <t>mediante una técnica de ELISA.</t>
    </r>
  </si>
  <si>
    <r>
      <t>Para la detección cualitativa de los anticuerpos tipo IgG frente a SS-A 60, SS-A 52, SS-B, Sm, RNP/Sm, Scl-70 y Jo-1, en muestras de suero o plasma humano</t>
    </r>
    <r>
      <rPr>
        <sz val="11"/>
        <color rgb="FFFF0000"/>
        <rFont val="Calibri"/>
        <family val="2"/>
      </rPr>
      <t xml:space="preserve"> </t>
    </r>
    <r>
      <rPr>
        <sz val="11"/>
        <rFont val="Calibri"/>
        <family val="2"/>
      </rPr>
      <t>mediante una técnica de ELISA.</t>
    </r>
  </si>
  <si>
    <r>
      <t>Para la cuantificación de anticuerpos tipo IgG frente a C1q en muestras de suero o plasma humano</t>
    </r>
    <r>
      <rPr>
        <sz val="11"/>
        <color rgb="FFFF0000"/>
        <rFont val="Calibri"/>
        <family val="2"/>
      </rPr>
      <t xml:space="preserve"> </t>
    </r>
    <r>
      <rPr>
        <sz val="11"/>
        <rFont val="Calibri"/>
        <family val="2"/>
      </rPr>
      <t>mediante una técnica de ELISA</t>
    </r>
  </si>
  <si>
    <r>
      <t>Para la cuantificación de anticuerpos tipo IgG frente a dsDNA en muestras de suero o plasma humano</t>
    </r>
    <r>
      <rPr>
        <sz val="11"/>
        <color rgb="FFFF0000"/>
        <rFont val="Calibri"/>
        <family val="2"/>
      </rPr>
      <t xml:space="preserve"> </t>
    </r>
    <r>
      <rPr>
        <sz val="11"/>
        <rFont val="Calibri"/>
        <family val="2"/>
      </rPr>
      <t>mediante una técnica de ELISA</t>
    </r>
  </si>
  <si>
    <r>
      <t>Para la cuantificación de anticuerpos tipo IgG frente a ADN de simple cadena (ssDNA) en muestras de suero o plasma humano</t>
    </r>
    <r>
      <rPr>
        <sz val="11"/>
        <color rgb="FFFF0000"/>
        <rFont val="Calibri"/>
        <family val="2"/>
      </rPr>
      <t xml:space="preserve"> </t>
    </r>
    <r>
      <rPr>
        <sz val="11"/>
        <rFont val="Calibri"/>
        <family val="2"/>
      </rPr>
      <t>mediante una técnica de ELISA</t>
    </r>
  </si>
  <si>
    <t>Centro de Isótopos (CENTIS)</t>
  </si>
  <si>
    <t>Centro de InmunoEnsayo (CIE)</t>
  </si>
  <si>
    <t>Centro de Ingeniería Genética y Biotecnología (CIGB)</t>
  </si>
  <si>
    <t>Centro de Inmunología Molecular (CIM)</t>
  </si>
  <si>
    <r>
      <t>γ</t>
    </r>
    <r>
      <rPr>
        <b/>
        <sz val="11"/>
        <rFont val="Calibri"/>
        <family val="2"/>
      </rPr>
      <t>-</t>
    </r>
    <r>
      <rPr>
        <sz val="11"/>
        <rFont val="Calibri"/>
        <family val="2"/>
      </rPr>
      <t>GT (GAMMA GT)</t>
    </r>
  </si>
  <si>
    <r>
      <t>Para la determinación cuantitativa de urea en suero, plasma y orina mediante reacción cinética en UV.</t>
    </r>
    <r>
      <rPr>
        <i/>
        <sz val="11"/>
        <color rgb="FFFF0000"/>
        <rFont val="Calibri"/>
        <family val="2"/>
      </rPr>
      <t xml:space="preserve">   </t>
    </r>
  </si>
  <si>
    <r>
      <t>Para la determinación cuantitativa de la Albúmina en suero y plasma mediante el método de verde Bromocresol.</t>
    </r>
    <r>
      <rPr>
        <i/>
        <sz val="11"/>
        <color rgb="FFFF0000"/>
        <rFont val="Calibri"/>
        <family val="2"/>
      </rPr>
      <t xml:space="preserve">   </t>
    </r>
  </si>
  <si>
    <r>
      <t>Para la determinación cuantitativa de la concentración de fósforo en suero, plasma y orina mediante la reacción con molibdato de amonio.</t>
    </r>
    <r>
      <rPr>
        <i/>
        <sz val="11"/>
        <color rgb="FFFF0000"/>
        <rFont val="Calibri"/>
        <family val="2"/>
      </rPr>
      <t xml:space="preserve">   </t>
    </r>
  </si>
  <si>
    <r>
      <t xml:space="preserve">Para la determinación cuantitativa de calcio en suero, plasma y orina humanos mediante la reacción con Orto-cresolftaleína. </t>
    </r>
    <r>
      <rPr>
        <i/>
        <sz val="11"/>
        <color rgb="FFFF0000"/>
        <rFont val="Calibri"/>
        <family val="2"/>
      </rPr>
      <t xml:space="preserve">   </t>
    </r>
  </si>
  <si>
    <r>
      <t>Para la determinación cuantitativa de la actividad de la enzima Colinesterasa en suero y plasma mediante método cinético.</t>
    </r>
    <r>
      <rPr>
        <i/>
        <sz val="11"/>
        <color rgb="FFFF0000"/>
        <rFont val="Calibri"/>
        <family val="2"/>
      </rPr>
      <t xml:space="preserve">   </t>
    </r>
  </si>
  <si>
    <r>
      <t xml:space="preserve">Para la determinación cuantitativa de hierro en suero humano mediante reacción colorimétrica con Ferene. </t>
    </r>
    <r>
      <rPr>
        <i/>
        <sz val="11"/>
        <color rgb="FFFF0000"/>
        <rFont val="Calibri"/>
        <family val="2"/>
      </rPr>
      <t xml:space="preserve">   </t>
    </r>
  </si>
  <si>
    <r>
      <t>Para la determinación cuantitativa de la concentración de magnesio en suero,  plasma y orina mediante reacción con azul de xilidilo.</t>
    </r>
    <r>
      <rPr>
        <i/>
        <sz val="11"/>
        <color rgb="FFFF0000"/>
        <rFont val="Calibri"/>
        <family val="2"/>
      </rPr>
      <t xml:space="preserve">   </t>
    </r>
  </si>
  <si>
    <r>
      <t>Para la determinación cuantitativa del Potasio en suero y plasma mediante método turbidimétrico.</t>
    </r>
    <r>
      <rPr>
        <i/>
        <sz val="11"/>
        <color rgb="FFFF0000"/>
        <rFont val="Calibri"/>
        <family val="2"/>
      </rPr>
      <t xml:space="preserve">   </t>
    </r>
  </si>
  <si>
    <r>
      <t>Para la determinación cuantitativa de las Proteínas Totales en suero y plasma mediante el método de Biuret.</t>
    </r>
    <r>
      <rPr>
        <i/>
        <sz val="11"/>
        <color rgb="FFFF0000"/>
        <rFont val="Calibri"/>
        <family val="2"/>
      </rPr>
      <t xml:space="preserve">   </t>
    </r>
  </si>
  <si>
    <r>
      <t xml:space="preserve">Para la determinación cuantitativa de la CK-MB en suero y plasma humano mediante inmunoinhibición. </t>
    </r>
    <r>
      <rPr>
        <i/>
        <sz val="11"/>
        <color rgb="FFFF0000"/>
        <rFont val="Calibri"/>
        <family val="2"/>
      </rPr>
      <t xml:space="preserve">   </t>
    </r>
  </si>
  <si>
    <r>
      <t xml:space="preserve">Para la determinación cuantitativa de fibrinógeno en plasma humano mediante método inmunoturbidimétrico </t>
    </r>
    <r>
      <rPr>
        <i/>
        <sz val="11"/>
        <color rgb="FFFF0000"/>
        <rFont val="Calibri"/>
        <family val="2"/>
      </rPr>
      <t xml:space="preserve">   </t>
    </r>
  </si>
  <si>
    <r>
      <t>OnSite</t>
    </r>
    <r>
      <rPr>
        <sz val="11"/>
        <rFont val="Calibri"/>
        <family val="2"/>
      </rPr>
      <t xml:space="preserve"> Cholera Ag Rapid Test</t>
    </r>
  </si>
  <si>
    <r>
      <t xml:space="preserve">Para la detección cualitativa y la diferenciación de los antígenos O1 y O139 de </t>
    </r>
    <r>
      <rPr>
        <i/>
        <sz val="11"/>
        <rFont val="Calibri"/>
        <family val="2"/>
      </rPr>
      <t>Vibrio cholerae</t>
    </r>
    <r>
      <rPr>
        <sz val="11"/>
        <rFont val="Calibri"/>
        <family val="2"/>
      </rPr>
      <t xml:space="preserve"> en muestras de heces fecales humanas.</t>
    </r>
  </si>
  <si>
    <t>Patrón de etanol 0,5 mg/mL.</t>
  </si>
  <si>
    <t>* En proceso de Evaluación</t>
  </si>
  <si>
    <t>Hoy</t>
  </si>
  <si>
    <t>VIGENTE  / CADUCADO</t>
  </si>
  <si>
    <t>PRÓXIMO A VENCER</t>
  </si>
  <si>
    <t>HOY</t>
  </si>
  <si>
    <t>5 años</t>
  </si>
  <si>
    <t>Clase A</t>
  </si>
  <si>
    <t>Clase B</t>
  </si>
  <si>
    <t>Clase C</t>
  </si>
  <si>
    <t>Clase D</t>
  </si>
  <si>
    <t xml:space="preserve">C.f.a.s. PAC </t>
  </si>
  <si>
    <t>El calibrador para sistemas automatizados C.f.a.s PAC (Prealbúmina-ASLO-Ceruloplasmina) está destinado a la calibración de los métodos cuantitativos de Roche en analizadores Roche de química clínica según se especifica en las fichas de valores.</t>
  </si>
  <si>
    <t>03555941</t>
  </si>
  <si>
    <t>D1612-110</t>
  </si>
  <si>
    <t>Diluent NaCl 9 %</t>
  </si>
  <si>
    <t>Se utiliza como diluyente de muestras conjuntamente con los reactivos de test en los sistemas cobas c.</t>
  </si>
  <si>
    <t>50 mL</t>
  </si>
  <si>
    <t>D1612-111</t>
  </si>
  <si>
    <t>D1612-115</t>
  </si>
  <si>
    <t>SMS</t>
  </si>
  <si>
    <t>NaOHD</t>
  </si>
  <si>
    <t>Sample Cleaner 1 (SmpCln1)</t>
  </si>
  <si>
    <t>Cell Wash Solution I/NaOH-D</t>
  </si>
  <si>
    <t>Cell Wash Solution II / Acid Wash</t>
  </si>
  <si>
    <t>ECO-D (EcoTergent)</t>
  </si>
  <si>
    <t>Sample Cleaner 2 (SmpCln2)</t>
  </si>
  <si>
    <t>SCCS (Special Cell Cleaning Solution)</t>
  </si>
  <si>
    <t>04708725</t>
  </si>
  <si>
    <t>04880307</t>
  </si>
  <si>
    <t>04880994</t>
  </si>
  <si>
    <t>05958024</t>
  </si>
  <si>
    <t>Solución de lavado para las pipetas de reactivos y las cubetas de reacción en los sistemas Roche/Hitachi cobas c</t>
  </si>
  <si>
    <t>Solución de lavado para las pipetas de muestras o cubetas de reacción de los sistemas Roche/Hitachi</t>
  </si>
  <si>
    <t>Solución de lavado para limpiar las cubetas de reacción de los sistemas Roche/Hitachi.</t>
  </si>
  <si>
    <t>Solución de lavado para las pipetas de reactivos y las cubetas de reacción en los sistemas Roche/Hitachi cobas c.</t>
  </si>
  <si>
    <t>Es un aditivo que se añade al baño de reacción para reducir la tensión de superficie en los sistemas cobas c 311</t>
  </si>
  <si>
    <t>Solución de lavado para jeringas de muestras en los sistemas Roche/Hitachi cobas c</t>
  </si>
  <si>
    <t>D1612-115/1</t>
  </si>
  <si>
    <t>D1612-115/2</t>
  </si>
  <si>
    <t>D1612-115/3</t>
  </si>
  <si>
    <t>D1612-115/4</t>
  </si>
  <si>
    <t>D1612-115/5</t>
  </si>
  <si>
    <t>D1612-115/6</t>
  </si>
  <si>
    <t>D1612-115/7</t>
  </si>
  <si>
    <t>D1612-115/8</t>
  </si>
  <si>
    <t>12 x 59 mL</t>
  </si>
  <si>
    <t>2 x 1,8 L</t>
  </si>
  <si>
    <t>12 x 68 mL</t>
  </si>
  <si>
    <t>D1612-112</t>
  </si>
  <si>
    <t>LDLC3</t>
  </si>
  <si>
    <t>Para la determinación cuantitativa de las inmunoglobulinas G contra el Toxoplasma gondii en suero y plasma humano mediante un inmunoensayo de electroquimioluminiscencia en los analizadores automáticos Elecsys y cobas e.</t>
  </si>
  <si>
    <t>Para la determinación cualitativa  de las inmunoglobulinas M contra el parásito Toxoplasma gondii en suero y plasma humano mediante un inmunoensayo de electroquimioluminiscencia en los analizadores automáticos Elecsys y cobas e.</t>
  </si>
  <si>
    <t>ASLOT</t>
  </si>
  <si>
    <t>D1612-113</t>
  </si>
  <si>
    <t>Para la determinación inmunológica cuantitativa de la anti-estreptolisina O en suero y plasma humanos, en los sistemas automáticos Roche/Hitachi cobas c, por método inmunoturbidimétrico.</t>
  </si>
  <si>
    <t>D1701-02</t>
  </si>
  <si>
    <t>Para la determinación cuantitativa de las inmunoglobulinas G (IgG) contra el Citomegalovirus (CMV) en suero y plasma humanos, mediante un ensayo de electroquimioluminiscencia (ECLIA)  en los analizadores automáticos Elecsys y cobas e.</t>
  </si>
  <si>
    <t>D1701-01</t>
  </si>
  <si>
    <t>Para la determinación cualitativa de las inmunoglobulinas M (IgM) contra el Citomegalovirus (CMV) en suero y plasma humanos, mediante un ensayo de electroquimioluminiscencia (ECLIA) en los analizadores automáticos Elecsys y cobas e.</t>
  </si>
  <si>
    <t>D1701-08</t>
  </si>
  <si>
    <t>D1701-07</t>
  </si>
  <si>
    <t>Para la determinación cuantitativa de la triyodotironina libre en suero y plasma humanos por el método de inmunoensayo de electroquimioluminiscencia “ECLIA” para los analizadores automáticos Elecsys y cobas e.</t>
  </si>
  <si>
    <t>Para 200 determinaciones</t>
  </si>
  <si>
    <t>D1701-06</t>
  </si>
  <si>
    <t xml:space="preserve">Para la determinación cuantitativa de la tiroxina libre en suero y plasma humanos por el método de inmunoensayo de electroquimioluminiscencia “ECLIA” en los analizadores automáticos Elecsys y cobas e. </t>
  </si>
  <si>
    <t>D1701-09</t>
  </si>
  <si>
    <t>D1701-03</t>
  </si>
  <si>
    <t>VIDAS® EBV VCA IgM (VCAM)</t>
  </si>
  <si>
    <t>Prueba automatizada en instrumentos de la familia VIDAS, que permite la detección cualitativa de IgM anti-VCA en suero humano mediante la técnica ELFA (Enzyme Linked Fluorescent Assay). La detección de dichos anticuerpos específicos sirve de ayuda en el diagnóstico de la mononucleosis infecciosa (MNI).</t>
  </si>
  <si>
    <t xml:space="preserve">30 237 </t>
  </si>
  <si>
    <t>D1701-05</t>
  </si>
  <si>
    <t>HCYS/ Homocysteine Calibrator Kit/Homocysteine Control Kit</t>
  </si>
  <si>
    <t>Para la determinación cuantitativa de la L-homocisteina total en suero y plasma humanos, mediante un método enzimático, en los sistemas Roche/Hitachi cobas c.</t>
  </si>
  <si>
    <t>D1702-11</t>
  </si>
  <si>
    <t>Para la determinación cuantitativa de anticuerpos anti-tiroglobulina en suero y plasma humanos mediante un ensayo de electroquimioluminiscencia (ECLIA), en los analizadores automáticos Elecsys y cobas e.</t>
  </si>
  <si>
    <t>D1702-13</t>
  </si>
  <si>
    <t>C.f.a.s. CK-MB</t>
  </si>
  <si>
    <t>Está destinado a la calibración de los métodos de Roche para la determinación cuantitativa de la CK‑MB en analizadores Roche de química clínica.</t>
  </si>
  <si>
    <t xml:space="preserve">CALIBRATOR 3 x 1 mL </t>
  </si>
  <si>
    <t>11447394</t>
  </si>
  <si>
    <t>D1702-10</t>
  </si>
  <si>
    <t>proBNP II STAT/ proBNP II STAT CalSet</t>
  </si>
  <si>
    <t>D1702-12</t>
  </si>
  <si>
    <t>Para la determinación cuantitativa del propéptido natriurético de tipo B N-terminal (proBNP) en suero y plasma humanos, mediante un ensayo de electroquimioluminiscencia (ECLIA) en los analizadores automáticos cobas e 601 y cobas e 602.</t>
  </si>
  <si>
    <t>D1702-14</t>
  </si>
  <si>
    <t>Para la determinación cuantitativa del propéptido aminoterminal del procolágeno de tipo 1 (P1NP) total en suero y plasma humanos, mediante un ensayo de electroquimioluminiscencia (ECLIA) en los analizadores automáticos Elecsys y cobas e.</t>
  </si>
  <si>
    <r>
      <t xml:space="preserve">D-DI TEST </t>
    </r>
    <r>
      <rPr>
        <vertAlign val="superscript"/>
        <sz val="11"/>
        <rFont val="Calibri"/>
        <family val="2"/>
      </rPr>
      <t>®</t>
    </r>
  </si>
  <si>
    <t>Para la determinación del tiempo de tromboplastina parcial activada (aPTT) con un reactivo que ha sido sensibilizado para permitir la detección de los anticoagulantes de tipo lúpico (PTT-LA).</t>
  </si>
  <si>
    <t>6 viales liofilizados x 2 mL para 120 pruebas aproximadamente</t>
  </si>
  <si>
    <t>Prueba de aglutinación de látex en portaobjeto para la determinación cualitativa y semicuantitativa de dímero D en plasma humano.</t>
  </si>
  <si>
    <t>Para la determinación cuantitativa del nivel de actividad antitrombínica en el plasma por el método del sustrato cromogénico sintético, utilizando analizadores de la línea STA.</t>
  </si>
  <si>
    <t>STA - STACHROM AT III l/ STA - STACHROM AT III o</t>
  </si>
  <si>
    <t>D1703-19</t>
  </si>
  <si>
    <t xml:space="preserve">Para la determinación cuantitativa de albúmina en suero y plasma
humanos, en los sistemas Roche/Hitachi cobas c
</t>
  </si>
  <si>
    <t xml:space="preserve">Bilirubin Total Gen.3 (BILT3) </t>
  </si>
  <si>
    <t>D1703-16</t>
  </si>
  <si>
    <t>Para la determinación cuantitativa de bilirrubina total en suero y plasma de adultos y neonatos, en el sistema cobas c 111.</t>
  </si>
  <si>
    <t>4 x 100 determinaciones</t>
  </si>
  <si>
    <t>05795648</t>
  </si>
  <si>
    <t>Bilirubin Total Gen.3 (BILT3)</t>
  </si>
  <si>
    <t>D1703-17</t>
  </si>
  <si>
    <t>D1703-15</t>
  </si>
  <si>
    <t>Para la determinación cuantitativa de bilirrubina total en suero y plasma de adultos y neonatos, en los sistemas Roche/Hitachi cobas c.</t>
  </si>
  <si>
    <t xml:space="preserve">Casete conteniendo R1 y R3 para 600 determinaciones. </t>
  </si>
  <si>
    <t>05795419</t>
  </si>
  <si>
    <t>D1703-18</t>
  </si>
  <si>
    <t>D1703-20</t>
  </si>
  <si>
    <t>Tina-quant β2-Microglobulin /β2- Microglobulin Control Set</t>
  </si>
  <si>
    <t xml:space="preserve">Para la determinación cuantitativa de la β2-microglobulina en suero y plasma humanos, en los analizadores automáticos Roche/Hitachi cobas c. </t>
  </si>
  <si>
    <t>Para 2 x 70 determinaciones</t>
  </si>
  <si>
    <t>11660551/ 11729683</t>
  </si>
  <si>
    <t xml:space="preserve">Para la determinación cuantitativa de creatina quinasa (CK) en suero y plasma humanos, en los sistemas Roche/Hitachi cobas c y COBAS INTEGRA. </t>
  </si>
  <si>
    <t>Casete conteniendo R1 y R2/SR para 200 determinaciones</t>
  </si>
  <si>
    <t>Para la determinación cuantitativa de la glucosa en suero, plasma, orina y líquido cefalorraquídeo humanos, en los sistemas Roche/Hitachi cobas c y COBAS INTEGRA.</t>
  </si>
  <si>
    <t>Urea/BUN (UREAL)</t>
  </si>
  <si>
    <t>Para la determinación cuantitativa de urea y el nitrógeno ureico en suero, plasma y orina humanos, en los sistemas Roche/Hitachi cobas c y COBAS INTEGRA.</t>
  </si>
  <si>
    <t>Casete conteniendo R1 y R2 y R1  para 500 determinaciones</t>
  </si>
  <si>
    <t>D1609-83</t>
  </si>
  <si>
    <t>ZK006.R</t>
  </si>
  <si>
    <t>D1703-28</t>
  </si>
  <si>
    <t>D1704-34</t>
  </si>
  <si>
    <t>Para la determinación cuantitativa de bilirrubina directa en suero y plasma humanos, en los sistemas Roche/Hitachi cobas c.</t>
  </si>
  <si>
    <t>CRP T Control N</t>
  </si>
  <si>
    <t>D1704-29</t>
  </si>
  <si>
    <t>Para el control de calidad en la verificación de la exactitud y precisión de los métodos cuantitativos para proteína C reactiva (CRPHS), en los analizadores Roche/Hitachi MODULAR, cobas c y COBAS INTEGRA.</t>
  </si>
  <si>
    <t>5 x 0,5 mL</t>
  </si>
  <si>
    <t>20766321</t>
  </si>
  <si>
    <t>D1704-31</t>
  </si>
  <si>
    <t>D1704-33</t>
  </si>
  <si>
    <t>Para la determinación cuantitativa de magnesio en suero, plasma y orina humanos, en los sistemas Roche/Hitachi cobas c.</t>
  </si>
  <si>
    <t xml:space="preserve">Casete conteniendo R1 y R2 para 250 determinaciones. </t>
  </si>
  <si>
    <t>06481647</t>
  </si>
  <si>
    <t>D1704-32</t>
  </si>
  <si>
    <t>D1704-30</t>
  </si>
  <si>
    <t>D1704-35</t>
  </si>
  <si>
    <t>Para la determinación cuantitativa de las inmunoglobulinas unidas y libres del tipo de cadena ligera kappa en suero y plasma humanos en los analizadores Roche/Hitachi cobas c.</t>
  </si>
  <si>
    <t>D1704-36</t>
  </si>
  <si>
    <t>Para la determinación cuantitativa de las inmunoglobulinas ligadas y libres del tipo de cadena ligera lambda en suero y plasma humanos en los analizadores Roche/Hitachi cobas c.</t>
  </si>
  <si>
    <r>
      <t xml:space="preserve">Medio de cultivo para la detección de sepsis urinaria y la identificación de </t>
    </r>
    <r>
      <rPr>
        <i/>
        <sz val="11"/>
        <rFont val="Calibri"/>
        <family val="2"/>
      </rPr>
      <t>Escherichia coli</t>
    </r>
    <r>
      <rPr>
        <sz val="11"/>
        <rFont val="Calibri"/>
        <family val="2"/>
      </rPr>
      <t>.</t>
    </r>
  </si>
  <si>
    <t>D1705-43</t>
  </si>
  <si>
    <t>Para la determinación cuantitativa de la colinesterasa (CHE2) en suero y plasma humanos en los sistemas Roche/Hitachi cobas c y para la determinación de su actividad catalítica en los sistemas COBAS INTEGRA.</t>
  </si>
  <si>
    <t>D1705-45</t>
  </si>
  <si>
    <t>D1705-38</t>
  </si>
  <si>
    <t>Activator</t>
  </si>
  <si>
    <t>En las tareas diarias de preparación de los electrodos ISE, las tuberías y las pipetas para muestras.</t>
  </si>
  <si>
    <t>9 x 12 mL</t>
  </si>
  <si>
    <t>D1705-38/1</t>
  </si>
  <si>
    <t>D1705-38/2</t>
  </si>
  <si>
    <t>Cleaner</t>
  </si>
  <si>
    <t>Solución para lavar las pipetas de muestras y las pipetas de reactivos</t>
  </si>
  <si>
    <t>1000 mL</t>
  </si>
  <si>
    <t>D1705-38/3</t>
  </si>
  <si>
    <t>ISE Deproteinizer</t>
  </si>
  <si>
    <t>Para la limpieza de los electrodos ISE</t>
  </si>
  <si>
    <t>6 x 21 mL</t>
  </si>
  <si>
    <t>D1705-38/4</t>
  </si>
  <si>
    <t>CLEAN</t>
  </si>
  <si>
    <t xml:space="preserve"> Solución de lavado para ciclos de lavado extra de las agujas de reactivos en COBAS INTEGRA 400 plus /800 y para ciclos de lavado extra de las agujas de muestra en  COBAS INTEGRA 800.</t>
  </si>
  <si>
    <t>IGA</t>
  </si>
  <si>
    <t>D1705-41</t>
  </si>
  <si>
    <t>Para la determinación inmunológica cuantitativa de la inmunoglobulina A humana (IGA) en suero y plasma en los sistemas COBAS INTEGRA.</t>
  </si>
  <si>
    <t>Casete conteniendo R1 y SR para 100 determinaciones</t>
  </si>
  <si>
    <t>20737755</t>
  </si>
  <si>
    <t>D1705-40</t>
  </si>
  <si>
    <t>IGGT</t>
  </si>
  <si>
    <t>Para la determinación inmunológica cuantitativa de la inmunoglobulina G humana (IGGT) en suero, plasma y líquido cefalorraquídeo en los sistemas COBAS INTEGRA.</t>
  </si>
  <si>
    <t>Casete conteniendo R1 y R2 para 100 determinaciones</t>
  </si>
  <si>
    <t>20766631</t>
  </si>
  <si>
    <t>D1705-42</t>
  </si>
  <si>
    <t>IGM</t>
  </si>
  <si>
    <t>Para la determinación inmunológica cuantitativa de la inmunoglobulina M humana (IGM) en suero y plasma en los sistemas COBAS INTEGRA.</t>
  </si>
  <si>
    <t>20737771</t>
  </si>
  <si>
    <t>NaCl Diluent 9 %</t>
  </si>
  <si>
    <t>D1705-39</t>
  </si>
  <si>
    <t>Se utiliza como diluyente de muestras conjuntamente con los reactivos de test en los sistemas COBAS INTEGRA</t>
  </si>
  <si>
    <t>D1705-44</t>
  </si>
  <si>
    <t>Para la determinación cuantitativa del sirolimus en sangre total humana mediante un inmunoensayo de electroquimioluminiscencia (ECLIA), en los analizadores automáticos Elecsys y cobas e.</t>
  </si>
  <si>
    <t>Turbo TSH [I-125] IRMA KIT</t>
  </si>
  <si>
    <t>Para la determinación de la hormona estimulante de la glándula tiroides (hTSH) en suero humano.</t>
  </si>
  <si>
    <r>
      <t xml:space="preserve">MININEPH </t>
    </r>
    <r>
      <rPr>
        <vertAlign val="superscript"/>
        <sz val="11"/>
        <color rgb="FF000000"/>
        <rFont val="Calibri"/>
        <family val="2"/>
      </rPr>
      <t>TM</t>
    </r>
    <r>
      <rPr>
        <sz val="11"/>
        <color rgb="FF000000"/>
        <rFont val="Calibri"/>
        <family val="2"/>
      </rPr>
      <t xml:space="preserve"> Human IgG1 Kit</t>
    </r>
  </si>
  <si>
    <r>
      <t xml:space="preserve">MININEPH </t>
    </r>
    <r>
      <rPr>
        <vertAlign val="superscript"/>
        <sz val="11"/>
        <color rgb="FF000000"/>
        <rFont val="Calibri"/>
        <family val="2"/>
      </rPr>
      <t>TM</t>
    </r>
    <r>
      <rPr>
        <sz val="11"/>
        <color rgb="FF000000"/>
        <rFont val="Calibri"/>
        <family val="2"/>
      </rPr>
      <t xml:space="preserve"> Human C3 Kit</t>
    </r>
  </si>
  <si>
    <r>
      <t xml:space="preserve">MININEPH </t>
    </r>
    <r>
      <rPr>
        <vertAlign val="superscript"/>
        <sz val="11"/>
        <rFont val="Calibri"/>
        <family val="2"/>
      </rPr>
      <t>TM</t>
    </r>
    <r>
      <rPr>
        <sz val="11"/>
        <rFont val="Calibri"/>
        <family val="2"/>
      </rPr>
      <t xml:space="preserve"> Human C4 Kit</t>
    </r>
  </si>
  <si>
    <t>Para la determinación de IgG1 humana en suero, por método nefelométrico en loa analizadores MININEPH Y MININEPH PLUS.</t>
  </si>
  <si>
    <t>HeberFast Line Embarazo II</t>
  </si>
  <si>
    <t>1.005.00/ 1.005.01</t>
  </si>
  <si>
    <t>R&amp;P</t>
  </si>
  <si>
    <t>Alcian Blue pH 0.5</t>
  </si>
  <si>
    <t>D1705-60</t>
  </si>
  <si>
    <t xml:space="preserve">Para demostración de mucinas fuertemente azufrados en secciones de tejidos. </t>
  </si>
  <si>
    <t>04-165812</t>
  </si>
  <si>
    <t>Bio Mount HM</t>
  </si>
  <si>
    <t>D1705-52</t>
  </si>
  <si>
    <t xml:space="preserve">Como medio de montaje sintético para portaobjetos de muestras citológicas e histológicas y para el uso de montadores automáticos. </t>
  </si>
  <si>
    <t>1 x 250 mL</t>
  </si>
  <si>
    <t>05-BMHM250</t>
  </si>
  <si>
    <t>D1705-53</t>
  </si>
  <si>
    <t>D1705-54</t>
  </si>
  <si>
    <t>D1705-55</t>
  </si>
  <si>
    <t>D1705-56</t>
  </si>
  <si>
    <t>D1705-57</t>
  </si>
  <si>
    <t>D1705-58</t>
  </si>
  <si>
    <t>D1705-59</t>
  </si>
  <si>
    <t>D1705-61</t>
  </si>
  <si>
    <t>D1705-62</t>
  </si>
  <si>
    <t>D1705-63</t>
  </si>
  <si>
    <t>D1705-64</t>
  </si>
  <si>
    <t>D1705-65</t>
  </si>
  <si>
    <t>Gordon-Sweet</t>
  </si>
  <si>
    <t>Para demostrar fibras reticulares argirófilas en tejido conjuntivo</t>
  </si>
  <si>
    <t>04-040802</t>
  </si>
  <si>
    <t>D1705-48</t>
  </si>
  <si>
    <t>D1705-49</t>
  </si>
  <si>
    <t>D1705-50</t>
  </si>
  <si>
    <t>D1705-51</t>
  </si>
  <si>
    <t>Grimelius</t>
  </si>
  <si>
    <t xml:space="preserve">Para visualizar sustancias argirófilas en secciones de tejidos y apósitos. </t>
  </si>
  <si>
    <t>04-044822</t>
  </si>
  <si>
    <t>Grocott</t>
  </si>
  <si>
    <t>Para demostrar la presencia de hongos en secciones de tejidos</t>
  </si>
  <si>
    <t>Para 120 determinaciones</t>
  </si>
  <si>
    <t>04-043823</t>
  </si>
  <si>
    <t>Killik</t>
  </si>
  <si>
    <t>Medio de inclusión de muestras de tejido para corte en criostato.</t>
  </si>
  <si>
    <t xml:space="preserve">4 Frascos x 100 mL </t>
  </si>
  <si>
    <t>05-9801</t>
  </si>
  <si>
    <t>Luxol fast blue</t>
  </si>
  <si>
    <t xml:space="preserve">Para mostrar la mielina y los fosfolípidos en secciones histológicas. </t>
  </si>
  <si>
    <t>04-200812</t>
  </si>
  <si>
    <t>Masson Fontana</t>
  </si>
  <si>
    <t>Para mostrar melanina en secciones histológicas.</t>
  </si>
  <si>
    <t>04-041822</t>
  </si>
  <si>
    <t>Masson trichrome with aniline blue</t>
  </si>
  <si>
    <t xml:space="preserve">Para la demostración del tejido conectivo, demostrando gametos, núcleos, neurofibrillas, colágeno, queratina, fibrillas intracelulares e imágenes en negativo del aparato de Golgi. </t>
  </si>
  <si>
    <t>04-010802</t>
  </si>
  <si>
    <t>May Grünwald Giemsa</t>
  </si>
  <si>
    <t>Como método selectivo para la preparación celular y evidencia de parásitos en secciones de tejidos particularmente en el linfohematopoyético.</t>
  </si>
  <si>
    <t>04-081802</t>
  </si>
  <si>
    <t>Mayer's hematoxylin</t>
  </si>
  <si>
    <t xml:space="preserve">Para la tinción nuclear de secciones de tejidos, permitiendo diferenciar la tinción nuclear y la citoplasmática. </t>
  </si>
  <si>
    <t xml:space="preserve">1 x 1L </t>
  </si>
  <si>
    <t>05-06002/L</t>
  </si>
  <si>
    <t>MGG Quick Stain</t>
  </si>
  <si>
    <t xml:space="preserve">Para la tinción diferencial de elementos sanguíneos formados, también para teñir otros tipos de frotis secados al aire. </t>
  </si>
  <si>
    <t>04-090805</t>
  </si>
  <si>
    <t>Mielodec</t>
  </si>
  <si>
    <t>Para fijar y descalcificar biopsias de médula ósea.</t>
  </si>
  <si>
    <t xml:space="preserve">10 Frascos x 100 mL </t>
  </si>
  <si>
    <t>04-230827</t>
  </si>
  <si>
    <t>Mucicarmine</t>
  </si>
  <si>
    <t xml:space="preserve">Para evidenciar mucopolisacáridos ácidos de naturaleza epitelial (mucinas) en secciones histológicas. </t>
  </si>
  <si>
    <t>04-190812</t>
  </si>
  <si>
    <t>Perls</t>
  </si>
  <si>
    <t xml:space="preserve">Para mostrar reacciones férricas en secciones de tejidos (método 1) y para hematología y citología (método 2). </t>
  </si>
  <si>
    <t>04-180807</t>
  </si>
  <si>
    <t>Silver impregnation</t>
  </si>
  <si>
    <t>Para visualizar las fibras reticulares argirófilas en el tejido conjuntivo</t>
  </si>
  <si>
    <t>04-040801</t>
  </si>
  <si>
    <t>Silver methenamine P.A.S.M</t>
  </si>
  <si>
    <t xml:space="preserve">Para mostrar los elementos argirófilos y mucopolisacáridos (membranas basales, micetos y bacterias) en secciones de tejido. </t>
  </si>
  <si>
    <t>04-043822</t>
  </si>
  <si>
    <t>Weigert long method</t>
  </si>
  <si>
    <t>Para demostrar fibras elásticas en secciones histológicas (método largo).</t>
  </si>
  <si>
    <t>04-050802</t>
  </si>
  <si>
    <t xml:space="preserve"> R&amp;P Company S.R.L</t>
  </si>
  <si>
    <t>AFOG</t>
  </si>
  <si>
    <t>Método de referencia para resaltar los depósitos proteicos en la biopsia renal.</t>
  </si>
  <si>
    <t>04-021002</t>
  </si>
  <si>
    <t>D1705-70</t>
  </si>
  <si>
    <t>Alcian Blue pH 2.5</t>
  </si>
  <si>
    <t>Para evidenciar mucopolisacáridos ácidos en secciones de tejidos.</t>
  </si>
  <si>
    <t>04-160802</t>
  </si>
  <si>
    <t>D1705-76</t>
  </si>
  <si>
    <t>Cell-Block</t>
  </si>
  <si>
    <t>D1705-75</t>
  </si>
  <si>
    <t>Fijador universal</t>
  </si>
  <si>
    <t xml:space="preserve">4 frascos x 2,5 L </t>
  </si>
  <si>
    <t>05-01065Q</t>
  </si>
  <si>
    <t>Congo red Highman</t>
  </si>
  <si>
    <t>Para la detección de amiloide en secciones de tejido.</t>
  </si>
  <si>
    <t>04-210822</t>
  </si>
  <si>
    <t>D1705-72</t>
  </si>
  <si>
    <t>Familia 7.1 Colorantes para uso general</t>
  </si>
  <si>
    <t>D1705-81</t>
  </si>
  <si>
    <t xml:space="preserve">Para la tinción del citoplasma en muestras cito-histológicas. </t>
  </si>
  <si>
    <t>Eosin Y 1 % aqueous solution</t>
  </si>
  <si>
    <t>05-10002/L</t>
  </si>
  <si>
    <t>1 x 1 L</t>
  </si>
  <si>
    <t>Eosin Y alcoholic solution</t>
  </si>
  <si>
    <t>05-10003/L</t>
  </si>
  <si>
    <t>D1705-81/1</t>
  </si>
  <si>
    <t>D1705-81/2</t>
  </si>
  <si>
    <t>Gram</t>
  </si>
  <si>
    <t>Método para diferenciar las bacterias Gram-positivas y Gram-negativas en secciones histológicas y frotis de tejidos.</t>
  </si>
  <si>
    <t>04-100802</t>
  </si>
  <si>
    <t>D1705-71</t>
  </si>
  <si>
    <t>Mallory trichrome</t>
  </si>
  <si>
    <t xml:space="preserve">Para la visualización de tejido conectivo, retículo, cartílago, hueso y amiloideo. </t>
  </si>
  <si>
    <t>04-020802</t>
  </si>
  <si>
    <t>D1705-82</t>
  </si>
  <si>
    <t>Masson trichrome Goldner with light green</t>
  </si>
  <si>
    <t>Método elegido para el tejido conectivo, especialmente indicado para gametos, núcleos, neurofibrillas, neuroglías, colágeno, queratina, fibrillas intracelulares e imágenes en negativo del aparato de Golgi.</t>
  </si>
  <si>
    <t>D1705-74</t>
  </si>
  <si>
    <t>04-011802</t>
  </si>
  <si>
    <t>D1705-73</t>
  </si>
  <si>
    <t>Osteodec</t>
  </si>
  <si>
    <t>Descalcificador para biopsias de huesos.</t>
  </si>
  <si>
    <t xml:space="preserve">1 frasco x 2,5 L. </t>
  </si>
  <si>
    <t>05-03005E</t>
  </si>
  <si>
    <t>P.A.S. Periodic acid Schiff Hotchkiss-McManus</t>
  </si>
  <si>
    <t>D1705-77</t>
  </si>
  <si>
    <t>Para demostrar tejidos normales y patológicos caracterizados por grupos adyacentes glicolíticos y aminohidroxílicos en secciones histológicas (método 1) y para hematología en citología (método 2).</t>
  </si>
  <si>
    <t>04-130802</t>
  </si>
  <si>
    <t>P.T.A.H Phosphotungstic acid hematoxylin</t>
  </si>
  <si>
    <t xml:space="preserve">Para diferenciar el tejido muscular liso y estriado en secciones de tejidos. </t>
  </si>
  <si>
    <t>04-060802</t>
  </si>
  <si>
    <t>D1705-78</t>
  </si>
  <si>
    <t>Von Kossa</t>
  </si>
  <si>
    <t>Método indicado para la visualización de iones de calcio en secciones histológicas</t>
  </si>
  <si>
    <t>04-170801</t>
  </si>
  <si>
    <t>D1705-68</t>
  </si>
  <si>
    <t>D1705-83</t>
  </si>
  <si>
    <t>Van Gieson trichrome</t>
  </si>
  <si>
    <t xml:space="preserve">Para diferenciar las fibras de colágeno del conectivo en secciones de tejidos. </t>
  </si>
  <si>
    <t>04-030802</t>
  </si>
  <si>
    <t>Unyhol</t>
  </si>
  <si>
    <t>Disolvente alcohólico a utilizar para el tratamiento, desparafinado y deshidratación en los procedimientos de laboratorio de Anatomía patológica en sustitución de la escala de etanol.</t>
  </si>
  <si>
    <t xml:space="preserve">1 frasco x 2,5 L </t>
  </si>
  <si>
    <t>06-10071E</t>
  </si>
  <si>
    <t>D1705-69</t>
  </si>
  <si>
    <t>Warthin Starry</t>
  </si>
  <si>
    <t xml:space="preserve">Para la demostración de espiroquetas en muestras cito-histológicas.  </t>
  </si>
  <si>
    <t xml:space="preserve">Para 10 determinaciones (hasta 4 láminas para cada ensayo) </t>
  </si>
  <si>
    <t>04-040903</t>
  </si>
  <si>
    <t>D1705-79</t>
  </si>
  <si>
    <t>Wilson disease stain</t>
  </si>
  <si>
    <t>Método utilizado para visualizar cobre en secciones de tejido hepático.</t>
  </si>
  <si>
    <t>04-182807</t>
  </si>
  <si>
    <t>D1705-67</t>
  </si>
  <si>
    <t>Ziehl-Neelsen Fite</t>
  </si>
  <si>
    <t xml:space="preserve">Para mostrar micobacterias patógenas (bacilo de Koch y de Hansen) en secciones histológicas y frotis de esputo. </t>
  </si>
  <si>
    <t>04-111802</t>
  </si>
  <si>
    <t>D1705-80</t>
  </si>
  <si>
    <t xml:space="preserve">Ziehl-Neelsen </t>
  </si>
  <si>
    <t>Para visualizar micobacterias, especialmente el bacilo de Koch, en secciones histológicas y en frotis o cultivos de esputos.</t>
  </si>
  <si>
    <t>04-110802</t>
  </si>
  <si>
    <t>D1705-66</t>
  </si>
  <si>
    <t>D1706-84</t>
  </si>
  <si>
    <t>D1706-85</t>
  </si>
  <si>
    <t>Para ser utilizado junto con la determinación Elecsys Tg II a fin de evaluar posibles efectos interferentes y como auxiliar en la confirmación de los resultados de tiroglobulina.</t>
  </si>
  <si>
    <t>Para 50 pruebas; 1 frasco x 3 mL</t>
  </si>
  <si>
    <t>06513107</t>
  </si>
  <si>
    <t>C3c</t>
  </si>
  <si>
    <t>C4</t>
  </si>
  <si>
    <t>D1707-90</t>
  </si>
  <si>
    <t>D1707-90/1</t>
  </si>
  <si>
    <t>D1707-90/2</t>
  </si>
  <si>
    <t xml:space="preserve">ISETROL </t>
  </si>
  <si>
    <t>SnapPack</t>
  </si>
  <si>
    <t>Para verificar las mediciones de  Na+, K+, Ca 2+, Li+ y Cl- en los analizadores de Roche.</t>
  </si>
  <si>
    <t>Para la determinación de Na+, K+, Cl-, Ca 2+ y Li+ en el analizador de electrolitos 9180.</t>
  </si>
  <si>
    <t>3 x 10 x 1,0 mL  Level 1, 2, 3</t>
  </si>
  <si>
    <t>Standard A 350 mL
Standard B 85 mL 
Standard C 85 mL
Reference Solution 100 mL</t>
  </si>
  <si>
    <t>03112888</t>
  </si>
  <si>
    <t>03112349</t>
  </si>
  <si>
    <t>ABX Minoclair</t>
  </si>
  <si>
    <t>Solución química para la limpieza de los contadores hematológicos de HORIBA Medical</t>
  </si>
  <si>
    <t>1 frasco por 0,5 L</t>
  </si>
  <si>
    <t>D1707-96</t>
  </si>
  <si>
    <t>D1707-99</t>
  </si>
  <si>
    <t xml:space="preserve">ASSERACHROMⓇ APA SCREEN </t>
  </si>
  <si>
    <t>Para la determinación cuantitativa de las diferentes clases (IgG, IgA, IgM)  de anticuerpos antifosfolipídidos (APA) en suero o plasma humanos por el método ELISA.</t>
  </si>
  <si>
    <t>00266</t>
  </si>
  <si>
    <t>PreciControl Lung Cancer</t>
  </si>
  <si>
    <t xml:space="preserve">Para el control de calidad de los inmunoanálisis Elecsys SCC, ProGRP, CYFRA 21-1 y NSE, en los inmunoanalizadores Elecsys y cobas e. </t>
  </si>
  <si>
    <t>07360070</t>
  </si>
  <si>
    <t>PC LC1 2 x 3 mL; PC LC2 2 x 3 mL</t>
  </si>
  <si>
    <t>D1707-98</t>
  </si>
  <si>
    <t>D1707-94</t>
  </si>
  <si>
    <t>D1707-93</t>
  </si>
  <si>
    <t>D1707-92</t>
  </si>
  <si>
    <t>Para la determinación cualitativa del Virus del Papiloma Humano (HPV) en muestras de pacientes, en el analizador automático cobas 4800.</t>
  </si>
  <si>
    <t>Sistema cobas® 4800 HPV Test (cobas® 4800 System Sample Preparation Kit (c4800 SMPL PREP)/cobas® 4800 HPV Amplification/Detection Kit (c4800 HPV AMP/DET)/cobas® 4800 HPV Controls Kit (c4800 HPV CTLS)/cobas® 4800 System Liquid Cytology Preparation Kit (c4800 LIQ CYT)/cobas® 4800 System Wash Buffer Kit (c4800 WB))</t>
  </si>
  <si>
    <t>960 Pruebas, 240 Pruebas/960 Pruebas, 240 Pruebas/ 10 juegos/ 960 Pruebas, 240 Pruebas/ 960 Pruebas, 240 Pruebas</t>
  </si>
  <si>
    <t>05235804, 05235782/ 05235910, 05235901/ 05235855/ 05235839, 05235812/ 05235871, 05235863</t>
  </si>
  <si>
    <t>D1707-95</t>
  </si>
  <si>
    <t>D1707-88</t>
  </si>
  <si>
    <t>UMELISA EGF</t>
  </si>
  <si>
    <t>Para la cuantificación de Factor de Crecimiento Epidérmico (EGF) en suero humano</t>
  </si>
  <si>
    <t>Para 288 pruebas</t>
  </si>
  <si>
    <t>Para la determinación cuantitativa de la haptoglobina en suero y plasma humanos en los sistemas Roche/Hitachi cobas c  y COBAS INTEGRA.</t>
  </si>
  <si>
    <t>R1  6 x 20 mL;  R2  6 x 8 mL/ R1 6 x 53 mL; R2 6 x 20</t>
  </si>
  <si>
    <t>03507041; 03507149</t>
  </si>
  <si>
    <t>Para la determinación cuantitativa de hierro en suero y plasma humanos en los sistemas Roche/Hitachi cobas c y COBAS INTEGRA.</t>
  </si>
  <si>
    <t xml:space="preserve">   </t>
  </si>
  <si>
    <t>CKMB</t>
  </si>
  <si>
    <t>Para la determinación cuantitativa de la actividad catalítica de la subunidad MB de la creatina quinasa (CK-MB) en suero y plasma humanos en los sistemas Roche/Hitachi cobas c y COBAS INTEGRA.</t>
  </si>
  <si>
    <t>D1708-102</t>
  </si>
  <si>
    <t>Para la determinación cuantitativa inmunológica del complemento C4 en suero y plasma humanos mediante Inmunoturbidimetría en los sistemas Roche/Hitachi cobas c y COBAS INTEGRA.</t>
  </si>
  <si>
    <t xml:space="preserve">Para la determinación cuantitativa del antígeno carcinoembrionario (CEA) en suero y plasma humanos mediante un ensayo de electroquimioluminiscencia (ECLIA) en los analizadores automáticos Elecsys y cobas e. </t>
  </si>
  <si>
    <t>Para la determinación cuantitativa de la ceruloplasmina en suero y plasma humanos en los sistemas Roche/Hitachi cobas c y COBAS INTEGRA.</t>
  </si>
  <si>
    <t>Para la determinación cuantitativa de la γ-glutamiltransferasa (GGT) en suero y plasma humanos mediante método enzimático, colorimétrico, en los sistemas Roche/Hitachi cobas c y COBAS INTEGRA.</t>
  </si>
  <si>
    <t>Casete conteniendo R1 y R2/SR para 100 determinaciones.</t>
  </si>
  <si>
    <t xml:space="preserve">Familia 7.12 NucliSENS easyMAG Automated Magnetic Extraction Reagents. </t>
  </si>
  <si>
    <t xml:space="preserve">ACCU-CHEK Active Tiras reactivas </t>
  </si>
  <si>
    <t>D1709-104</t>
  </si>
  <si>
    <t xml:space="preserve">07124112 /07124155/ 07124210
</t>
  </si>
  <si>
    <t xml:space="preserve">Estuche por 50 Tiras reactivas/ Estuche por 25 Tiras reactivas/ Estuche por 10 Tiras reactivas
</t>
  </si>
  <si>
    <t>Para la determinación cuantitativa de la glicemia en sangre capilar fresca, y de aplicarse la sangre fuera del medidor, se puede utilizar también sangre venosa anticoagulada con heparina de litio, heparina de amonio o EDTA; sangre arterial y sangre de neonatos, mediante reflexión fotométrica en el glucómetro ACCU-CHEK Active.</t>
  </si>
  <si>
    <t>D1709-103</t>
  </si>
  <si>
    <t>Para la determinación cuantitativa de la isoenzima MB de la creatina quinasa en suero y plasma humanos mediante un ensayo de electroquimioluminiscencia (ECLIA), en los analizadores automáticos Elecsys y cobas e.</t>
  </si>
  <si>
    <t>Para 100 pruebas/ 4 x 1,0 mL</t>
  </si>
  <si>
    <r>
      <t xml:space="preserve">Para aislamiento de  </t>
    </r>
    <r>
      <rPr>
        <i/>
        <sz val="11"/>
        <rFont val="Calibri"/>
        <family val="2"/>
      </rPr>
      <t>Bacillus cereus</t>
    </r>
  </si>
  <si>
    <r>
      <t xml:space="preserve">Para aislamiento de   </t>
    </r>
    <r>
      <rPr>
        <i/>
        <sz val="11"/>
        <rFont val="Calibri"/>
        <family val="2"/>
      </rPr>
      <t>Pseudomonas sp</t>
    </r>
    <r>
      <rPr>
        <sz val="11"/>
        <rFont val="Calibri"/>
        <family val="2"/>
      </rPr>
      <t>p</t>
    </r>
  </si>
  <si>
    <r>
      <t xml:space="preserve">Para aislamiento de  </t>
    </r>
    <r>
      <rPr>
        <i/>
        <sz val="11"/>
        <rFont val="Calibri"/>
        <family val="2"/>
      </rPr>
      <t xml:space="preserve">Neisseria spp </t>
    </r>
  </si>
  <si>
    <r>
      <t xml:space="preserve">Solución para identificación de </t>
    </r>
    <r>
      <rPr>
        <i/>
        <sz val="11"/>
        <rFont val="Calibri"/>
        <family val="2"/>
      </rPr>
      <t>Bacillus cereus</t>
    </r>
  </si>
  <si>
    <r>
      <t xml:space="preserve">Para aislamiento de  </t>
    </r>
    <r>
      <rPr>
        <i/>
        <sz val="11"/>
        <rFont val="Calibri"/>
        <family val="2"/>
      </rPr>
      <t>Legionella spp</t>
    </r>
  </si>
  <si>
    <r>
      <t xml:space="preserve">Para la diferenciación de </t>
    </r>
    <r>
      <rPr>
        <i/>
        <sz val="11"/>
        <rFont val="Calibri"/>
        <family val="2"/>
      </rPr>
      <t>Staphylococcus aureus</t>
    </r>
  </si>
  <si>
    <r>
      <t xml:space="preserve">Para el aislamiento de </t>
    </r>
    <r>
      <rPr>
        <i/>
        <sz val="11"/>
        <rFont val="Calibri"/>
        <family val="2"/>
      </rPr>
      <t xml:space="preserve">Clostridium perfringens </t>
    </r>
  </si>
  <si>
    <r>
      <t xml:space="preserve">Para el aislamiento selectivo de </t>
    </r>
    <r>
      <rPr>
        <i/>
        <sz val="11"/>
        <rFont val="Calibri"/>
        <family val="2"/>
      </rPr>
      <t xml:space="preserve">Staphylococcus spp. </t>
    </r>
    <r>
      <rPr>
        <sz val="11"/>
        <rFont val="Calibri"/>
        <family val="2"/>
      </rPr>
      <t xml:space="preserve">y </t>
    </r>
    <r>
      <rPr>
        <i/>
        <sz val="11"/>
        <rFont val="Calibri"/>
        <family val="2"/>
      </rPr>
      <t>Streptococcus spp.</t>
    </r>
  </si>
  <si>
    <r>
      <t xml:space="preserve">Para el aislamiento de </t>
    </r>
    <r>
      <rPr>
        <i/>
        <sz val="11"/>
        <rFont val="Calibri"/>
        <family val="2"/>
      </rPr>
      <t>Campylobacter</t>
    </r>
    <r>
      <rPr>
        <sz val="11"/>
        <rFont val="Calibri"/>
        <family val="2"/>
      </rPr>
      <t xml:space="preserve"> </t>
    </r>
    <r>
      <rPr>
        <i/>
        <sz val="11"/>
        <rFont val="Calibri"/>
        <family val="2"/>
      </rPr>
      <t>spp.</t>
    </r>
  </si>
  <si>
    <r>
      <t xml:space="preserve">Para el aislamiento de </t>
    </r>
    <r>
      <rPr>
        <i/>
        <sz val="11"/>
        <rFont val="Calibri"/>
        <family val="2"/>
      </rPr>
      <t xml:space="preserve"> Yersinia enterocolítica</t>
    </r>
    <r>
      <rPr>
        <sz val="11"/>
        <rFont val="Calibri"/>
        <family val="2"/>
      </rPr>
      <t xml:space="preserve">. </t>
    </r>
  </si>
  <si>
    <r>
      <t xml:space="preserve">Para el aislamento de </t>
    </r>
    <r>
      <rPr>
        <i/>
        <sz val="11"/>
        <rFont val="Calibri"/>
        <family val="2"/>
      </rPr>
      <t>Neisseria spp.</t>
    </r>
  </si>
  <si>
    <r>
      <t xml:space="preserve">Para el aislamiento de </t>
    </r>
    <r>
      <rPr>
        <i/>
        <sz val="11"/>
        <rFont val="Calibri"/>
        <family val="2"/>
      </rPr>
      <t>Salmonella spp.</t>
    </r>
    <r>
      <rPr>
        <sz val="11"/>
        <rFont val="Calibri"/>
        <family val="2"/>
      </rPr>
      <t xml:space="preserve"> </t>
    </r>
  </si>
  <si>
    <r>
      <t xml:space="preserve">Para el aislamiento de </t>
    </r>
    <r>
      <rPr>
        <i/>
        <sz val="11"/>
        <rFont val="Calibri"/>
        <family val="2"/>
      </rPr>
      <t>Gardnerella vaginalis</t>
    </r>
    <r>
      <rPr>
        <sz val="11"/>
        <rFont val="Calibri"/>
        <family val="2"/>
      </rPr>
      <t>.</t>
    </r>
  </si>
  <si>
    <r>
      <t xml:space="preserve">Para el aislamiento de </t>
    </r>
    <r>
      <rPr>
        <i/>
        <sz val="11"/>
        <rFont val="Calibri"/>
        <family val="2"/>
      </rPr>
      <t>Listeria spp</t>
    </r>
    <r>
      <rPr>
        <sz val="11"/>
        <rFont val="Calibri"/>
        <family val="2"/>
      </rPr>
      <t>.</t>
    </r>
  </si>
  <si>
    <r>
      <t xml:space="preserve">Suplemento líquido para la diferenciación de </t>
    </r>
    <r>
      <rPr>
        <i/>
        <sz val="11"/>
        <rFont val="Calibri"/>
        <family val="2"/>
      </rPr>
      <t>Staphylococcus aureus.</t>
    </r>
  </si>
  <si>
    <t>Frasco x 10 L /Frasco x 20 L</t>
  </si>
  <si>
    <t>Casete conteniendo R1 para 250 pruebas</t>
  </si>
  <si>
    <r>
      <t xml:space="preserve">Para la detección de anticuerpos IgM al </t>
    </r>
    <r>
      <rPr>
        <i/>
        <sz val="11"/>
        <rFont val="Calibri"/>
        <family val="2"/>
      </rPr>
      <t>Mycobacterium leprae</t>
    </r>
    <r>
      <rPr>
        <sz val="11"/>
        <rFont val="Calibri"/>
        <family val="2"/>
      </rPr>
      <t xml:space="preserve"> en suero humano.</t>
    </r>
  </si>
  <si>
    <t>CK-NAC FS</t>
  </si>
  <si>
    <t>D1710-106</t>
  </si>
  <si>
    <t>Para la determinación cuantitativa de creatina-quinasa (CK) en suero o plasma en equipos fotométricos.</t>
  </si>
  <si>
    <t>R1 5 x 20 mL y R2 1 x 25 mL</t>
  </si>
  <si>
    <t>1 1601 99 10 021</t>
  </si>
  <si>
    <t>D1710-105</t>
  </si>
  <si>
    <t>Elecsys BRAHMS PCT</t>
  </si>
  <si>
    <t>D1208-91</t>
  </si>
  <si>
    <t>D1208-89</t>
  </si>
  <si>
    <t>D1208-88</t>
  </si>
  <si>
    <t>D1208-86</t>
  </si>
  <si>
    <t>D1208-85</t>
  </si>
  <si>
    <t>D1208-84</t>
  </si>
  <si>
    <t>D1208-83</t>
  </si>
  <si>
    <t xml:space="preserve">Para 288 y 480 pruebas </t>
  </si>
  <si>
    <t>D1711-107</t>
  </si>
  <si>
    <t>Para la determinación cuantitativa de la creatina quinasa (CK) en suero y plasma humanos, mediante ensayo ultravioleta optimizado, en los sistemas Roche/Hitachi cobas c y COBAS INTEGRA.</t>
  </si>
  <si>
    <t>Casete conteniendo R1 y R2 para 100 pruebas</t>
  </si>
  <si>
    <t xml:space="preserve">hCEA [I-125] IRMA KIT </t>
  </si>
  <si>
    <t>Análisis inmunoradiométrico para la determinación del antígeno carcinoembrionario (CEA) en suero humano.</t>
  </si>
  <si>
    <t>RK-38CT</t>
  </si>
  <si>
    <t>D1706-87</t>
  </si>
  <si>
    <t>Para la determinación cuantitativa de la lactato deshidrogenasa en suero y plasma humanos en los sistemas Roche/Hitachi cobas c.</t>
  </si>
  <si>
    <t>Para la determinación cuantitativa de los factores reumatoideos en suero y plasma humanos en los sistemas Roche/Hitachi cobas c.</t>
  </si>
  <si>
    <t>Para la determinación cuantitativa de ácido úrico en sangre, suero o plasma con equipos de medición Reflotron.</t>
  </si>
  <si>
    <t>Para la determinación cuantitativa de GPT (ALT) en sangre, suero o plasma con equipos de medición Reflotron.</t>
  </si>
  <si>
    <t xml:space="preserve"> HDLC3</t>
  </si>
  <si>
    <t>AMIKACIN AK 30 µg</t>
  </si>
  <si>
    <t>ior® anti-CD4 humano-FITC</t>
  </si>
  <si>
    <t>D1712-112</t>
  </si>
  <si>
    <t>ior® anti-CD8 humano-FITC</t>
  </si>
  <si>
    <t>Para la determinación cuantitativa del magnesio en suero, plasma y orina humanos en los sistemas COBAS INTEGRA.</t>
  </si>
  <si>
    <t>48 pruebas</t>
  </si>
  <si>
    <t>Para la detección de anticuerpos al antígeno core del virus de la Hepatitis B en suero humano, plasma o sangre seca sobre papel de filtro.</t>
  </si>
  <si>
    <t>LISTA DE DIAGNOSTICADORES CON AUTORIZACIÓN DE COMERCIALIZACIÓN EN CUBA</t>
  </si>
  <si>
    <t>Serum proteins T Standard</t>
  </si>
  <si>
    <t>D1801-02</t>
  </si>
  <si>
    <t xml:space="preserve">Para la calibración de los métodos cuantitativos de Roche en los analizadores de química clínica COBAS. </t>
  </si>
  <si>
    <t>20737267</t>
  </si>
  <si>
    <t>D1801-03</t>
  </si>
  <si>
    <t>Para la determinación cuantitativa de la capacidad de fijación de tiroxina (CFT,T4-uptake) en suero y plasma humanos, mediante un ensayo de electroquimioluminiscencia (ECLIA) en los analizadores automáticos Elecsys y cobas e.</t>
  </si>
  <si>
    <t xml:space="preserve">Frasco por 100 g y 500 g  </t>
  </si>
  <si>
    <r>
      <t xml:space="preserve">Familia 7.11 Determinación cuantitativa </t>
    </r>
    <r>
      <rPr>
        <b/>
        <i/>
        <sz val="11"/>
        <rFont val="Calibri"/>
        <family val="2"/>
      </rPr>
      <t>in vitro</t>
    </r>
    <r>
      <rPr>
        <b/>
        <sz val="11"/>
        <rFont val="Calibri"/>
        <family val="2"/>
      </rPr>
      <t xml:space="preserve"> de Etanol</t>
    </r>
  </si>
  <si>
    <r>
      <t xml:space="preserve">Para la determinación cuantitativa </t>
    </r>
    <r>
      <rPr>
        <b/>
        <i/>
        <sz val="11"/>
        <rFont val="Calibri"/>
        <family val="2"/>
      </rPr>
      <t>in vitro</t>
    </r>
    <r>
      <rPr>
        <b/>
        <sz val="11"/>
        <rFont val="Calibri"/>
        <family val="2"/>
      </rPr>
      <t xml:space="preserve"> de etanol en suero y plasma en equipos fotométricos.</t>
    </r>
  </si>
  <si>
    <t>D1212-168/6</t>
  </si>
  <si>
    <t>Ethanol Standard FS (4,0 mg/mL)</t>
  </si>
  <si>
    <t>Patrón de etanol 4,0 mg/mL.</t>
  </si>
  <si>
    <t xml:space="preserve">Elecsys T3/ T3 CalSet </t>
  </si>
  <si>
    <t>Elecsys T4/ T4 CalSet</t>
  </si>
  <si>
    <t>2 x 25 mL, 1 x 10 mL/ 5 x 20 mL, 1 x 20 mL</t>
  </si>
  <si>
    <t>D1802-11</t>
  </si>
  <si>
    <t>D1802-10</t>
  </si>
  <si>
    <t>Para la determinación cualitativa de las inmunoglobulinas G y M contra el antígeno del núcleo del virus de la hepatitis B en suero y plasma humanos, mediante inmunoensayo de electroquimioluminiscencia (ECLIA) en los analizadores automáticos Elecsys y cobas e.</t>
  </si>
  <si>
    <t>LightMix Modular Zika Virus</t>
  </si>
  <si>
    <t>Ensayo en tiempo real de la reacción en cadena de la polimerasa con transcriptasa inversa para instrumentos específicos para la detección cualitativa del ARN del virus Zika a partir de extractos de ácidos nucleicos de sangre (EDTA), plasma, suero u orina.</t>
  </si>
  <si>
    <t>Para 96 reacciones de 20 µL</t>
  </si>
  <si>
    <t>07995512 (Canal 530)/ 08048495 (Canal 640)</t>
  </si>
  <si>
    <t>D1802-13</t>
  </si>
  <si>
    <t>PreciControl HIV Gen II</t>
  </si>
  <si>
    <t>Para el control de calidad de los inmunoanálisis Elecsys HIV combi PT, Elecsys HIV Duo y Elecsys HIV Ag en los inmunoanalizadores Elecsys y cobas e.</t>
  </si>
  <si>
    <t xml:space="preserve">6 x 2,0 mL </t>
  </si>
  <si>
    <t>06924107</t>
  </si>
  <si>
    <t>D1802-07</t>
  </si>
  <si>
    <t>Rheumatoid factor FS/ TruCal RF</t>
  </si>
  <si>
    <t xml:space="preserve">Para la determinación cuantitativa in vitro de factor reumatoide (FR) en suero o plasma en equipos fotométricos. </t>
  </si>
  <si>
    <t>1 7022 99 10 021/ 1 7020 99 10 059</t>
  </si>
  <si>
    <t>D1802-12</t>
  </si>
  <si>
    <t>SUMASIGNAL VPH 16/18</t>
  </si>
  <si>
    <t>Para la detección por PCR en tiempo real del ADN del virus del papiloma humano (VPH) de alto riesgo (genotipos 16 y 18) en secreciones del tracto reproductivo.</t>
  </si>
  <si>
    <t>Para la determinación cuantitativa de la hormona anti-Mulleriana (AMH) en suero y plasma humanos mediante un inmunoensayo de electroquimioluminiscencia (ECLIA),  en los analizadores automáticos Elecsys y cobas e.</t>
  </si>
  <si>
    <t>Para el control de la calidad de los inmunoensayos Elecsys CK-MB, CK-MB STAT, Digitoxin, Digoxin, Myoglobin, Myoglobin STAT, proBNP II, proBNP II STAT y GDF-15, en los inmunoanalizadores Elecsys y cobas e.</t>
  </si>
  <si>
    <t>Para 100 pruebas  / 4 x 1,0 mL</t>
  </si>
  <si>
    <t>Para la determinación cuantitativa de la isoenzima MB de la creatina quinasa en suero y plasma humanos mediante un inmunoensayo de electroquimioluminiscencia (ECLIA), en los analizadores automáticos Elecsys y cobas e.</t>
  </si>
  <si>
    <t>D1803-16</t>
  </si>
  <si>
    <t>Material de control de calidad con valores de ensayo para verificar el desempeño analítico de la determinación cuantitativa in vitro de distintas proteínas séricas.</t>
  </si>
  <si>
    <t>5 9500 99 10 046</t>
  </si>
  <si>
    <t>5 9510 99 10 046</t>
  </si>
  <si>
    <t>TruLab Protein Level 1</t>
  </si>
  <si>
    <t>TruLab Protein Level 2</t>
  </si>
  <si>
    <t>D1803-16/1</t>
  </si>
  <si>
    <t>D1803-16/2</t>
  </si>
  <si>
    <t>Familia 7.6 TruLab Proteína</t>
  </si>
  <si>
    <t>D1803-20</t>
  </si>
  <si>
    <t>Ferritin FS/TruCal Ferritin</t>
  </si>
  <si>
    <t xml:space="preserve">Para la determinación cuantitativa in vitro de ferritina en suero o plasma en equipos fotométricos en general. </t>
  </si>
  <si>
    <t>R1: 3 x 20 mL; R2: 3 x 10 mL/ Level 1 1 x 1 mL; Level 1 1 x 1 mL; Level 2 1 x 1 mL; Level 3 1 x 1 mL; Level 4 1 x 1 mL</t>
  </si>
  <si>
    <t>1 7059 99 10 930 / 1 7050 99 10 058</t>
  </si>
  <si>
    <t>D1803-15</t>
  </si>
  <si>
    <t>HDLC4</t>
  </si>
  <si>
    <t>Para la determinación cuantitativa del colesterol HDL en suero y plasma humanos en los sistemas COBAS INTEGRA y Roche /Hitachi cobas c.</t>
  </si>
  <si>
    <t>07528566</t>
  </si>
  <si>
    <t>T3 [I-125] RIA KIT</t>
  </si>
  <si>
    <t>D1803-17</t>
  </si>
  <si>
    <t>Juego de reactivos para la determinación cuantitativa in vitro de la Triyodotironina (T3) total en suero humano.</t>
  </si>
  <si>
    <t>RK-609CT</t>
  </si>
  <si>
    <t>D1803-18</t>
  </si>
  <si>
    <t>Transferrin FS</t>
  </si>
  <si>
    <t xml:space="preserve">Para la determinación cuantitativa in vitro de transferrina (Trf) en suero o plasma en equipos fotométricos. </t>
  </si>
  <si>
    <t>R1 2 x 20 mL y R2 1 x 8 mL</t>
  </si>
  <si>
    <t>1 7252 99 10 935</t>
  </si>
  <si>
    <t>D1803-19</t>
  </si>
  <si>
    <t>TruCal Protein</t>
  </si>
  <si>
    <t>Set calibrador para ensayos de determinación cuantitativa in vitro de diferentes proteínas séricas en equipos fotométricos.</t>
  </si>
  <si>
    <t>5 9200 99 10 039</t>
  </si>
  <si>
    <t>IRON2</t>
  </si>
  <si>
    <t>Para la determinación cuantitativa de la antiestreptolisina O en suero y plasma humanos en analizadores automáticos Roche de Química Clínica.</t>
  </si>
  <si>
    <t>Para la determinación cuantitativa de la prealbúmina en suero y plasma humanos, en los sistemas Roche /Hitachi cobas c y COBAS INTEGRA.</t>
  </si>
  <si>
    <t>PREA</t>
  </si>
  <si>
    <t>05267056/760-2519</t>
  </si>
  <si>
    <t>05278104/790-2914</t>
  </si>
  <si>
    <t>05278210/790-2927</t>
  </si>
  <si>
    <t>05278252/790-2931</t>
  </si>
  <si>
    <t>05278350/790-2990</t>
  </si>
  <si>
    <t>05479282/790-4366</t>
  </si>
  <si>
    <t>05479304/790-4407</t>
  </si>
  <si>
    <t>05479339/790-4371</t>
  </si>
  <si>
    <t>05549175/790-4367</t>
  </si>
  <si>
    <t>05552729/790-4420</t>
  </si>
  <si>
    <t>05867061/790-4509</t>
  </si>
  <si>
    <t>05878519/790-4465</t>
  </si>
  <si>
    <t>05878900/790-4463</t>
  </si>
  <si>
    <t>05905290/790-4497</t>
  </si>
  <si>
    <t>05913594/790-4452</t>
  </si>
  <si>
    <t>05929911/790-4455</t>
  </si>
  <si>
    <t>05992184/790-4467</t>
  </si>
  <si>
    <t>06483186/790-4564</t>
  </si>
  <si>
    <t>06527787/790-4677</t>
  </si>
  <si>
    <t>06640613/790-4756</t>
  </si>
  <si>
    <t>D1803-21</t>
  </si>
  <si>
    <t>D1803-21/2</t>
  </si>
  <si>
    <t>D1803-21/3</t>
  </si>
  <si>
    <t>D1803-21/4</t>
  </si>
  <si>
    <t>D1803-21/5</t>
  </si>
  <si>
    <t>D1803-21/7</t>
  </si>
  <si>
    <t>D1803-21/8</t>
  </si>
  <si>
    <t>D1803-21/9</t>
  </si>
  <si>
    <t>D1803-21/10</t>
  </si>
  <si>
    <t>D1803-21/11</t>
  </si>
  <si>
    <t>D1803-21/12</t>
  </si>
  <si>
    <t>D1803-21/13</t>
  </si>
  <si>
    <t>D1803-21/14</t>
  </si>
  <si>
    <t>D1803-21/15</t>
  </si>
  <si>
    <t>D1803-21/16</t>
  </si>
  <si>
    <t>D1803-21/17</t>
  </si>
  <si>
    <t>D1803-21/18</t>
  </si>
  <si>
    <t>D1803-21/19</t>
  </si>
  <si>
    <t>D1803-21/21</t>
  </si>
  <si>
    <t>D1803-21/22</t>
  </si>
  <si>
    <t>D1803-21/23</t>
  </si>
  <si>
    <t xml:space="preserve">Anti-Chromogranin A (LK2H10) Primary Antibody </t>
  </si>
  <si>
    <t>CONFIRM anti-S100 (4C4.9) Primary Antibody</t>
  </si>
  <si>
    <t>CONFIRM™ anti-CD34 (QBEnd/10) Primary Antibody</t>
  </si>
  <si>
    <t>CONFIRM™ anti-CD68 (KP-1) Primary Antibody</t>
  </si>
  <si>
    <t>CONFIRM anti-MART -1/melan A (A103) Mouse Monoclonal Primary Antibody</t>
  </si>
  <si>
    <t>CONFIRM anti-Melanosome (HMB45) Mouse Monoclonal Primary Antibody</t>
  </si>
  <si>
    <t>CONFIRM anti-Synaptophysin (SP11) Rabbit Monoclonal Primary Antibody</t>
  </si>
  <si>
    <t>CONFIRM anti-MITF(C5/D5) Mouse Monoclonal Primary Antibody</t>
  </si>
  <si>
    <t>CONFIRM anti-PAX5 (SP34) Rabbit Monoclonal Primary Antibody</t>
  </si>
  <si>
    <t>VENTANA anti-p63 (4A4) Mouse Monoclonal Primary Antibody</t>
  </si>
  <si>
    <t>CONFIRM anti-CD56 (123C3) Mouse Monoclonal Primary Antibody</t>
  </si>
  <si>
    <t>CONFIRM anti-EMA (E29) Mouse Monoclonal Primary Antibody</t>
  </si>
  <si>
    <t>VENTANA anti-E-cadherin (36) Mouse Monoclonal Primary Antibody</t>
  </si>
  <si>
    <t>CONFIRM anti-CD99 (O13) Mouse Monoclonal Primary Antibody</t>
  </si>
  <si>
    <t>CONFIRM anti-MSH6 (44) Mouse Monoclonal Primary Antibody</t>
  </si>
  <si>
    <t>CONFIRM anti-Calretinin (SP65) Rabbit Monoclonal Primary Antibody</t>
  </si>
  <si>
    <t>CONFIRM anti-Topoisomerase IIα (JS5B4) Rabbit Monoclonal Primary Antibody</t>
  </si>
  <si>
    <t>anti-Glypican 3 (GC33) Mouse Monoclonal Primary Antibody</t>
  </si>
  <si>
    <t xml:space="preserve">Melanoma Triple Cocktail (HMB45+A103+T311) </t>
  </si>
  <si>
    <t>anti-Thyroid Transcription Factor-1 (SP141)
Rabbit Monoclonal Primary Antibody</t>
  </si>
  <si>
    <t>D1411-47</t>
  </si>
  <si>
    <t>D1803-22</t>
  </si>
  <si>
    <t>1 dispensador x 10 mL (50 determinaciones)</t>
  </si>
  <si>
    <t>D1804-23</t>
  </si>
  <si>
    <t>Para la determinación cuantitativa de la hormona del crecimiento humano (hGH con dos masas moleculares: de 20 kDa y de 22 kDa) en suero y plasma humanos, mediante un inmunoensayo de electroquimioluminiscencia (ECLIA), en los analizadores automáticos Elecsys y cobas e.</t>
  </si>
  <si>
    <t xml:space="preserve">Para 100 pruebas/ 4 x 1,0 mL </t>
  </si>
  <si>
    <t>VIDAS® EBV VCA/EA IgG (VCAG)</t>
  </si>
  <si>
    <t>Prueba automatizada en instrumentos de la familia VIDAS, que permite la detección cualitativa de anti-VCA y anti-EA IgG en suero humano mediante la técnica ELFA (Enzyme Linked Fluorescent Assay). La detección de dichos anticuerpos específicos sirve de ayuda en el diagnóstico de la mononucleosis infecciosa (MNI).</t>
  </si>
  <si>
    <t>30 236</t>
  </si>
  <si>
    <t>D1804-33</t>
  </si>
  <si>
    <t>AST 4+1</t>
  </si>
  <si>
    <t>Para la determinación de Aspartato-aminotransferasa (AST) en suero y plasma por método enzimático.</t>
  </si>
  <si>
    <t>Para 180 determinaciones.</t>
  </si>
  <si>
    <t>D1805-45</t>
  </si>
  <si>
    <t>ALT 4+1</t>
  </si>
  <si>
    <t>Para la determinación de Alanina-aminotransferasa (ALT) en suero y plasma por método enzimático.</t>
  </si>
  <si>
    <t>Para 180 determinaciones</t>
  </si>
  <si>
    <t>D1805-36</t>
  </si>
  <si>
    <t>ImmuLex TM S. pneumoniae Omni</t>
  </si>
  <si>
    <t>Prueba de látex para la detección de 92 serotipos de Streptococcus pneumoniae directamente de hemocultivos positivos o de colonias aisladas de cultivos puros.</t>
  </si>
  <si>
    <t>Para 75 pruebas</t>
  </si>
  <si>
    <t>Complement C3c FS</t>
  </si>
  <si>
    <t>R1 4 x 20 mL/ R2 2 x 8 mL</t>
  </si>
  <si>
    <t>1 1802 99 10 930</t>
  </si>
  <si>
    <t>D1805-43</t>
  </si>
  <si>
    <t>D1805-37</t>
  </si>
  <si>
    <t>Complement C4 FS</t>
  </si>
  <si>
    <t>Para la determinación cuantitativa in vitro del factor del complemento C4  en suero o plasma en equipos fotométricos.</t>
  </si>
  <si>
    <t>R1 2 x 20 mL/ R2 1 x 8 mL</t>
  </si>
  <si>
    <t>1 1812 99 10 935</t>
  </si>
  <si>
    <t>Para la determinación cuantitativa in vitro del complemento C4 en suero humano mediante inmunoturbidimetría.</t>
  </si>
  <si>
    <t>A06614H/ A06854H</t>
  </si>
  <si>
    <t>Complement C4 5+1</t>
  </si>
  <si>
    <t>D1805-42</t>
  </si>
  <si>
    <t>Complemento C3 5+1</t>
  </si>
  <si>
    <t>D1805-41</t>
  </si>
  <si>
    <t>Para la determinación cuantitativa in vitro del complemento C3 en suero humano mediante inmunoturbidimetría.</t>
  </si>
  <si>
    <t>A06613H, A06853H</t>
  </si>
  <si>
    <t>D1805-44</t>
  </si>
  <si>
    <t>CRP FS/ TruCal CRP</t>
  </si>
  <si>
    <t>Sistema para la determinación cuantitativa in vitro de la proteína C reactiva (CRP) en suero o plasma humano en equipos fotométricos.</t>
  </si>
  <si>
    <t>1 7002 99 10 021/ 1 7000 99 10 039</t>
  </si>
  <si>
    <t>R1 5 x 25mL; R2 1 x 25 mL/ Level 1 1 x 2 mL; Level2 1 x 2 mL; Level 3 1 x 2 mL; Level 4 1 x 2 mL; Level 5 1 x 2 mL</t>
  </si>
  <si>
    <t>D1805-46</t>
  </si>
  <si>
    <t>Cystatin C FS /TruCal Cystatin C</t>
  </si>
  <si>
    <t>Para la determinación cuantitativa in vitro de la cistatina C en suero o plasma en equipos fotométricos.</t>
  </si>
  <si>
    <t>R1 4 x 12 mL; R2 2 x 8 mL/ Level 1 1 x 1 mL; Level2 1 x 1 mL; Level 3 1 x1 mL; Level 4 1 x 1mL; Level 5 1 x 1 mL</t>
  </si>
  <si>
    <t>1 7158 99 10 930/ 1 7150 99 10 059</t>
  </si>
  <si>
    <t>D1805-35</t>
  </si>
  <si>
    <t>Para la detección cualitativa de antígenos específicos (Receptores hormonales) mediante técnicas de Inmunohistoquímica, en cortes de tejido fijado con formol y embebido en parafina, utilizando un módulo de tinción automatizado de VENTANA.</t>
  </si>
  <si>
    <t>D1805-35/1</t>
  </si>
  <si>
    <t>D1805-35/2</t>
  </si>
  <si>
    <t>CONFIRM anti-Progesterone Receptor (PR) (1E2) Rabbit Monoclonal Primary Antibody</t>
  </si>
  <si>
    <t>Para detectar cualitativamente el antígeno del receptor de la progesterona (RP)</t>
  </si>
  <si>
    <t>1 dispensador x 5 mL (50 determinaciones)/ 1 dispensador x 25 mL (250 determinaciones)</t>
  </si>
  <si>
    <t>05277990/790-2223; 05278392/790-4296</t>
  </si>
  <si>
    <t>CONFIRM anti-Estrogen Receptor (ER) (SP1) Rabbit Monoclonal Primary Antibody</t>
  </si>
  <si>
    <t>05278406/790-4324; 05278414/790-4325</t>
  </si>
  <si>
    <t>Para detectar cualitativamente el antígeno del receptor del estrógeno (ER)</t>
  </si>
  <si>
    <t>D1805-34</t>
  </si>
  <si>
    <t>Familia 2.8 Anticuerpos Conjugados. VENTANA</t>
  </si>
  <si>
    <t>Para la identificación cualitativa de diferentes inmunoglobulinas, así como de otras proteínas, mediante inmunofluorescencia directa, después de la tinción inmunohistoquímica de cortes de tejidos congelados con un módulo de tinción de portaobjetos automatizado de VENTANA.</t>
  </si>
  <si>
    <t>FITC Anti-IgG Primary Antibody</t>
  </si>
  <si>
    <t>Para la identificación de la  inmunoglobulina G en tejidos diana.</t>
  </si>
  <si>
    <t>FITC Anti-IgA Primary Antibody</t>
  </si>
  <si>
    <t>Para la identificación de la inmunoglobulina A en tejidos diana.</t>
  </si>
  <si>
    <t>FITC Anti-IgM Primary Antibody</t>
  </si>
  <si>
    <t>Para la identificación de la inmunoglobulina M en tejidos diana.</t>
  </si>
  <si>
    <t>FITC Anti-Kappa Primary Antibody</t>
  </si>
  <si>
    <t>Para la identificación de las cadenas ligeras kappa en tejidos diana.</t>
  </si>
  <si>
    <t>FITC anti-Lambda Primary Antibody</t>
  </si>
  <si>
    <t>Para la identificación de las cadenas ligeras lambda en tejidos diana.</t>
  </si>
  <si>
    <t>FITC Anti-Fibrinogen Primary Antibody</t>
  </si>
  <si>
    <t>Para la identificación del fibrinógeno en tejidos diana.</t>
  </si>
  <si>
    <t>FITC Anti-C3 Primary Antibody</t>
  </si>
  <si>
    <t>Para la identificación del componente 3 del complemento en tejidos diana para el C3.</t>
  </si>
  <si>
    <t>FITC anti-C1q Primary Antibody</t>
  </si>
  <si>
    <t>Para la identificación del componente 1q del complemento en tejidos diana para el C1q.</t>
  </si>
  <si>
    <t>FITC Anti-Albumin Primary Antibody</t>
  </si>
  <si>
    <t>Para la identificación de la albúmina en tejidos diana.</t>
  </si>
  <si>
    <t>D1805-34/1</t>
  </si>
  <si>
    <t>D1805-34/2</t>
  </si>
  <si>
    <t>D1805-34/3</t>
  </si>
  <si>
    <t>D1805-34/4</t>
  </si>
  <si>
    <t>D1805-34/5</t>
  </si>
  <si>
    <t>D1805-34/6</t>
  </si>
  <si>
    <t>D1805-34/7</t>
  </si>
  <si>
    <t>D1805-34/8</t>
  </si>
  <si>
    <t>D1805-34/9</t>
  </si>
  <si>
    <t>05267919/ 760-2680</t>
  </si>
  <si>
    <t>05267927/ 760-2681</t>
  </si>
  <si>
    <t>05267935/ 760-2682</t>
  </si>
  <si>
    <t>05267943/ 760-2683</t>
  </si>
  <si>
    <t>05267951/ 760-2684</t>
  </si>
  <si>
    <t>05267960/ 760-2685</t>
  </si>
  <si>
    <t>05267978/ 760-2686</t>
  </si>
  <si>
    <t>05267994/760-2688</t>
  </si>
  <si>
    <t>05268087/ 760-2699</t>
  </si>
  <si>
    <t>D1805-49</t>
  </si>
  <si>
    <t>Para la detección de sondas para hibridación in situ de VENTANA marcadas (VENTANA ISH probes), en cortes de tejidos fijados con formol e incluidos en parafina, teñidos en los módulos de tinción de portaobjetos automatizados de Ventana BenchMark series.</t>
  </si>
  <si>
    <t>D1805-49/1</t>
  </si>
  <si>
    <t xml:space="preserve">VENTANA ISH iVIEW Blue Detection Kit </t>
  </si>
  <si>
    <t>Sistema indirecto de estreptavidina biotina para la detección de sondas marcadas con fluoresceína. Se puede utilizar también en muestras de preparados citológicos.</t>
  </si>
  <si>
    <t>Para 200 pruebas</t>
  </si>
  <si>
    <t>05278511/800-092</t>
  </si>
  <si>
    <t>Sistema indirecto desprovisto de biotina para la detección de sondas marcadas con digoxigenia (DIG).</t>
  </si>
  <si>
    <t>Sistema indirecto desprovisto de biotina para la detección de sondas marcadas con dinitrofenol  (DNP).</t>
  </si>
  <si>
    <t>D1805-47</t>
  </si>
  <si>
    <t>Vitamin D total / Vitamin D total CalSet</t>
  </si>
  <si>
    <t>Para la determinación cuantitativa de la 25-hidroxivitamina D total en suero y plasma humanos mediante un inmunoensayo de Electroquimioluminiscencia (ECLIA), en los analizadores automáticos Elecsys y cobas e.</t>
  </si>
  <si>
    <t>05894913 /  05894921</t>
  </si>
  <si>
    <t>PIPERACILLIN PRL 100 µg</t>
  </si>
  <si>
    <t>SPECTINOMICYN SPC 100 µg</t>
  </si>
  <si>
    <t>SULFAMETHOXAZOLE SMX 50 µg</t>
  </si>
  <si>
    <t>FURAZOLIDON FR 50 µg</t>
  </si>
  <si>
    <t>NOVOBIOCIN NO 5 µg</t>
  </si>
  <si>
    <t>SULFAPRIM SXT 50 µg</t>
  </si>
  <si>
    <t>CEFTAZIDIME + CLAVULANIC ACID CAL 40 µg</t>
  </si>
  <si>
    <t>QUINUPRISTIN + DALFOPRISTIN QDA 15 µg</t>
  </si>
  <si>
    <t>CEFOTAXIME + CLAVULANIC ACID CTL 40 µg</t>
  </si>
  <si>
    <t>TEMOCILLIN TMO 30 µg</t>
  </si>
  <si>
    <t>D0702-02/66</t>
  </si>
  <si>
    <t>D0702-02/67</t>
  </si>
  <si>
    <t>D0702-02/68</t>
  </si>
  <si>
    <t>D0702-02/69</t>
  </si>
  <si>
    <t>D0702-02/70</t>
  </si>
  <si>
    <t>D0702-02/71</t>
  </si>
  <si>
    <t>D0702-02/72</t>
  </si>
  <si>
    <t>D0702-02/73</t>
  </si>
  <si>
    <t>D0702-02/74</t>
  </si>
  <si>
    <t>D0702-02/75</t>
  </si>
  <si>
    <t>9084C</t>
  </si>
  <si>
    <t>9099C</t>
  </si>
  <si>
    <t>9117C</t>
  </si>
  <si>
    <t>9132C</t>
  </si>
  <si>
    <t>9145C</t>
  </si>
  <si>
    <t>9161C</t>
  </si>
  <si>
    <t>9182C</t>
  </si>
  <si>
    <t>9186C</t>
  </si>
  <si>
    <t>9038C</t>
  </si>
  <si>
    <t>9067C</t>
  </si>
  <si>
    <t>CEFOXITIN FOX 0,016-256 mg/L</t>
  </si>
  <si>
    <t>CEFTAZIDIME/CEFTAZIDIME+CLAVULANIC ACID (4 mg/L) CAZ/CAL 0,5-32/0,064-4 mg/L</t>
  </si>
  <si>
    <t>MOXIFLOXACIN MXF 0,002-32 mg/L</t>
  </si>
  <si>
    <t>Meropenem/Meropenem + Phenylboronic acid MRP/MBO 0,125-8/0,032-2 mg/L</t>
  </si>
  <si>
    <t>AMPHOTERICIN B AMB 0,002-32 mg/L</t>
  </si>
  <si>
    <t>TIGECYCLINE TGC 0,016-256 mg/L</t>
  </si>
  <si>
    <t>STREPTOMYCIN S 0,064-1024 mg/L</t>
  </si>
  <si>
    <t>D1207-73/44</t>
  </si>
  <si>
    <t>D1207-73/45</t>
  </si>
  <si>
    <t>D1207-73/46</t>
  </si>
  <si>
    <t>D1207-73/47</t>
  </si>
  <si>
    <t>D1207-73/48</t>
  </si>
  <si>
    <t>D1207-73/49</t>
  </si>
  <si>
    <t>D1207-73/50</t>
  </si>
  <si>
    <t>D1808-70</t>
  </si>
  <si>
    <t>Para la determinación de la susceptibilidad antifúngica de las levaduras.</t>
  </si>
  <si>
    <t xml:space="preserve">5 x 50 discos </t>
  </si>
  <si>
    <t>FLUCYTOSINE AFY 1 μg</t>
  </si>
  <si>
    <t>MICONAZOLE MCL 10 μg</t>
  </si>
  <si>
    <t>NYSTATIN NY 100 IU</t>
  </si>
  <si>
    <t>AMPHOTERICIN B AMB 10 μg</t>
  </si>
  <si>
    <t>ITRACONAZOLE ITC 8 μg</t>
  </si>
  <si>
    <t>KETOCONAZOLE KCA 15 μg</t>
  </si>
  <si>
    <t>FLUCYTOSINE AFY 10 μg</t>
  </si>
  <si>
    <t>FLUCONAZOLE FLU  25 μg</t>
  </si>
  <si>
    <t>D1808-70/1</t>
  </si>
  <si>
    <t>D1808-70/2</t>
  </si>
  <si>
    <t>D1808-70/3</t>
  </si>
  <si>
    <t>D1808-70/4</t>
  </si>
  <si>
    <t>D1808-70/5</t>
  </si>
  <si>
    <t>D1808-70/6</t>
  </si>
  <si>
    <t>D1808-70/7</t>
  </si>
  <si>
    <t>D1808-70/8</t>
  </si>
  <si>
    <t>V FACTOR</t>
  </si>
  <si>
    <t>X FACTOR</t>
  </si>
  <si>
    <t>V+X FACTOR</t>
  </si>
  <si>
    <t>O.N.P.G. TEST</t>
  </si>
  <si>
    <t>HIPPURATE TEST</t>
  </si>
  <si>
    <t>OPTOCHINE OPT 5 µg</t>
  </si>
  <si>
    <t>BACITRACIN BA  0,04 IU</t>
  </si>
  <si>
    <t>Discos para la diferenciación de los estreptococos del Grupo A de Lancefield de los demás estreptococos beta hemolíticos pertenecientes a Grupos diferentes.</t>
  </si>
  <si>
    <t>Prueba rápida para la detección de la β-galactosidasa bacteriana.</t>
  </si>
  <si>
    <t>Prueba  para la determinación rápida de la hidrólisis de hipurato para ayudar en la identificación bacteriana.</t>
  </si>
  <si>
    <t>Discos para la diferenciación de Streptococcus pneumoniae de otros estreptococos α-hemolíticos.</t>
  </si>
  <si>
    <t>Discos que contiene factores de crecimiento útiles  para  la identificación de las diferentes especies de Haemophilus spp.</t>
  </si>
  <si>
    <t>5 x 50 discos</t>
  </si>
  <si>
    <t>9502C</t>
  </si>
  <si>
    <t>9504C</t>
  </si>
  <si>
    <t>9503C</t>
  </si>
  <si>
    <t>9505C</t>
  </si>
  <si>
    <t>88105C</t>
  </si>
  <si>
    <t>88007C</t>
  </si>
  <si>
    <t>9073C</t>
  </si>
  <si>
    <t>9077C</t>
  </si>
  <si>
    <t>9078C</t>
  </si>
  <si>
    <t>9137C</t>
  </si>
  <si>
    <t>9139C</t>
  </si>
  <si>
    <t>9140C</t>
  </si>
  <si>
    <t>9148C</t>
  </si>
  <si>
    <t>9166C</t>
  </si>
  <si>
    <t>D1808-69</t>
  </si>
  <si>
    <t>D1808-69/1</t>
  </si>
  <si>
    <t>D1808-69/2</t>
  </si>
  <si>
    <t>D1808-69/4</t>
  </si>
  <si>
    <t>D1808-69/3</t>
  </si>
  <si>
    <t>D1808-69/5</t>
  </si>
  <si>
    <t>D1808-69/6</t>
  </si>
  <si>
    <t>D1808-69/7</t>
  </si>
  <si>
    <t>Para 288 pruebas / Para 480 pruebas</t>
  </si>
  <si>
    <t>UM 2016/ UM 2116</t>
  </si>
  <si>
    <t>Para la determinación de Creatina-cinasa en suero y plasma por método enzimático.</t>
  </si>
  <si>
    <t>D1807-64</t>
  </si>
  <si>
    <t>D1807-65</t>
  </si>
  <si>
    <t>D1808-67</t>
  </si>
  <si>
    <t>Para la determinación de Creatina-cinasa 2 en suero y plasma por método enzimático.</t>
  </si>
  <si>
    <t>D1808-68</t>
  </si>
  <si>
    <t>Para la determinación de Urea en suero y plasma por método cinético ultravioleta.</t>
  </si>
  <si>
    <t>D1810-92</t>
  </si>
  <si>
    <t>Para la determinación de Glucosa en suero y plasma por método enzimático.</t>
  </si>
  <si>
    <t>Para 150 determinaciones</t>
  </si>
  <si>
    <t>Para la determinación cualitativa y semicuantitativa del Factor Reumatoideo en suero por aglutinación en lámina.</t>
  </si>
  <si>
    <t>D1810-91</t>
  </si>
  <si>
    <t xml:space="preserve">25 Tiras reactivas/ 2 x 4 mL </t>
  </si>
  <si>
    <t>Elecsys NSE / NSE CalSet / Diluent NSE</t>
  </si>
  <si>
    <t>Para la determinación cuantitativa de la enolasa específica neuronal (NSE) en suero humano, en los analizadores Elecsys y cobas e.</t>
  </si>
  <si>
    <t>Roche Cell Collection Medium</t>
  </si>
  <si>
    <t>D1807-66</t>
  </si>
  <si>
    <t>Para la conservación y el transporte de células destinadas al uso en pruebas moleculares o para la preparación de portaobjetos para citología.</t>
  </si>
  <si>
    <t>cobas u cuvette</t>
  </si>
  <si>
    <t>Cubetas para la determinación cuantitativa in vitro de eritrocitos y leucocitos, la determinación semicuantitativa de células epiteliales escamosas y no escamosas, bacterias, cilindros hialinos así como la determinación cualitativa de cilindros patológicos, cristales, levaduras, mucus y espermatozoides en orina con el analizador por microscopía automatizada cobas u 701.</t>
  </si>
  <si>
    <t>Casete conteniendo 400 cubetas</t>
  </si>
  <si>
    <t>06390552</t>
  </si>
  <si>
    <t>D1808-76</t>
  </si>
  <si>
    <t>D1808-72</t>
  </si>
  <si>
    <t>cobas u pack/ cobas u calibration strip</t>
  </si>
  <si>
    <t>Tiras reactivas para la determinación cualitativa o semicuantitativa del pH, leucocitos, nitritos, proteínas, glucosa, cuerpos cetónicos, urobilinógeno, bilirrubina, color y eritrocitos en orina, con el analizador de orina cobas u 601/ Tiras de calibración para efectuar la calibración del analizador de orina cobas u 601.</t>
  </si>
  <si>
    <t xml:space="preserve">Casete conteniendo 400 Tiras reactivas/ Tubo con 25 tiras reactivas. </t>
  </si>
  <si>
    <t>06334601/ 06390579</t>
  </si>
  <si>
    <t>LACT2</t>
  </si>
  <si>
    <t>Para la determinación cuantitativa de lactato en plasma y líquido cefalorraquídeo (LCR) humanos en los sistemas Roche/Hitachi cobas c y COBAS INTEGRA.</t>
  </si>
  <si>
    <t>D1808-71</t>
  </si>
  <si>
    <t>LIPC</t>
  </si>
  <si>
    <t>Para la determinación cuantitativa de la lipasa en suero y plasma humanos mediante un método colorimétrico, en los sistemas Roche/Hitachi cobas c y COBAS INTEGRA.</t>
  </si>
  <si>
    <t>03029590</t>
  </si>
  <si>
    <t>D1808-75</t>
  </si>
  <si>
    <t>D1808-73</t>
  </si>
  <si>
    <t>NH3L / Ammonia/Ethanol/CO2 Calibrator / Ammonia/Ethanol/CO2 Control Normal / Ammonia/Ethanol/CO2 Control Abnormal</t>
  </si>
  <si>
    <t>Para la determinación cuantitativa de amoníaco en plasma humano mediante un método enzimático, en los sistemas Roche/Hitachi cobas c y COBAS INTEGRA.</t>
  </si>
  <si>
    <t>Casete conteniendo R1 y R3/R2 para 150 pruebas / 2 x 4 mL / 5 x 4 mL / 5 x 4 mL</t>
  </si>
  <si>
    <t>20766682/ 20751995/ 20752401/ 20753009</t>
  </si>
  <si>
    <t>D1808-74</t>
  </si>
  <si>
    <t>Para 100 determinaciones/ 4 x 1,0 mL</t>
  </si>
  <si>
    <t>1 x 305 mL</t>
  </si>
  <si>
    <t>cobas HBV/HCV/HIV-1 Control Kit</t>
  </si>
  <si>
    <t>D1809-77</t>
  </si>
  <si>
    <t>Para el control de calidad de los ensayos cobas HBV, cobas HCV y cobas HIV-1 en el sistema cobas 4800.</t>
  </si>
  <si>
    <t>06979572</t>
  </si>
  <si>
    <t>10 x 0,75 mL/ 10 x 0,75 mL/ 10 x 0,75 mL</t>
  </si>
  <si>
    <t xml:space="preserve">Para la detección cualitativa  de la proteína cromogranina A. </t>
  </si>
  <si>
    <t>Para la identificación cualitativa de la proteína S 100.</t>
  </si>
  <si>
    <t>Para la identificación cualitativa del antígeno  asociado a membrana CD34.</t>
  </si>
  <si>
    <t>Para la identificación cualitativa de la glucoproteína CD68.</t>
  </si>
  <si>
    <t>Para detectar cualitativamente la presencia de la proteína melan A.</t>
  </si>
  <si>
    <t>Para detectar cualitativamente el antígeno oncofetal presente en melanosomas inmaduros.</t>
  </si>
  <si>
    <t>Para detectar cualitativamente la presencia de células que expresan la sinaptofisina.</t>
  </si>
  <si>
    <t>Para detectar cualitativamente la presencia de células que expresan la Topoisomerasa IIα.</t>
  </si>
  <si>
    <t>Para detectar proteínas de factor de transcripción de microftalmia (MITF).</t>
  </si>
  <si>
    <t xml:space="preserve">Para detectar la expresión de la proteína humana PAX-5 en los linfocitos B humanos. </t>
  </si>
  <si>
    <t>Para la detección de la proteína p63 humana.</t>
  </si>
  <si>
    <t>Para la detección de la molécula de adhesión CD56.</t>
  </si>
  <si>
    <t>Para la identificación del antígeno epitelial de membrana (EMA).</t>
  </si>
  <si>
    <t>Para la detección de la proteína transmebrana humana E-cadherina.</t>
  </si>
  <si>
    <t>Para detectar la expresión de la glucoproteína transmembrana CD99.</t>
  </si>
  <si>
    <t>Para identificar cualitativamente la proteína humana de reparación de errores de emparejamiento del ADN (REE) MSH6.</t>
  </si>
  <si>
    <t>Para la detección de la proteína de unión a calcio calretinina.</t>
  </si>
  <si>
    <t>Para detectar la expresión del proteoglicano heparán sulfato glipicano 3.</t>
  </si>
  <si>
    <t>Cóctel de anticuerpos marcadores de melanocitos para la identificación del melanoma.</t>
  </si>
  <si>
    <t xml:space="preserve">Para identificar la expresión de la proteína del factor-1 (TTF-1) de transcripción tiroidea. </t>
  </si>
  <si>
    <t>VIGENTE</t>
  </si>
  <si>
    <t>OK</t>
  </si>
  <si>
    <t>cobas HBV</t>
  </si>
  <si>
    <t>Prueba de amplificación de ácidos nucleicos para la cuantificación del ADN del virus de la hepatitis B (VHB) en plasma humano conservado en EDTA o suero de pacientes infectados con el VHB.</t>
  </si>
  <si>
    <t xml:space="preserve">06979564 </t>
  </si>
  <si>
    <t>D1810-89</t>
  </si>
  <si>
    <t>D1810-88</t>
  </si>
  <si>
    <t>cobas HCV</t>
  </si>
  <si>
    <t>Prueba de amplificación de ácidos nucleicos para la detección y la cuantificación del ARN del virus de la hepatitis C (VHC), en plasma humano conservado en EDTA o suero de pacientes infectados con el VHC.</t>
  </si>
  <si>
    <t>06979602</t>
  </si>
  <si>
    <t>D1810-90</t>
  </si>
  <si>
    <t>cobas HIV-1</t>
  </si>
  <si>
    <t>cobas KRAS Mutation Test/ cobas DNA Sample Preparation Kit</t>
  </si>
  <si>
    <t xml:space="preserve">Prueba de reacción en cadena de la polimerasa (PCR) en tiempo real para la identificación de las mutaciones de los codones 12, 13 y 61 del gen KRAS en ADN obtenido de tejido humano con cáncer colorrectal y pulmonar de células no pequeñas impregnado en parafina y fijado en formalina, utilizando el sistema cobas 4800.  </t>
  </si>
  <si>
    <t xml:space="preserve">05852170/ 05985536                                                                                                                                                                                                                                                                                                                                                                                                                                                                                                                                                                                                                                                                                                                                                                                                                                                                                                                                                                                                                                                                                                                                                                                                                                                                                                                                                                                                                                                                                                                                    </t>
  </si>
  <si>
    <t>Para 24 determinaciones</t>
  </si>
  <si>
    <t>D1810-95</t>
  </si>
  <si>
    <t>D1810-87</t>
  </si>
  <si>
    <t>Elecsys Vitamin D total II / Vitamin D total II CalSet / PreciControl Vitamin D total II</t>
  </si>
  <si>
    <t>Para la determinación cuantitativa de la 25-hidroxivitamina D total en suero y plasma humanos y constituye un auxiliar en la evaluación de la deficiencia de vitamina D, mediante un ensayo de electroquimioluminiscencia de fijación, en los inmunoanalizadores Elecsys y cobas e.</t>
  </si>
  <si>
    <t>Para la determinación cuantitativa de calcio en suero, plasma y orina humanos en los sistemas Roche/Hitachi cobas c y COBAS INTEGRA.</t>
  </si>
  <si>
    <t>Casete conteniendo R1 y R2/SR para 300 determinaciones.</t>
  </si>
  <si>
    <t>D1811-104</t>
  </si>
  <si>
    <t>D1811-104/1</t>
  </si>
  <si>
    <t>D1811-104/2</t>
  </si>
  <si>
    <t>D1811-104/3</t>
  </si>
  <si>
    <t>D1811-104/4</t>
  </si>
  <si>
    <t>cobas 4800 System Wash Buffer Kit</t>
  </si>
  <si>
    <t>cobas 4800 System Sample Preparation Kit 2</t>
  </si>
  <si>
    <t>cobas 4800 System Lysis Kit 2</t>
  </si>
  <si>
    <t>cobas 4800 System Specimen Diluent 2</t>
  </si>
  <si>
    <t>Interviene en la extracción y purificación de los ácidos nucleicos (eliminar las impurezas y sustancias que no intervienen en la reacción).</t>
  </si>
  <si>
    <t>Interviene en la extracción y purificación de los ácidos nucleicos (atrapar los ácidos nucleicos víricos liberados para su purificación y posterior liberación).</t>
  </si>
  <si>
    <t>Interviene en la extracción y purificación de los ácidos nucleicos. (liberar los ácidos nucleicos víricos)</t>
  </si>
  <si>
    <t>Dilución de la muestra</t>
  </si>
  <si>
    <t>05235863/ 05235871</t>
  </si>
  <si>
    <t>06979513/ 06979521</t>
  </si>
  <si>
    <t>06979530/ 06979548</t>
  </si>
  <si>
    <t>06979556</t>
  </si>
  <si>
    <t>240 pruebas</t>
  </si>
  <si>
    <t>240 pruebas/ 960 pruebas</t>
  </si>
  <si>
    <t>UMELISA TIR NEONATAL</t>
  </si>
  <si>
    <t>Para la cuantificación de Tripsina inmunoreactiva (TIR) en muestras de sangre de recién nacidos colectadas en papel de filtro.</t>
  </si>
  <si>
    <t>D1811-103</t>
  </si>
  <si>
    <t>Para 288 pruebas/ Para 576 pruebas</t>
  </si>
  <si>
    <t>UM 2037/ UM 2137</t>
  </si>
  <si>
    <t xml:space="preserve">Para el control de calidad de los inmunoensayos en los inmunoanalizadores Elecsys y cobas e. </t>
  </si>
  <si>
    <t xml:space="preserve">Para la determinación cuantitativa del NT-proBNP en sangre venosa heparinizada utilizando el instrumento cobas h 232. </t>
  </si>
  <si>
    <t xml:space="preserve">10 pruebas / 2 x 1 mL </t>
  </si>
  <si>
    <t>Para la determinación cuantitativa de mioglobina en sangre venosa heparinizada utilizando el instrumento cobas h 232</t>
  </si>
  <si>
    <t>D1806-52</t>
  </si>
  <si>
    <t>HYDRAGEL 1/2/4/9 IF Acid Violet  /  IT/IF CONTROL</t>
  </si>
  <si>
    <t>Para la detección de proteínas monoclonales en suero y orina humanos mediante inmunofijación en gel de agarosa en el sistema semiautomático HYDRASYS.</t>
  </si>
  <si>
    <t>Para 10 determinaciones/ Para 20 determinaciones/ Para 40 determinaciones/ Para 90 determinaciones/ -</t>
  </si>
  <si>
    <t>4801/ 4802/ 4804/ 4809/ 4788</t>
  </si>
  <si>
    <t>D1806-50</t>
  </si>
  <si>
    <t>HYDRAGEL 2 IF/BJ  (HR)</t>
  </si>
  <si>
    <t>Para la detección e identificación de las proteínas monoclonales, incluyendo las proteínas de Bence Jones o cadenas ligeras libres monoclonales (kappa o lambda), en suero y orina humanos, mediante inmunofijación en gel de agarosa en el sistema semiautomático HYDRASYS.</t>
  </si>
  <si>
    <t xml:space="preserve">Para 20 determinaciones </t>
  </si>
  <si>
    <t xml:space="preserve">HYDRAGEL 2/4 URINE PROFIL (E) </t>
  </si>
  <si>
    <t>Para la identificación de las principales proteínas urinarias, para clasificar lesiones renales tubulares, glomerulares o mixtas, y/o la detección e identificación de las cadenas ligeras libres policlonales o monoclonales Kappa o Lambda, así como la detección de una inmunoglobulina G, A, M, D, o E monoclonal, en una sola etapa, en orina y suero humano mediante inmunofijación en gel de agarosa en el sistema semiautomático HYDRASYS, usando anticuerpos específicos.</t>
  </si>
  <si>
    <t>D1806-51</t>
  </si>
  <si>
    <t xml:space="preserve">Para 20 y 40 determinaciones </t>
  </si>
  <si>
    <t>4831/4832</t>
  </si>
  <si>
    <t>Paquete de fluidos conteniendo soluciones para la calibración de los parámetros sodio, potasio, calcio, cloruro, pH y pCO2; soluciones de referencia para los electrodos de pH e ion selectivo (ISE); solución  de acondicionamiento del electrodo de sodio; solución de limpieza y calibración de O2 a punto cero; y solución para la limpieza y descontaminación de   sensores y tuberías de los sistemas Roche OMNI S, cobas b 221.</t>
  </si>
  <si>
    <t>Paquete de fluidos conteniendo soluciones para la calibración de los sensores de metabolitos glucosa, lactato y urea (G/L/U); solución de enjuague y  de reserva;  y solución de referencia  para dichos sensores de metabolitos, en los sistemas Roche OMNI S, cobas b 221.</t>
  </si>
  <si>
    <t>1  x  1770 mL</t>
  </si>
  <si>
    <t>Solución de enjuague para el sistema Roche OMNI S, cobas b 221.</t>
  </si>
  <si>
    <t>20 x 5 mL; 4 x 5 mL; 20 x 5 mL</t>
  </si>
  <si>
    <t>05117216; 05947774; 05117291</t>
  </si>
  <si>
    <t xml:space="preserve">Para la determinación cuantitativa de dímero D en sangre venosa heparinizada utilizando el instrumento cobas h 232. </t>
  </si>
  <si>
    <t>Para la determinación cuantitativa de la isoenzima MB de la creatina-cinasa en sangre venosa heparinizada utilizando el instrumento cobas h 232.</t>
  </si>
  <si>
    <t xml:space="preserve">Para la detección cuantitativa específica de la troponina T cardiaca (cTnT) en sangre venosa heparinizada utilizando el instrumento cobas h 232. </t>
  </si>
  <si>
    <t>D1811-111</t>
  </si>
  <si>
    <t>Para la detección cualitativa de antígenos específicos mediante técnicas de Inmunohistoquímica, en cortes de tejido fijado con formol y embebido en parafina, utilizando un módulo de tinción automatizado de VENTANA.</t>
  </si>
  <si>
    <t>Anti-Pan Keratin (AE1/AE3/PCK26) Primary Antibody.</t>
  </si>
  <si>
    <t xml:space="preserve">Cóctel de anticuerpos para detectar las queratinas presentes en células epiteliales simples y complejas. </t>
  </si>
  <si>
    <t>1 dispensador x 5 mL (50 determinaciones)/1 dispensador x 25 mL (250 determinaciones)</t>
  </si>
  <si>
    <t>05267145/760-2595; 05266840/ 760-2135</t>
  </si>
  <si>
    <t>CONFIRM anti-Desmin (DE-R-11) Primary Antibody</t>
  </si>
  <si>
    <t>CONFIRM anti-Vimentin (V9) Primary Antibody</t>
  </si>
  <si>
    <t xml:space="preserve">CONFIRM anti-Keratin (34βE12) Mouse Monoclonal Primary Antibody </t>
  </si>
  <si>
    <t>CONFIRM anti-Cytokeratin 20 (SP33) Rabbit Monoclonal Primary Antibody</t>
  </si>
  <si>
    <t>CONFIRM anti-Cytokeratin 7  (SP52) Rabbit Monoclonal Primary Antibody</t>
  </si>
  <si>
    <t>Para la identificación cualitativa de la desmina en miocitos.</t>
  </si>
  <si>
    <t>Para la identificación cualitativa de vimentina.</t>
  </si>
  <si>
    <t xml:space="preserve">Para la identificación  de las citoqueratinas 1, 5, 10 y 14 en células basales de la próstata y en las células mioepitalieles de la mama. </t>
  </si>
  <si>
    <t>Para identificar una proteína citoqueratina de tipo I de los enterocitos maduros y de las células caliciformes de la mucosa gástrica e intestinal.</t>
  </si>
  <si>
    <t xml:space="preserve">Para identificar una proteína citoqueratina de tipo II expresada por la mayoría de los epitelios ductales, glandulares y transicionales. </t>
  </si>
  <si>
    <t>anti-Cytokeratin 5/6  (D5/16B4) Mouse Monoclonal Primary Antibody</t>
  </si>
  <si>
    <t xml:space="preserve">Para detectar las citoqueratinas 5 y 6, que se expresan en diversas células epiteliales y mesoteliales, y en el epitelio escamoso proliferativo, respectivamente. </t>
  </si>
  <si>
    <t>06478441/ 790-4554</t>
  </si>
  <si>
    <t>05267005/760-2513</t>
  </si>
  <si>
    <t>05278139/ 790-2917</t>
  </si>
  <si>
    <t>05479266/ 790-4373</t>
  </si>
  <si>
    <t>05587760/ 790-4431</t>
  </si>
  <si>
    <t>05986818/ 790-4462</t>
  </si>
  <si>
    <t>D1811-111/1</t>
  </si>
  <si>
    <t>D1811-111/2</t>
  </si>
  <si>
    <t>D1811-111/3</t>
  </si>
  <si>
    <t>D1811-111/4</t>
  </si>
  <si>
    <t>D1811-111/5</t>
  </si>
  <si>
    <t>D1811-111/6</t>
  </si>
  <si>
    <t>D1811-111/7</t>
  </si>
  <si>
    <t xml:space="preserve">Elecsys TSH/  TSH CalSet </t>
  </si>
  <si>
    <t>Para la determinación cuantitativa de la tirotropina en suero y plasma humanos en los inmunoanalizadores Elecsys y cobas e.</t>
  </si>
  <si>
    <t>PRODUCTOS ROCHE PANAMÁ S.A.</t>
  </si>
  <si>
    <t>TESTOSTERONA [I-125] RIA KIT</t>
  </si>
  <si>
    <t>Para la determinación cuantitativa in vitro de Testosterona en suero humano.</t>
  </si>
  <si>
    <t>RK-61CT</t>
  </si>
  <si>
    <t>D1806-53</t>
  </si>
  <si>
    <t xml:space="preserve">Familia 7.6 TruLab </t>
  </si>
  <si>
    <t>Material de control de calidad con valores de ensayo en el rango normal y patológico, para verificar el desempeño analítico de la determinación cuantitativa in vitro de distintos analitos.</t>
  </si>
  <si>
    <t>TruLab N</t>
  </si>
  <si>
    <t>TruLab P</t>
  </si>
  <si>
    <t>5 9000 99 10 061/ 5 9000 99 10 062</t>
  </si>
  <si>
    <t>6 x 5 mL/ 20 x 5 mL</t>
  </si>
  <si>
    <t>5 9050 99 10 061/ 5 9050 99 10 062</t>
  </si>
  <si>
    <t>D1807-62</t>
  </si>
  <si>
    <t>HYDRAGEL 7,15 y 30 LDL/HDL CHOL Direct</t>
  </si>
  <si>
    <t>Para la cuantificación del colesterol contenido en las diferentes fracciones lipoproteicas, y particularmente de las LDL y las HDL del plasma o del suero humano, mediante electroforesis en gel de agarosa en el sistema semiautomático HYDRASYS.</t>
  </si>
  <si>
    <t>Para 70 determinaciones/ Para 150 determinaciones/ Para 300 determinaciones</t>
  </si>
  <si>
    <t>4116/ 4135/ 4139</t>
  </si>
  <si>
    <t>D1807-63</t>
  </si>
  <si>
    <t>TruCal U</t>
  </si>
  <si>
    <t>Calibrador universal para ensayos de determinación cuantitativa in vitro de diversos analitos en equipos fotométricos.</t>
  </si>
  <si>
    <t>20 x 3 mL / 6 x 3 mL</t>
  </si>
  <si>
    <t>5 9100 99 10 063/ 5 9100 99 10 064</t>
  </si>
  <si>
    <t>D1807-61</t>
  </si>
  <si>
    <t>D1810-93</t>
  </si>
  <si>
    <t>Anti-hTg [I-125] RIA KIT</t>
  </si>
  <si>
    <t>Para la determinación cuantitativa in vitro de autoanticuerpos anti-Tiroglobulina en suero humano.</t>
  </si>
  <si>
    <t>D1810-94</t>
  </si>
  <si>
    <t>Anti-hTPO [I-125] RIA KIT</t>
  </si>
  <si>
    <t>Para la determinación cuantitativa in vitro de autoanticuerpos anti-Peroxidasa Tiroidea en suero humano.</t>
  </si>
  <si>
    <t>AMILASA</t>
  </si>
  <si>
    <t xml:space="preserve">Para la determinación de α-amilasa en suero por método cinético. </t>
  </si>
  <si>
    <t>4 x 50 mL para 100 determinaciones</t>
  </si>
  <si>
    <t>D1812-115</t>
  </si>
  <si>
    <t>STA – STACLOT PROTEIN C (1)</t>
  </si>
  <si>
    <r>
      <t>STA – CaCl</t>
    </r>
    <r>
      <rPr>
        <vertAlign val="subscript"/>
        <sz val="11"/>
        <rFont val="Calibri"/>
        <family val="2"/>
      </rPr>
      <t>2</t>
    </r>
    <r>
      <rPr>
        <sz val="11"/>
        <rFont val="Calibri"/>
        <family val="2"/>
      </rPr>
      <t xml:space="preserve"> 0.025 M</t>
    </r>
  </si>
  <si>
    <t>D1302-18</t>
  </si>
  <si>
    <t>STA - STACLOT PROTEIN S</t>
  </si>
  <si>
    <t>Para la determinación cuantitativa de la actividad de la proteína S funcional basada en el principio de inhibición del factor Va en analizadores de la línea STA.</t>
  </si>
  <si>
    <t>00746</t>
  </si>
  <si>
    <t>D1811-106</t>
  </si>
  <si>
    <t>Para la determinación de 22 parámetros hematológicos con diferencial de tres partes, en muestras de sangre total anticoaguladas con K-EDTA, en el contador hematológico automatizado HumanCount 80TS.</t>
  </si>
  <si>
    <t>Familia 7.9 Reactivos para el HumaCount 80TS</t>
  </si>
  <si>
    <t>D1811-106/ 1</t>
  </si>
  <si>
    <t>D1811-106/ 2</t>
  </si>
  <si>
    <t>D1811-106/ 3</t>
  </si>
  <si>
    <t>D1811-106/ 4</t>
  </si>
  <si>
    <t>D1811-106/ 5</t>
  </si>
  <si>
    <t xml:space="preserve">HC-Diluent </t>
  </si>
  <si>
    <t>HC-Lyse CF</t>
  </si>
  <si>
    <t>HC-Cleaner</t>
  </si>
  <si>
    <t>HC-Control</t>
  </si>
  <si>
    <t>HC-Calibrator</t>
  </si>
  <si>
    <t xml:space="preserve">Solución salina isotónica para diluir las muestras de sangre total y para enjuagar el sistema de líquido entre procedimientos de medición. </t>
  </si>
  <si>
    <t xml:space="preserve">Solución de lisis para el modo diferencial WBC de tres partes y para el recuento total de WBC y HGB. </t>
  </si>
  <si>
    <t>Solución de limpieza para limpiar el sistema de líquidos.</t>
  </si>
  <si>
    <t xml:space="preserve">Material de control sanguíneo con valores asignados, a tres niveles, para la verificación de la exactitud y precisión del instrumento  HumaCount 80TS.     </t>
  </si>
  <si>
    <t xml:space="preserve">Reactivo compuesto de eritrocitos humanos, leucocitos y plaquetas de mamíferos suspendidas en un fluido similar al plasma, que se utiliza para para verificar y ajustar la calibración del instrumento  HumaCount 80TS.  </t>
  </si>
  <si>
    <t>Frasco x 20 L</t>
  </si>
  <si>
    <t>2 Frascos x 1 L</t>
  </si>
  <si>
    <t>Level 1 1 x 2,5 mL
Level 2 1 x 2,5 mL
Level 3 1 x 2,5 mL</t>
  </si>
  <si>
    <t>1 Frasco x 2,0 mL</t>
  </si>
  <si>
    <t>17400/11</t>
  </si>
  <si>
    <t>17400/22</t>
  </si>
  <si>
    <t>17400/31</t>
  </si>
  <si>
    <t>17400/40</t>
  </si>
  <si>
    <t>17400/50</t>
  </si>
  <si>
    <t>D1811-107</t>
  </si>
  <si>
    <t>CRP U- hs/ TruCal CRP U/TruCal CRP hs</t>
  </si>
  <si>
    <t>Reactivo para la determinación cuantitativa in vitro de la proteína C reactiva en suero o plasma en equipos fotométricos.</t>
  </si>
  <si>
    <t>1 7045 99 10 930/ 1 7040 99 10 059/ 1 7080 99 10 059</t>
  </si>
  <si>
    <t>LAB CONDA</t>
  </si>
  <si>
    <t>LABORATORIO CONDA S.A.</t>
  </si>
  <si>
    <t>Para la determinación de la susceptibilidad antimicrobiana. Para uso in vitro.</t>
  </si>
  <si>
    <t>5 x 50 Discos</t>
  </si>
  <si>
    <t>D1811-112</t>
  </si>
  <si>
    <t>Cefotaxime/clavulanic acid 40 μg</t>
  </si>
  <si>
    <t>Trimethoprim/sulphamethoxazol 25 μg</t>
  </si>
  <si>
    <t>Miconazole 10 μg</t>
  </si>
  <si>
    <t>Novobiocin 5 μg</t>
  </si>
  <si>
    <t>Nystatin 100 U</t>
  </si>
  <si>
    <t>Piperacillin 100 μg</t>
  </si>
  <si>
    <t>Amphotericin B 20 U</t>
  </si>
  <si>
    <t>Itraconazole 10 μg</t>
  </si>
  <si>
    <t>Bacitracin 10 U</t>
  </si>
  <si>
    <t>Furazolidone 50 μg</t>
  </si>
  <si>
    <t>Ketoconazole 10 μg</t>
  </si>
  <si>
    <t>Sulphamethoxazole 50 μg</t>
  </si>
  <si>
    <t>D1811-112/13</t>
  </si>
  <si>
    <t>D1811-112/14</t>
  </si>
  <si>
    <t>D1811-112/15</t>
  </si>
  <si>
    <t>7020</t>
  </si>
  <si>
    <t>7042</t>
  </si>
  <si>
    <t>7060</t>
  </si>
  <si>
    <t>7068</t>
  </si>
  <si>
    <t>7069</t>
  </si>
  <si>
    <t>7078</t>
  </si>
  <si>
    <t>7087</t>
  </si>
  <si>
    <t>7120</t>
  </si>
  <si>
    <t>7157</t>
  </si>
  <si>
    <t>FT4 [I-125] RIA KIT</t>
  </si>
  <si>
    <t>Para la determinación cuantitativa in vitro de la Tiroxina libre (FT4) en suero humano.</t>
  </si>
  <si>
    <t>RK-349CT</t>
  </si>
  <si>
    <t>D1811-105</t>
  </si>
  <si>
    <t>D1811-109</t>
  </si>
  <si>
    <t>HYDRAGEL 5 PROTEINURIE/ Molecular Mass Control</t>
  </si>
  <si>
    <t>Para la clasificación de proteinurias en orinas no concentradas en el sistema semiautomático HYDRASYS.</t>
  </si>
  <si>
    <t>4115/4781</t>
  </si>
  <si>
    <t>HYDRAGEL 7,15 y 30 ISO-LDH  /  ENZYCONTROL</t>
  </si>
  <si>
    <t>Para la identificación y cuantificación de las cinco isoenzimas de la lactato deshidrogenasa (LDH) en suero humano mediante electroforesis en geles de agarosa tamponados alcalinamente, en el sistema semiautomático HYDRASYS.</t>
  </si>
  <si>
    <t>4110/ 4130/ 4136/ 4790</t>
  </si>
  <si>
    <t>D1811-108</t>
  </si>
  <si>
    <t>D1811-110</t>
  </si>
  <si>
    <t>Homocysteine FS/ TruCal Homocysteine</t>
  </si>
  <si>
    <t>Para la determinación cuantitativa in vitro de la homocisteína en suero o plasma en sistemas fotométricos.</t>
  </si>
  <si>
    <t>1 3409 99 10 930 / 1 3400 99 10 041</t>
  </si>
  <si>
    <t>Para la detección de la resistencia a la proteína C activada (PCa) en plasma humano en los analizadores STA-R y STA-Compact</t>
  </si>
  <si>
    <t>FACTEUR XIII REACTIFS</t>
  </si>
  <si>
    <t>Para la dosificación semicuantitativa del factor XIII (factor de estabilización de la fibrina-FSF) en plasma humano citratado, por el método de Josso et al.</t>
  </si>
  <si>
    <t xml:space="preserve">00870 </t>
  </si>
  <si>
    <t>1 frasco liofilizado; 1 x 2 mL; 1 frasco liofilizado; 1 x 20 mL</t>
  </si>
  <si>
    <t>D1812-124</t>
  </si>
  <si>
    <t>Familia 1.4 Suplementos para el enriquecimiento de medios</t>
  </si>
  <si>
    <t>D1812-125</t>
  </si>
  <si>
    <t>Para Microbiología</t>
  </si>
  <si>
    <t>D1812-125/1</t>
  </si>
  <si>
    <t>D1812-125/2</t>
  </si>
  <si>
    <t>D1812-125/3</t>
  </si>
  <si>
    <t>D1812-125/4</t>
  </si>
  <si>
    <t>D1812-125/5</t>
  </si>
  <si>
    <t>D1812-125/6</t>
  </si>
  <si>
    <t>D1812-125/7</t>
  </si>
  <si>
    <t>D1812-125/8</t>
  </si>
  <si>
    <t>D1812-1259</t>
  </si>
  <si>
    <t>D1812-12510</t>
  </si>
  <si>
    <t>D1812-125/11</t>
  </si>
  <si>
    <t>FRASER Listeria Selective Supplement</t>
  </si>
  <si>
    <t>Esculin</t>
  </si>
  <si>
    <t xml:space="preserve">Yema de huevo en emulsión </t>
  </si>
  <si>
    <t xml:space="preserve">Yema de huevo-telurita en emulsión </t>
  </si>
  <si>
    <t>Sodium hydrogen selenite</t>
  </si>
  <si>
    <t xml:space="preserve">Sodio desoxicolato </t>
  </si>
  <si>
    <t xml:space="preserve">Sodio tioglicolato </t>
  </si>
  <si>
    <t>Oxford-Listeria-selective supplement</t>
  </si>
  <si>
    <t xml:space="preserve">KOVACS' índole reagent </t>
  </si>
  <si>
    <t>Yersinia selective supplement (CIN)</t>
  </si>
  <si>
    <t>Pseudomonas CN Selective Supplement</t>
  </si>
  <si>
    <t>1.00093.0010</t>
  </si>
  <si>
    <t>1.00842.0025</t>
  </si>
  <si>
    <t>1.03784.0001</t>
  </si>
  <si>
    <t>1.03785.0001</t>
  </si>
  <si>
    <t>1.06340.0050</t>
  </si>
  <si>
    <t>1.06504.0250</t>
  </si>
  <si>
    <t>1.06691.0500</t>
  </si>
  <si>
    <t>1.07006.0010</t>
  </si>
  <si>
    <t>1.09293.0100</t>
  </si>
  <si>
    <t>1.16466.0001</t>
  </si>
  <si>
    <t>1.07624.0010</t>
  </si>
  <si>
    <t>10 x 1 vial</t>
  </si>
  <si>
    <t>25 g</t>
  </si>
  <si>
    <t>10 x 100 mL</t>
  </si>
  <si>
    <t>10 x 50 mL</t>
  </si>
  <si>
    <t>50 g</t>
  </si>
  <si>
    <t>250 g</t>
  </si>
  <si>
    <t>100 mL</t>
  </si>
  <si>
    <t>16 x 1 vial</t>
  </si>
  <si>
    <t>D1812-116</t>
  </si>
  <si>
    <t>FT3 [I-125] RIA KIT</t>
  </si>
  <si>
    <t>Para la determinación de la Triyodotironina libre (FT3) en suero humano.</t>
  </si>
  <si>
    <t>RK-339CT</t>
  </si>
  <si>
    <t>Lactate FS</t>
  </si>
  <si>
    <t>Para la determinación cuantitativa in vitro de lactato en plasma en equipos fotométricos en general.</t>
  </si>
  <si>
    <t>1 4001 99 10 021; 1 4001 99 10 023</t>
  </si>
  <si>
    <t>R1: 5x20 mL, R2: 1x25 mL; R1: 1x800 mL; R2: 1x200 mL</t>
  </si>
  <si>
    <t>D1812-114</t>
  </si>
  <si>
    <t>STA PTT A  </t>
  </si>
  <si>
    <t>Para la determinación del tiempo parcial de tromboplastina activada (APTT) en plasma humano citratado, o recolectado en tubos CTAD en pacientes tratados con heparinas, en los analizadores STA Compact y STA Satellite.</t>
  </si>
  <si>
    <t>12 viales liofilizados x 5 mL</t>
  </si>
  <si>
    <t>00595</t>
  </si>
  <si>
    <t>D1812-121</t>
  </si>
  <si>
    <t>Para la cuantificación de antígenos leucocitarios en sangre total mediante citometría de flujo.</t>
  </si>
  <si>
    <t>Frasco por 1 mL para 100 determinaciones</t>
  </si>
  <si>
    <t>ior® anti-CD3 humano-FITC</t>
  </si>
  <si>
    <t>ior® anti-CD4 humano-PE</t>
  </si>
  <si>
    <t>ior® anti-CD45 humano-FITC</t>
  </si>
  <si>
    <t>Para la cuantificación de linfocitos T CD4+ en sangre total.</t>
  </si>
  <si>
    <t>Para la cuantificación de linfocitos T CD3+ en sangre total.</t>
  </si>
  <si>
    <t>Para la cuantificación de linfocitos T CD8+ en sangre total.</t>
  </si>
  <si>
    <t>Para la cuantificación de leucocitos CD45 + en sangre total.</t>
  </si>
  <si>
    <t>D1712-112/1</t>
  </si>
  <si>
    <t>D1712-112/2</t>
  </si>
  <si>
    <t>D1712-112/3</t>
  </si>
  <si>
    <t>D1712-112/4</t>
  </si>
  <si>
    <t>D1712-112/5</t>
  </si>
  <si>
    <t>D1901-09</t>
  </si>
  <si>
    <t>Para el control de la calidad de pruebas de coagulación, en los analizadores cobas t 411.</t>
  </si>
  <si>
    <t>20 x 1 mL</t>
  </si>
  <si>
    <t>D1901-09/1</t>
  </si>
  <si>
    <t>D1901-09/2</t>
  </si>
  <si>
    <t>D1901-09/3</t>
  </si>
  <si>
    <t>07105100</t>
  </si>
  <si>
    <t>07105339</t>
  </si>
  <si>
    <t>07106912</t>
  </si>
  <si>
    <t>Con 1</t>
  </si>
  <si>
    <t>Con 2</t>
  </si>
  <si>
    <t>Con 4</t>
  </si>
  <si>
    <t>D1901-10</t>
  </si>
  <si>
    <t>ACCU-CHEK Active Control</t>
  </si>
  <si>
    <t xml:space="preserve">Para el control del funcionamiento de los medidores de glucemia ACCU-CHEK Active y las tiras reactivas ACCU-CHEK Active. </t>
  </si>
  <si>
    <t>1 x 4 mL Control 1
1 x 4 mL Control 2</t>
  </si>
  <si>
    <t>03146324</t>
  </si>
  <si>
    <t>Ácido Acético 2 %</t>
  </si>
  <si>
    <t>Diluyente para el conteo global de leucocitos en sangre total.</t>
  </si>
  <si>
    <t xml:space="preserve">1 x 100 mL </t>
  </si>
  <si>
    <t>D1901-06</t>
  </si>
  <si>
    <t>D1901-05</t>
  </si>
  <si>
    <t>Ácido Sulfosalicílico 0,786 mol/L</t>
  </si>
  <si>
    <t>Para la determinación cualitativa de proteínas en orina por turbidimetría.</t>
  </si>
  <si>
    <t xml:space="preserve">Frasco 1 x 100 mL </t>
  </si>
  <si>
    <t>AT/ Global Cal</t>
  </si>
  <si>
    <t>D1901-07</t>
  </si>
  <si>
    <t>Para la determinación cuantitativa de la actividad de la antitrombina III en plasma humano en los analizadores cobas t 411.</t>
  </si>
  <si>
    <t>R1: 6 x 7 mL, R2: 6 x 2 mL/ 5 x 1 mL</t>
  </si>
  <si>
    <t>06589332 / 07149131</t>
  </si>
  <si>
    <t>D1901-01</t>
  </si>
  <si>
    <t>cobas Plasma Separation Card</t>
  </si>
  <si>
    <t xml:space="preserve">Tarjeta de separación de plasma destinada a la recogida y estabilización de plasma seco obtenido de muestra de sangre total para diagnóstico in vitro.  </t>
  </si>
  <si>
    <t>Para 450 pruebas</t>
  </si>
  <si>
    <t>07963084</t>
  </si>
  <si>
    <t>Para el control de la calidad de pruebas de coagulación en los analizadores cobas t 411.</t>
  </si>
  <si>
    <t>D1901-04</t>
  </si>
  <si>
    <t>D1901-04/1</t>
  </si>
  <si>
    <t>D1901-04/2</t>
  </si>
  <si>
    <t>D1901-04/3</t>
  </si>
  <si>
    <t>Con N</t>
  </si>
  <si>
    <t>Con P</t>
  </si>
  <si>
    <t>Con P+</t>
  </si>
  <si>
    <t>07128029</t>
  </si>
  <si>
    <t>07137826</t>
  </si>
  <si>
    <t>07138172</t>
  </si>
  <si>
    <t>Para pruebas de coagulación en los analizadores cobas t 411.</t>
  </si>
  <si>
    <t>D1901-03</t>
  </si>
  <si>
    <t>D1901-03/1</t>
  </si>
  <si>
    <t>D1901-03/2</t>
  </si>
  <si>
    <t>D1901-03/3</t>
  </si>
  <si>
    <t>D1901-03/4</t>
  </si>
  <si>
    <t>Imid Buff</t>
  </si>
  <si>
    <t>CC 25 mM</t>
  </si>
  <si>
    <t>Day Clean</t>
  </si>
  <si>
    <t>CleanSol</t>
  </si>
  <si>
    <t>Es un tampón de imidazol que se utiliza como reactivo auxiliar.</t>
  </si>
  <si>
    <t>Para la  recalcificación de las pruebas de coagulación.</t>
  </si>
  <si>
    <t>Para la limpieza de la aguja del analizador.</t>
  </si>
  <si>
    <t>Para la  limpieza de la aguja del analizador.</t>
  </si>
  <si>
    <t>20 x 20 mL</t>
  </si>
  <si>
    <t>10 x 15 mL</t>
  </si>
  <si>
    <t>12 x 11 mL</t>
  </si>
  <si>
    <t>12 x 5 mL</t>
  </si>
  <si>
    <t>06488846</t>
  </si>
  <si>
    <t>07103484</t>
  </si>
  <si>
    <t>07204736</t>
  </si>
  <si>
    <t>07255926</t>
  </si>
  <si>
    <t>D1207-64</t>
  </si>
  <si>
    <t>Para la determinación cuantitativa de los determinantes reactivos del anticuerpo OC 125 en suero y plasma humanos mediante un ensayo de electroquimioluminiscencia (ECLIA), en los analizadores automáticos Elecsys y cobas e.</t>
  </si>
  <si>
    <t>D1901-08</t>
  </si>
  <si>
    <t>Fibrinogen/ Kaolin/ Owren B/ Cal Plasma</t>
  </si>
  <si>
    <t>Para la determinación de la concentración de fibrinógeno (método de Clauss) en plasma citratado en los analizadores cobas t 411.</t>
  </si>
  <si>
    <t>10 x 5 mL/ 1 x 50 mL/ 10 x 15 mL/ 10 x 1 mL</t>
  </si>
  <si>
    <t>07103441/ 07103476/ 07103492/ 07141904</t>
  </si>
  <si>
    <t>TT</t>
  </si>
  <si>
    <t>Para la determinación del tiempo de trombina en plasma humano citratado en los analizadores cobas t 411.</t>
  </si>
  <si>
    <t>6 x 4 mL</t>
  </si>
  <si>
    <t>06492100</t>
  </si>
  <si>
    <t>D1901-02</t>
  </si>
  <si>
    <t>D1902-14</t>
  </si>
  <si>
    <t>Azul Brillante Cresil</t>
  </si>
  <si>
    <t>Para la identificación de reticulocitos.</t>
  </si>
  <si>
    <t>Eosina</t>
  </si>
  <si>
    <t>Para identificar trofozoítos y quistes de protozoos, así como huevos y larvas de helmintos en muestras de heces fecales.</t>
  </si>
  <si>
    <t>D1902-12</t>
  </si>
  <si>
    <t>Giemsa</t>
  </si>
  <si>
    <t>D1902-13</t>
  </si>
  <si>
    <t>LDL-C enzimático</t>
  </si>
  <si>
    <t>Para la determinación de LDL colesterol en suero por método enzimático.</t>
  </si>
  <si>
    <t>D1902-16</t>
  </si>
  <si>
    <t>HDL-C enzimático</t>
  </si>
  <si>
    <t>Para la determinación de HDL colesterol en suero o plasma por método enzimático.</t>
  </si>
  <si>
    <t>D1902-15</t>
  </si>
  <si>
    <t>Elecsys Anti-HCV II/ PreciControl Anti-HCV</t>
  </si>
  <si>
    <t>Elecsys Cortisol II/ Cortisol II CalSet/ PreciControl Cortisol Saliva</t>
  </si>
  <si>
    <r>
      <t xml:space="preserve">Sistema de identificación de </t>
    </r>
    <r>
      <rPr>
        <i/>
        <sz val="11"/>
        <rFont val="Calibri"/>
        <family val="2"/>
      </rPr>
      <t>Listeria</t>
    </r>
    <r>
      <rPr>
        <sz val="11"/>
        <rFont val="Calibri"/>
        <family val="2"/>
      </rPr>
      <t>.</t>
    </r>
  </si>
  <si>
    <r>
      <t xml:space="preserve">Sistema de identificación de </t>
    </r>
    <r>
      <rPr>
        <i/>
        <sz val="11"/>
        <rFont val="Calibri"/>
        <family val="2"/>
      </rPr>
      <t>Enterobacteriaceae</t>
    </r>
    <r>
      <rPr>
        <sz val="11"/>
        <rFont val="Calibri"/>
        <family val="2"/>
      </rPr>
      <t xml:space="preserve"> y otros bacilos Gram negativos no exigentes.</t>
    </r>
  </si>
  <si>
    <r>
      <t xml:space="preserve">Sistema de identificación de los </t>
    </r>
    <r>
      <rPr>
        <i/>
        <sz val="11"/>
        <rFont val="Calibri"/>
        <family val="2"/>
      </rPr>
      <t>Streptococcaceae</t>
    </r>
    <r>
      <rPr>
        <sz val="11"/>
        <rFont val="Calibri"/>
        <family val="2"/>
      </rPr>
      <t xml:space="preserve"> y otros gérmenes emparentados.</t>
    </r>
  </si>
  <si>
    <r>
      <t xml:space="preserve">Sistema de identificación de los </t>
    </r>
    <r>
      <rPr>
        <i/>
        <sz val="11"/>
        <rFont val="Calibri"/>
        <family val="2"/>
      </rPr>
      <t>Campylobacter</t>
    </r>
    <r>
      <rPr>
        <sz val="11"/>
        <rFont val="Calibri"/>
        <family val="2"/>
      </rPr>
      <t>.</t>
    </r>
  </si>
  <si>
    <r>
      <t>Lactobacillus</t>
    </r>
    <r>
      <rPr>
        <sz val="11"/>
        <rFont val="Calibri"/>
        <family val="2"/>
      </rPr>
      <t xml:space="preserve"> y microorganismos próximos.</t>
    </r>
  </si>
  <si>
    <r>
      <t>Bacillus</t>
    </r>
    <r>
      <rPr>
        <sz val="11"/>
        <rFont val="Calibri"/>
        <family val="2"/>
      </rPr>
      <t xml:space="preserve"> y otros microorganismos próximos/</t>
    </r>
    <r>
      <rPr>
        <i/>
        <sz val="11"/>
        <rFont val="Calibri"/>
        <family val="2"/>
      </rPr>
      <t>Enterobac-teriaceae</t>
    </r>
    <r>
      <rPr>
        <sz val="11"/>
        <rFont val="Calibri"/>
        <family val="2"/>
      </rPr>
      <t xml:space="preserve"> y </t>
    </r>
    <r>
      <rPr>
        <i/>
        <sz val="11"/>
        <rFont val="Calibri"/>
        <family val="2"/>
      </rPr>
      <t>Vibrionaceae.</t>
    </r>
  </si>
  <si>
    <r>
      <t>Roche CARDIAC proBNP</t>
    </r>
    <r>
      <rPr>
        <vertAlign val="superscript"/>
        <sz val="11"/>
        <rFont val="Calibri"/>
        <family val="2"/>
      </rPr>
      <t>+</t>
    </r>
    <r>
      <rPr>
        <sz val="11"/>
        <rFont val="Calibri"/>
        <family val="2"/>
      </rPr>
      <t>/ Roche CARDIAC Control proBNP</t>
    </r>
  </si>
  <si>
    <t>D1903-17</t>
  </si>
  <si>
    <t>Hierro</t>
  </si>
  <si>
    <t>Para la determinación de Hierro en suero por método colorimétrico.</t>
  </si>
  <si>
    <t>D1903-18</t>
  </si>
  <si>
    <t>Lugol Concentrado</t>
  </si>
  <si>
    <t>Para identificar trofozoítos y quistes de protozoos, así como huevos y larvas de helmintos en muestras humanas de heces fecales.</t>
  </si>
  <si>
    <t xml:space="preserve">Frasco x 100 mL </t>
  </si>
  <si>
    <t>aPTT MedS</t>
  </si>
  <si>
    <t>Para la determinación del tiempo de tromboplastina parcial activada (aPTT) en plasma humano citratado en los analizadores cobas t 411.</t>
  </si>
  <si>
    <t>20 x 5 mL</t>
  </si>
  <si>
    <t>07103425</t>
  </si>
  <si>
    <t>D1902-11</t>
  </si>
  <si>
    <t>Para la determinación cuantitativa del tiempo de protrombina (TP) en plasma humano citratado, en analizadores de la familia de STA-R, la familia STA Compact y la familia STA Satellite.</t>
  </si>
  <si>
    <t>D1812-120</t>
  </si>
  <si>
    <t xml:space="preserve">  P</t>
  </si>
  <si>
    <t>Para la determinación cuantitativa de la calcitonina (tirocalcitonina) humana en suero y plasma mediante un ensayo de Electroquimioluminiscencia (ECLIA) en los analizadores automatizados Elecsys y cobas e.</t>
  </si>
  <si>
    <t>D1612-107</t>
  </si>
  <si>
    <t>D1612-108</t>
  </si>
  <si>
    <t>Elecsys IGF-1/ CalSet IGF-1</t>
  </si>
  <si>
    <t>07475896; 07475918/ 07475969</t>
  </si>
  <si>
    <t>D1904-24</t>
  </si>
  <si>
    <t>HYDRAGEL 7,15,30 ISO-CK</t>
  </si>
  <si>
    <t>Para la identificación y cuantificación de las tres isoenzimas de la creatina kinasa (CK) en suero humano mediante electroforesis en gel de agarosa con el sistema semiautomático HYDRASYS.</t>
  </si>
  <si>
    <t>D1903-20</t>
  </si>
  <si>
    <t>4111/ 4131/ 4137</t>
  </si>
  <si>
    <t>D1903-21</t>
  </si>
  <si>
    <t>HYDRAGEL 7 y 15 ISO-PAL/ ISO-PAL CONTROL</t>
  </si>
  <si>
    <t>Para la identificación y cuantificación de las isoenzimas de la fosfatasa alcalina (FAL) en suero humano, mediante electroforesis en gel de agarosa en el sistema semiautomático HYDRASYS.</t>
  </si>
  <si>
    <t>Para 30 determinaciones/ Para 70 determinaciones/ Para 50 determinaciones</t>
  </si>
  <si>
    <t>4112/ 4132/ 4793</t>
  </si>
  <si>
    <t>PreciControl Growth</t>
  </si>
  <si>
    <t xml:space="preserve">4 x 3,0 mL </t>
  </si>
  <si>
    <t>07476108</t>
  </si>
  <si>
    <t>D1904-23</t>
  </si>
  <si>
    <t>Elecsys CA 15-3 II/ CA 15-3 II CalSet</t>
  </si>
  <si>
    <t>Para la determinación inmunológica cuantitativa del antígeno CA 15-3 en suero y plasma humanos, mediante un ensayo de electroquimioluminiscencia (ECLIA), en los analizadores automáticos Elecsys y cobas e.</t>
  </si>
  <si>
    <t>Para 100 pruebas; Para 300 pruebas/ 4 x 1,0 mL</t>
  </si>
  <si>
    <t>Elecsys ACTH/ ACTH CalSet</t>
  </si>
  <si>
    <t>Para la determinación inmunológica cuantitativa de la hormona adenocorticotropa (ACTH) en plasma humano tratado con EDTA, mediante un ensayo de electroquimioluminiscencia (ECLIA), en los analizadores automáticos Elecsys y cobas e.</t>
  </si>
  <si>
    <t>Elecsys AFP/ AFP CalSet II</t>
  </si>
  <si>
    <t>Para la determinación inmunológica cuantitativa de la α1-fetoproteína en suero y plasma humanos, mediante un ensayo de electroquimioluminiscencia (ECLIA), en los analizadores automáticos Elecsys y cobas e.</t>
  </si>
  <si>
    <t>Elecsys Anti-HBc II/ PreciControl Anti-HBc II</t>
  </si>
  <si>
    <t>Para 100 determinaciones/16 x 1,3 mL; Para 200 determinaciones/16 x 1,3 mL; Para 300 determinaciones</t>
  </si>
  <si>
    <t>7374160/04927931; 07394764/04927931; 07026790</t>
  </si>
  <si>
    <t xml:space="preserve">Para la determinación cuantitativa de autoanticuerpos contra el receptor de la tirotropina en suero humano utilizando un anticuerpo monoclonal humano estimulador del tiroides, mediante un inmunoensayo de electroquimioluminiscencia (ECLIA), en los analizadores automáticos Elecsys y cobas e. </t>
  </si>
  <si>
    <t>Para 100 determinaciones; Para 300 determinaciones</t>
  </si>
  <si>
    <t>Elecsys CA 19-9/ CA 19-9 CalSet</t>
  </si>
  <si>
    <t>Para la determinación cuantitativa del antígeno carbohidratado 19-9 (CA 19-9) en suero y plasma humanos mediante un ensayo de electroquimioluminiscencia (ECLIA), en los analizadores automáticos Elecsys y cobas e.</t>
  </si>
  <si>
    <t>11776193; 07027028/11776215</t>
  </si>
  <si>
    <t>Elecsys CA 125 II/ CA 125 II Calset II</t>
  </si>
  <si>
    <t>Elecsys CEA/ CEA CalSet</t>
  </si>
  <si>
    <t>Para 100 pruebas; Para 300 pruebas/ 4 x 1 mL</t>
  </si>
  <si>
    <t>11731629; 07027079/11731645</t>
  </si>
  <si>
    <t>Elecsys Digoxin/ Digoxin CalSet</t>
  </si>
  <si>
    <t>Para la determinación inmunológica cuantitativa de la digoxina en suero y plasma humanos, mediante un ensayo de electroquimioluminiscencia (ECLIA), en los analizadores automáticos Elecsys y cobas e.</t>
  </si>
  <si>
    <t>Para 100 pruebas; Para 100 pruebas/4 x 1,5 mL</t>
  </si>
  <si>
    <t>11820796; 07027214 /11820907</t>
  </si>
  <si>
    <t>Elecsys Insulin/Insulin Calset</t>
  </si>
  <si>
    <t>Para la determinación cuantitativa de la insulina en suero y plasma humanos, mediante un ensayo de electroquimioluminiscencia (ECLIA), en los analizadores automáticos Elecsys y cobas e.</t>
  </si>
  <si>
    <t>Para 100 pruebas; Para 100 pruebas/ 4 x 1 mL</t>
  </si>
  <si>
    <t>12017547; 07027559/12017504</t>
  </si>
  <si>
    <r>
      <t xml:space="preserve">Controles multiparámetros para el control de las mediciones de pH, </t>
    </r>
    <r>
      <rPr>
        <i/>
        <sz val="11"/>
        <rFont val="Calibri"/>
        <family val="2"/>
      </rPr>
      <t>P</t>
    </r>
    <r>
      <rPr>
        <sz val="11"/>
        <rFont val="Calibri"/>
        <family val="2"/>
      </rPr>
      <t>CO</t>
    </r>
    <r>
      <rPr>
        <vertAlign val="subscript"/>
        <sz val="11"/>
        <rFont val="Calibri"/>
        <family val="2"/>
      </rPr>
      <t>2</t>
    </r>
    <r>
      <rPr>
        <sz val="11"/>
        <rFont val="Calibri"/>
        <family val="2"/>
      </rPr>
      <t xml:space="preserve">, </t>
    </r>
    <r>
      <rPr>
        <i/>
        <sz val="11"/>
        <rFont val="Calibri"/>
        <family val="2"/>
      </rPr>
      <t>P</t>
    </r>
    <r>
      <rPr>
        <sz val="11"/>
        <rFont val="Calibri"/>
        <family val="2"/>
      </rPr>
      <t>O</t>
    </r>
    <r>
      <rPr>
        <vertAlign val="subscript"/>
        <sz val="11"/>
        <rFont val="Calibri"/>
        <family val="2"/>
      </rPr>
      <t>2</t>
    </r>
    <r>
      <rPr>
        <sz val="11"/>
        <rFont val="Calibri"/>
        <family val="2"/>
      </rPr>
      <t xml:space="preserve">, </t>
    </r>
    <r>
      <rPr>
        <i/>
        <sz val="11"/>
        <rFont val="Calibri"/>
        <family val="2"/>
      </rPr>
      <t>S</t>
    </r>
    <r>
      <rPr>
        <sz val="11"/>
        <rFont val="Calibri"/>
        <family val="2"/>
      </rPr>
      <t>O</t>
    </r>
    <r>
      <rPr>
        <vertAlign val="subscript"/>
        <sz val="11"/>
        <rFont val="Calibri"/>
        <family val="2"/>
      </rPr>
      <t xml:space="preserve">2, </t>
    </r>
    <r>
      <rPr>
        <sz val="11"/>
        <rFont val="Calibri"/>
        <family val="2"/>
      </rPr>
      <t>Na</t>
    </r>
    <r>
      <rPr>
        <vertAlign val="superscript"/>
        <sz val="11"/>
        <rFont val="Calibri"/>
        <family val="2"/>
      </rPr>
      <t>+</t>
    </r>
    <r>
      <rPr>
        <sz val="11"/>
        <rFont val="Calibri"/>
        <family val="2"/>
      </rPr>
      <t>, K</t>
    </r>
    <r>
      <rPr>
        <vertAlign val="superscript"/>
        <sz val="11"/>
        <rFont val="Calibri"/>
        <family val="2"/>
      </rPr>
      <t>+</t>
    </r>
    <r>
      <rPr>
        <sz val="11"/>
        <rFont val="Calibri"/>
        <family val="2"/>
      </rPr>
      <t>, Cl</t>
    </r>
    <r>
      <rPr>
        <vertAlign val="superscript"/>
        <sz val="11"/>
        <rFont val="Calibri"/>
        <family val="2"/>
      </rPr>
      <t>-</t>
    </r>
    <r>
      <rPr>
        <sz val="11"/>
        <rFont val="Calibri"/>
        <family val="2"/>
      </rPr>
      <t>, iCa</t>
    </r>
    <r>
      <rPr>
        <vertAlign val="superscript"/>
        <sz val="11"/>
        <rFont val="Calibri"/>
        <family val="2"/>
      </rPr>
      <t>+</t>
    </r>
    <r>
      <rPr>
        <sz val="11"/>
        <rFont val="Calibri"/>
        <family val="2"/>
      </rPr>
      <t>, Hct y Hb total en los analizadores Roche OMNI C, Roche OMNI S, cobas b 121 y cobas b 221, así como de la glucosa y el lactato en los analizadores Roche OMNI S y cobas b 221.</t>
    </r>
  </si>
  <si>
    <t>ALTL</t>
  </si>
  <si>
    <t>Elecsys Calcitonin/ Calcitonin CalSet</t>
  </si>
  <si>
    <t xml:space="preserve">Para 100 determinaciones; Para 100 determinaciones/ 4 x 1,0 mL </t>
  </si>
  <si>
    <t>Elecsys free PSA/ free PSA CalSet</t>
  </si>
  <si>
    <t>Para la determinación cuantitativa del antígeno prostático específico libre en suero y plasma humanos, mediante un ensayo de electroquimioluminiscencia (ECLIA), en los analizadores automáticos Elecsys y cobas e.</t>
  </si>
  <si>
    <t>Para 100 pruebas; Para 300 pruebas/  4 x 1,0 mL</t>
  </si>
  <si>
    <t>Elecsys total PSA / total PSA CalSet II</t>
  </si>
  <si>
    <t>Para la determinación cuantitativa del antígeno prostático específico total (libre y complejado) (tPSA) en suero y plasma humanos, mediante un ensayo de electroquimioluminiscencia (ECLIA), en los analizadores automáticos Elecsys y cobas e.</t>
  </si>
  <si>
    <t>Para la determinación cuantitativa de la Microalbuminuria en orina por método turbidimétrico/ Para la preparación de curvas de referencia para la determinación de la Microalbuminuria en orina por método turbidimétrico/ Para evaluar la exactitud y la precisión en la determinación de  Microalbuminuria en orina por turbidimetría.</t>
  </si>
  <si>
    <t>D-DI2/ D-DI2 Cal/ D-DI2 Con</t>
  </si>
  <si>
    <t>D1905-25</t>
  </si>
  <si>
    <t>Para la determinación inmunológica cuantitativa de los productos de degradación de la fibrina (dímero D y oligómeros X) en plasma citratado en los analizadores cobas t 411.</t>
  </si>
  <si>
    <t>5 x 4,2 mL; 5 x 3,8 mL/ 4 x 0,5 mL/ 4 x 1,0 mL</t>
  </si>
  <si>
    <t>06589367/ 07311320/ 07310498</t>
  </si>
  <si>
    <t>D1003-19</t>
  </si>
  <si>
    <t>Elecsys Active B12/ CalSet Active B12/ PreciControl Active B12</t>
  </si>
  <si>
    <t>Para 100 determinaciones; Para 300 determinaciones/ 4 x 1,0 mL/ 4 x 3,0 mL</t>
  </si>
  <si>
    <t>D1905-27</t>
  </si>
  <si>
    <t>Familia 2.1.2 Anticuerpos Primarios: Filamentos intracelulares. VENTANA</t>
  </si>
  <si>
    <t>D1811-111/8</t>
  </si>
  <si>
    <t>anti-Cytokeratin 17 (SP95) Rabbit Monoclonal Primary Antibody</t>
  </si>
  <si>
    <t>Para detectar la citoqueratina 17, la cual se expresa exclusivamente en las células basales del epitelio glandular de los epitelios complejos con componente mioepitelial y epitelios transicionales y pseudoestratificados.</t>
  </si>
  <si>
    <t>06373658/790-4560</t>
  </si>
  <si>
    <t>OptiView Amplification Kit</t>
  </si>
  <si>
    <t xml:space="preserve">Para utilizarse junto con el OptiView DAB IHC Detection Kit (OptiView Detection Kit) para aumentar la intensidad de la tinción de los anticuerpos primarios de ratón y conejo, en cortes de tejidos fijados con formol y embebidos en parafina, tejidos congelados o preparados citológicos, en módulos de tinción de portaobjetos automatizados BenchMark Advanced Staining de VENTANA. </t>
  </si>
  <si>
    <t>Para 50 pruebas; Para 250 Pruebas</t>
  </si>
  <si>
    <t>06396518/ 760-099; 06718663/ 860-099</t>
  </si>
  <si>
    <t>D1905-29</t>
  </si>
  <si>
    <t>Familia 1.2.2 Galerías API® Reactivos y Material Adicional</t>
  </si>
  <si>
    <t>D1906-32</t>
  </si>
  <si>
    <t>D1906-32/1</t>
  </si>
  <si>
    <t>D1906-32/2</t>
  </si>
  <si>
    <t>D1906-32/3</t>
  </si>
  <si>
    <t>D1906-32/4</t>
  </si>
  <si>
    <t>D1906-32/5</t>
  </si>
  <si>
    <t>D1906-32/6</t>
  </si>
  <si>
    <t>D1906-32/7</t>
  </si>
  <si>
    <t>API® OF Medium</t>
  </si>
  <si>
    <t>Para estudiar el metabolismo oxidativo o fermentativo de la glucosa por las bacterias.</t>
  </si>
  <si>
    <t>10 x 5 mL</t>
  </si>
  <si>
    <t>API® M Medium</t>
  </si>
  <si>
    <t>McFarland Standard</t>
  </si>
  <si>
    <t>Patrones para la estimación de la densidad de las suspensiones microbianas.</t>
  </si>
  <si>
    <t>6 patrones (0.5, 1, 2, 3, 4, 5)</t>
  </si>
  <si>
    <t>Zn</t>
  </si>
  <si>
    <t>2 x 10 g</t>
  </si>
  <si>
    <t xml:space="preserve">XYL </t>
  </si>
  <si>
    <t>2 x 5 mL</t>
  </si>
  <si>
    <t xml:space="preserve">EHR </t>
  </si>
  <si>
    <t>1 x 5 mL</t>
  </si>
  <si>
    <r>
      <t>Reactivo de zinc para usar con varios kits de API</t>
    </r>
    <r>
      <rPr>
        <vertAlign val="superscript"/>
        <sz val="12"/>
        <rFont val="Calibri"/>
        <family val="2"/>
      </rPr>
      <t>®</t>
    </r>
    <r>
      <rPr>
        <sz val="12"/>
        <rFont val="Calibri"/>
        <family val="2"/>
      </rPr>
      <t>.</t>
    </r>
  </si>
  <si>
    <r>
      <t>Reactivo de xileno para usar con varios kits de API</t>
    </r>
    <r>
      <rPr>
        <vertAlign val="superscript"/>
        <sz val="12"/>
        <rFont val="Calibri"/>
        <family val="2"/>
      </rPr>
      <t>®</t>
    </r>
    <r>
      <rPr>
        <sz val="12"/>
        <rFont val="Calibri"/>
        <family val="2"/>
      </rPr>
      <t>.</t>
    </r>
  </si>
  <si>
    <r>
      <t>Reactivo EHRLICH, para activar la reacción en la prueba de indol (IND) en las tiras API</t>
    </r>
    <r>
      <rPr>
        <vertAlign val="superscript"/>
        <sz val="12"/>
        <rFont val="Calibri"/>
        <family val="2"/>
      </rPr>
      <t>®</t>
    </r>
    <r>
      <rPr>
        <sz val="12"/>
        <rFont val="Calibri"/>
        <family val="2"/>
      </rPr>
      <t xml:space="preserve"> 20 A (20300).</t>
    </r>
  </si>
  <si>
    <t>Permite diferenciar las bacterias motiles de las inmóviles.</t>
  </si>
  <si>
    <t>D1906-32/8</t>
  </si>
  <si>
    <t>D1906-32/9</t>
  </si>
  <si>
    <t>D1906-32/10</t>
  </si>
  <si>
    <t>D1906-32/12</t>
  </si>
  <si>
    <t>D1906-32/11</t>
  </si>
  <si>
    <t>D1906-32/13</t>
  </si>
  <si>
    <t>D1906-32/15</t>
  </si>
  <si>
    <t>D1906-32/14</t>
  </si>
  <si>
    <t>D1906-32/16</t>
  </si>
  <si>
    <t>D1906-32/17</t>
  </si>
  <si>
    <t>D1906-32/18</t>
  </si>
  <si>
    <t>D1906-32/19</t>
  </si>
  <si>
    <t>D1906-32/20</t>
  </si>
  <si>
    <t>D1906-32/21</t>
  </si>
  <si>
    <t>D1906-32/22</t>
  </si>
  <si>
    <t xml:space="preserve">BCP </t>
  </si>
  <si>
    <t>OLEO DE PARAFINA</t>
  </si>
  <si>
    <t>125 mL</t>
  </si>
  <si>
    <t>2 mL</t>
  </si>
  <si>
    <t>5 mL</t>
  </si>
  <si>
    <t>Reactivo Bromocresol Púrpura para usar en las galerías API® 20 A y Rapid ID 32 E.</t>
  </si>
  <si>
    <t>Aceite parafina para usar con varios kits de API®.</t>
  </si>
  <si>
    <t>API® NaCl 0.85% Medium, 2 mL</t>
  </si>
  <si>
    <t>Medio para la preparación de suspensión de gérmenes para usar en API® ID 32 o ATBTM.</t>
  </si>
  <si>
    <t>API® NACL 0.85% Medium, 5 mL</t>
  </si>
  <si>
    <t>API® Suspension Medium</t>
  </si>
  <si>
    <t>Agua desmineralizada para la preparación de suspensión de gérmenes para usar en API® ID 32 o ATBTM.</t>
  </si>
  <si>
    <t>Oxidase Reagent</t>
  </si>
  <si>
    <t>Detección de la enzima citocromo oxidasa.</t>
  </si>
  <si>
    <t>50 ampollas x 0,75 mL</t>
  </si>
  <si>
    <t>VP 1 + VP 2</t>
  </si>
  <si>
    <t>4 x 5 mL</t>
  </si>
  <si>
    <t>NIT 1 + NIT 2</t>
  </si>
  <si>
    <t>VP A + VP B</t>
  </si>
  <si>
    <t>TDA</t>
  </si>
  <si>
    <t>James</t>
  </si>
  <si>
    <t>FB</t>
  </si>
  <si>
    <t>NIN</t>
  </si>
  <si>
    <t>PYZ</t>
  </si>
  <si>
    <t>Reactivos para usar con varios kits API®.</t>
  </si>
  <si>
    <t>Reactivos para usar en las galerías API®.</t>
  </si>
  <si>
    <t>ZYM B</t>
  </si>
  <si>
    <t>ZYM A</t>
  </si>
  <si>
    <t xml:space="preserve">2 x R1 5 mL; 2 x R2 5 mL </t>
  </si>
  <si>
    <t>2 x R1 5 mL; 2 x R2 5 mL</t>
  </si>
  <si>
    <t>2 x 8 mL</t>
  </si>
  <si>
    <t>D1906-31</t>
  </si>
  <si>
    <t>D1906-31/1</t>
  </si>
  <si>
    <t>D1906-31/2</t>
  </si>
  <si>
    <t>D1906-31/3</t>
  </si>
  <si>
    <t>D1906-31/4</t>
  </si>
  <si>
    <t>D1906-31/5</t>
  </si>
  <si>
    <t>D1906-31/6</t>
  </si>
  <si>
    <t>D1906-31/7</t>
  </si>
  <si>
    <t>D1906-31/8</t>
  </si>
  <si>
    <t>D1906-31/9</t>
  </si>
  <si>
    <t>D1906-31/13</t>
  </si>
  <si>
    <t>D1906-31/14</t>
  </si>
  <si>
    <t>LCS (Predilute)</t>
  </si>
  <si>
    <t xml:space="preserve">Reaction Buffer Concentrate (10X)   </t>
  </si>
  <si>
    <t>ULTRA LCS (Predilute)</t>
  </si>
  <si>
    <t>Protease 1</t>
  </si>
  <si>
    <t>Hematoxylin</t>
  </si>
  <si>
    <t>Bluing Reagent</t>
  </si>
  <si>
    <t>Hematoxylin II</t>
  </si>
  <si>
    <t>Cell Conditioning Solution (CC1)</t>
  </si>
  <si>
    <t>ULTRA Cell Conditioning Solution (ULTRA CC1)</t>
  </si>
  <si>
    <t>Cell Conditioning Solution (CC2)</t>
  </si>
  <si>
    <t>EZ Prep Concentrate (10X)</t>
  </si>
  <si>
    <t>ULTRA Cell Conditioning Solution (ULTRA CC2)</t>
  </si>
  <si>
    <t>D1906-31/15</t>
  </si>
  <si>
    <t>Solución cubreobjetos prediluida utilizada como barrera entre los reactivos acuosos y el aire. Evita la evaporación de los reactivos acuosos proporcionando un ambiente estable para los ensayos de  inmunohistoquímica (IHC) o para las reacciones de hibridación in situ (ISH).</t>
  </si>
  <si>
    <t>Solución tampón basada en el tampón Tris utilizada para aclarar portaobjetos entre los pasos de tinción y para proporcionar un medio acuoso estable para IHC o ISH.</t>
  </si>
  <si>
    <t>Solución cubreobjetos prediluida utilizada como barrera entre los reactivos acuosos y el aire. Evita la evaporación de los reactivos acuosos proporcionando un ambiente estable para los ensayos de IHC o ISH.</t>
  </si>
  <si>
    <t>Para la digestión enzimática de los cortes de tejidos fijados en formol e incluidos en parafina, lo que permite a los anticuerpos primarios reconocer los epítopos y unirse a ellos.</t>
  </si>
  <si>
    <t xml:space="preserve">Para teñir los núcleos celulares en portaobjetos que contengan células procedentes de tejido congelado, tejido fijado en formol y embebido en parafina o preparaciones citológicas. </t>
  </si>
  <si>
    <t>Para colorear de azul la secciones teñidas con hematoxilina en los Ventana Automated Slide Stainers o en portaobjetos de vidrio.</t>
  </si>
  <si>
    <t>Para teñir los núcleos celulares en portaobjetos que contengan células procedentes de tejido congelado, tejido fijado en formol y embebido en parafina o preparaciones citológicas.</t>
  </si>
  <si>
    <t>Se utiliza como paso de tratamiento previo en el procesamiento de muestras de tejidos para reacciones de IHC.</t>
  </si>
  <si>
    <t>Se utiliza como paso de pretratamiento para procesar muestras de tejidos para las reacciones de IHC.</t>
  </si>
  <si>
    <t>Se utiliza como paso de pretratamiento para procesar muestras de tejido durante la IHC y la ISH.</t>
  </si>
  <si>
    <t xml:space="preserve">Para la eliminación de la parafina de las muestras de tejido durante las reacciones de IHC e ISH. Asimismo sirve para diluir la solución 2X SSC durante los lavados astringentes en las reacciones ISH. </t>
  </si>
  <si>
    <t>1 frasco x 1L</t>
  </si>
  <si>
    <t>1 frasco x 2L</t>
  </si>
  <si>
    <t>Para 250 pruebas/ 1 dispensador x 25 mL</t>
  </si>
  <si>
    <t>Para 250 pruebas/ 1 vial x 25 mL</t>
  </si>
  <si>
    <t>05353955/ 950-300</t>
  </si>
  <si>
    <t xml:space="preserve">05424534/ 650-210   </t>
  </si>
  <si>
    <t>05266688/ 760-2018</t>
  </si>
  <si>
    <t>05266726/ 760-2021</t>
  </si>
  <si>
    <t>05264839/650-010</t>
  </si>
  <si>
    <t>05266769/ 760-2037</t>
  </si>
  <si>
    <t>05277965/ 790-2208</t>
  </si>
  <si>
    <t>05279801/ 950-124</t>
  </si>
  <si>
    <t>05424569/ 950-224</t>
  </si>
  <si>
    <t>05279798/ 950-123</t>
  </si>
  <si>
    <t>05279771/ 950-102</t>
  </si>
  <si>
    <t>05424542/ 950-223</t>
  </si>
  <si>
    <t>HbA1c Directa/Set de Control de HbA1c Directa / Calibrador HbA1c Directa</t>
  </si>
  <si>
    <t>D1906-30</t>
  </si>
  <si>
    <t>Para la determinación cuantitativa de la hemoglobina A1c (HbA1c) en sangre humana, mediante un ensayo de inmunoturbidimetría.</t>
  </si>
  <si>
    <t>Y04601/ Y04604/ Y04603</t>
  </si>
  <si>
    <t>D1907-33</t>
  </si>
  <si>
    <t>Láminas ANA (anticuerpos antinucleares)</t>
  </si>
  <si>
    <t>Para la detección de anticuerpos antinucleares (ANA), en muestra de suero humano.</t>
  </si>
  <si>
    <t>Caja por 4 paquetes de 5 láminas</t>
  </si>
  <si>
    <t>LDH-P</t>
  </si>
  <si>
    <t>Para la determinación de la lactato deshidrogenasa (LDH) en suero por método cinético.</t>
  </si>
  <si>
    <t>D1908-36</t>
  </si>
  <si>
    <t>Para la determinación de Triglicéridos en suero y plasma por método enzimático.</t>
  </si>
  <si>
    <t>D1908-35</t>
  </si>
  <si>
    <t xml:space="preserve">therascreen® EGFR RGQ PCR Kit V2            </t>
  </si>
  <si>
    <t>Para la detección cualitativa de 29 mutaciones somáticas del gen EGFR, en muestras de ADN extraídas de tejido tumoral fijado en formalina e impregnado en parafina de pacientes con cáncer de pulmón no microcítico (NSCLC), mediante reacción en cadena de polimerasa (PCR) en un equipo Rotor-Gene Q MDx.</t>
  </si>
  <si>
    <t>D1908-37</t>
  </si>
  <si>
    <t>ACP2</t>
  </si>
  <si>
    <t>D1909-42</t>
  </si>
  <si>
    <t>Biuret</t>
  </si>
  <si>
    <t>Para la determinación de proteínas totales en suero por método colorimétrico.</t>
  </si>
  <si>
    <t>1 frasco x 120 mL para 40 determinaciones</t>
  </si>
  <si>
    <t>CRP 5+1/ Calibrador de CRP nivel alto/ Calibrador de CRP, serie de 5 niveles</t>
  </si>
  <si>
    <t>Para la determinación cuantitativa de la CRP (proteína C reactiva) en suero humano mediante inmunoturbidimetría.</t>
  </si>
  <si>
    <t>D1909-39</t>
  </si>
  <si>
    <t>A06619H; A06859H/ A00538; A00710/ A00713</t>
  </si>
  <si>
    <t>IgE/ Calibrador de IgE, serie de 5 niveles / Control de IgE nivel alto/ Control de IgE nivel bajo.</t>
  </si>
  <si>
    <t>Para la determinación cuantitativa de la IgE (inmunoglobulina E) en suero y plasma humano mediante inmunoturbidimetría.</t>
  </si>
  <si>
    <t>D1909-40</t>
  </si>
  <si>
    <t>D13250/ D13251/ D13252/ D13253</t>
  </si>
  <si>
    <t>D1909-41</t>
  </si>
  <si>
    <t>Sulfato de Cobre D-1053</t>
  </si>
  <si>
    <t xml:space="preserve">Para la determinación cualitativa de Hemoglobina en sangre. Selección del donante. </t>
  </si>
  <si>
    <t>1 frasco x 100 mL para 40 determinaciones.</t>
  </si>
  <si>
    <t>Bilirrubina</t>
  </si>
  <si>
    <t>D1910-45</t>
  </si>
  <si>
    <t xml:space="preserve">Para la determinación de Bilirrubina directa y total en suero por método colorimétrico. </t>
  </si>
  <si>
    <t>Para 80 determinaciones de Bilirrubina directa y 80 determinaciones de Bilirrubina total</t>
  </si>
  <si>
    <t>PT Screen/ PT Cal Set</t>
  </si>
  <si>
    <t>Para la determinación del tiempo de protrombina en plasma humano citratado en los analizadores cobas t 411.</t>
  </si>
  <si>
    <t>10 x 10 mL / 5 x 1 mL (5 niveles)</t>
  </si>
  <si>
    <t>07103352/ 07142056</t>
  </si>
  <si>
    <t>D1909-44</t>
  </si>
  <si>
    <r>
      <t xml:space="preserve">Prueba de amplificación </t>
    </r>
    <r>
      <rPr>
        <i/>
        <sz val="11"/>
        <rFont val="Calibri"/>
        <family val="2"/>
      </rPr>
      <t>in vitro</t>
    </r>
    <r>
      <rPr>
        <sz val="11"/>
        <rFont val="Calibri"/>
        <family val="2"/>
      </rPr>
      <t xml:space="preserve"> de ácidos nucleicos</t>
    </r>
    <r>
      <rPr>
        <i/>
        <sz val="11"/>
        <rFont val="Calibri"/>
        <family val="2"/>
      </rPr>
      <t xml:space="preserve"> </t>
    </r>
    <r>
      <rPr>
        <sz val="11"/>
        <rFont val="Calibri"/>
        <family val="2"/>
      </rPr>
      <t>para la cuantificación del ARN del HIV-1 en plasma humano.</t>
    </r>
  </si>
  <si>
    <r>
      <t xml:space="preserve">Prueba de amplificación de ácidos nucleicos </t>
    </r>
    <r>
      <rPr>
        <i/>
        <sz val="11"/>
        <rFont val="Calibri"/>
        <family val="2"/>
      </rPr>
      <t xml:space="preserve">in vitro </t>
    </r>
    <r>
      <rPr>
        <sz val="11"/>
        <rFont val="Calibri"/>
        <family val="2"/>
      </rPr>
      <t>para la cuantificación del ADN del virus de la hepatitis B (HBV) en plasma y suero humano.</t>
    </r>
  </si>
  <si>
    <t>Elecsys FT4 III/ CalSet FT4 III</t>
  </si>
  <si>
    <t>Para la determinación cuantitativa de la tiroxina libre en suero y plasma humanos en los analizadores Elecsys y cobas e.</t>
  </si>
  <si>
    <t>Para 200 determinaciones; Para 300 determinaciones/ 4 x 1,0 mL</t>
  </si>
  <si>
    <t>07976836; 07976887/ 07976879</t>
  </si>
  <si>
    <t>D1904-22</t>
  </si>
  <si>
    <t>Creatinina</t>
  </si>
  <si>
    <t>D1911-46</t>
  </si>
  <si>
    <t xml:space="preserve">Para la determinación de Creatinina en suero por el método de Jaffé cinético y punto final. </t>
  </si>
  <si>
    <t xml:space="preserve">Para 120 determinaciones </t>
  </si>
  <si>
    <t>Elecsys HTLV- I/II / PreciControl HTLV</t>
  </si>
  <si>
    <t>Para la determinación cualitativa de anticuerpos anti-HTLV-I/II en suero y plasma humanos, mediante un inmunoensayo de electroquimioluminiscencia (ECLIA) en los inmunoanalizadores cobas e.</t>
  </si>
  <si>
    <t>Para 100 determinaciones; Para 200 determinaciones; Para 300 determinaciones/ 6 x 1,0 Ml</t>
  </si>
  <si>
    <t>D1911-47</t>
  </si>
  <si>
    <t>D1912-50</t>
  </si>
  <si>
    <t>Hemotest</t>
  </si>
  <si>
    <t xml:space="preserve">Para la determinación de Hemoglobina en sangre por el método de la Cianometahemoglobina. </t>
  </si>
  <si>
    <t xml:space="preserve">Frasco x 100 mL para 1000 determinaciones </t>
  </si>
  <si>
    <t>D1911-48</t>
  </si>
  <si>
    <t xml:space="preserve">Multicontroles externos en sangre seca sobre papel de filtro (Phe-TSH-T4-17OH     Progesterona-Galactosa-Biotinidasa) </t>
  </si>
  <si>
    <t>Para  la evaluación externa de la calidad de los ensayos UMELISA TSH NEONATAL, UMELISA T4 NEONATAL, UMTEST GAL, UMELISA 17OH Progesterona NEONATAL, UMTEST BIOTINIDASA y UMTEST PKU.</t>
  </si>
  <si>
    <t>3 tarjetas x 9 manchas</t>
  </si>
  <si>
    <t>CE-3</t>
  </si>
  <si>
    <t>Para la determinación de Albúmina en suero por método colorimétrico.</t>
  </si>
  <si>
    <t>D1912-49</t>
  </si>
  <si>
    <t>Tubo con 100 tiras reactivas</t>
  </si>
  <si>
    <t>11544373</t>
  </si>
  <si>
    <t>D2001-06</t>
  </si>
  <si>
    <t>D2001-01</t>
  </si>
  <si>
    <t xml:space="preserve">Elecsys GDF-15 / CalSet GDF-15  </t>
  </si>
  <si>
    <t>HeberFast Line Rotavirus II</t>
  </si>
  <si>
    <t>D1912-51</t>
  </si>
  <si>
    <t>Prueba rápida, de un paso, para la detección de Rotavirus del grupo A en muestras de heces fecales.</t>
  </si>
  <si>
    <t>Estuche para 24 pruebas</t>
  </si>
  <si>
    <t>1.009.00</t>
  </si>
  <si>
    <t>NH3L2</t>
  </si>
  <si>
    <t>D2001-02</t>
  </si>
  <si>
    <t>Para la determinación cualitativa y semicuantitativa de anticuerpos antiestreptolisina O (ASO) en suero humano por aglutinación en lámina.</t>
  </si>
  <si>
    <t>D2001-05</t>
  </si>
  <si>
    <t>D1912-52</t>
  </si>
  <si>
    <t>20 x 1 L</t>
  </si>
  <si>
    <t>1.09253.1022/ 1.06888.1022/ 1.09272.1022</t>
  </si>
  <si>
    <t>VIDAS® Lyme IgG</t>
  </si>
  <si>
    <r>
      <t>Para la detección de las IgG dirigidas contra</t>
    </r>
    <r>
      <rPr>
        <i/>
        <sz val="11"/>
        <rFont val="Calibri"/>
        <family val="2"/>
        <scheme val="minor"/>
      </rPr>
      <t xml:space="preserve"> Borrelia burgdorferi sensu lato</t>
    </r>
    <r>
      <rPr>
        <sz val="11"/>
        <rFont val="Calibri"/>
        <family val="2"/>
        <scheme val="minor"/>
      </rPr>
      <t xml:space="preserve"> (sl) en suero o plasma humanos y líquido cefalorraquídeo mediante una técnica ELFA, en el sistema automatizado VIDAS.</t>
    </r>
  </si>
  <si>
    <t>D2001-03</t>
  </si>
  <si>
    <t>VIDAS® Lyme IgM</t>
  </si>
  <si>
    <r>
      <t xml:space="preserve">Para la detección de las IgM dirigidas contra </t>
    </r>
    <r>
      <rPr>
        <i/>
        <sz val="11"/>
        <rFont val="Calibri"/>
        <family val="2"/>
        <scheme val="minor"/>
      </rPr>
      <t>Borrelia burgdorferi sensu lato</t>
    </r>
    <r>
      <rPr>
        <sz val="11"/>
        <rFont val="Calibri"/>
        <family val="2"/>
        <scheme val="minor"/>
      </rPr>
      <t xml:space="preserve"> (sl) en suero o plasma humanos mediante una técnica ELFA, en los sistemas automatizados VIDAS.</t>
    </r>
  </si>
  <si>
    <t>D2001-04</t>
  </si>
  <si>
    <t xml:space="preserve">Para 100 determinaciones; Para 300 pruebas/  4 x 1,0 mL </t>
  </si>
  <si>
    <t>06656021; 07027249/06656048</t>
  </si>
  <si>
    <t>Elecsys FSH / FSH CalSet II</t>
  </si>
  <si>
    <t>Elecsys FT3 III / FT3 III CalSet</t>
  </si>
  <si>
    <t>Para 200 determinaciones; Para 300 pruebas/ 4 x 1,0 mL</t>
  </si>
  <si>
    <t>06437206; 07027362/ 06437222</t>
  </si>
  <si>
    <t>Elecsys FT4 II / FT4 II CalSet</t>
  </si>
  <si>
    <t>Para 200 pruebas; Para 300 pruebas/ 4 x 1,0 mL</t>
  </si>
  <si>
    <t>06437281; 07027397/ 06437290</t>
  </si>
  <si>
    <t>Elecsys IL-6 / IL-6 CalSet</t>
  </si>
  <si>
    <t>Para la determinación cuantitativa de los fragmentos de la interleucina‑6 (IL‑6)  en suero y plasma humanos, mediante un ensayo de electroquimioluminiscencia (ECLIA), en los inmunoanalizadores Elecsys y cobas e.</t>
  </si>
  <si>
    <t>Para la determinación cuantitativa de progesterona en suero y plasma humanos,   mediante un ensayo de electroquimioluminiscencia (ECLIA), en los inmunoanalizadores Elecsys y cobas e.</t>
  </si>
  <si>
    <t>Elecsys Toxo IgG/PreciControl Toxo IgG</t>
  </si>
  <si>
    <t>Para 100 pruebas; Para 300 pruebas/ 16 x 1,0 mL</t>
  </si>
  <si>
    <t>04618815; 07028008/ 04618823</t>
  </si>
  <si>
    <t>Elecsys Toxo IgM/PreciControl Toxo IgM</t>
  </si>
  <si>
    <t>Para 100 pruebas; Para 300 pruebas/ 16 x 0,67 mL</t>
  </si>
  <si>
    <t>04618858; 07028024/ 04618866</t>
  </si>
  <si>
    <t>BILT3</t>
  </si>
  <si>
    <t>Elecsys CMV IgG/ PreciControl CMV IgG</t>
  </si>
  <si>
    <t>Para 100 determinaciones; Para 300 determinaciones/ 16 x 1,0 mL</t>
  </si>
  <si>
    <t>04784596; 07027117/ 04784600</t>
  </si>
  <si>
    <t>Elecsys CMV IgM/ PreciControl CMV IgM</t>
  </si>
  <si>
    <t>04784618; 07027133/ 04784626</t>
  </si>
  <si>
    <t>Elecsys Rubella IgG/ PreciControl Rubella IgG</t>
  </si>
  <si>
    <t>Para la determinación cuantitativa de las inmunoglobulinas G contra el virus de la rubéola en suero y plasma humanos, mediante un ensayo de electroquimioluminiscencia (ECLIA) en los analizadores automáticos Elecsys y cobas e.</t>
  </si>
  <si>
    <t xml:space="preserve">04618793; 07027770/ 04618807 </t>
  </si>
  <si>
    <t>Elecsys Rubella IgM/ PreciControl Rubella IgM</t>
  </si>
  <si>
    <t>Para la determinación cualitativa de las inmunoglobulinas M contra el virus de la rubéola en suero y plasma humanos, mediante un ensayo de electroquimioluminiscencia (ECLIA) en los analizadores automáticos Elecsys y cobas e.</t>
  </si>
  <si>
    <t>Para 100 determinaciones; Para 300 determinaciones/ 8 x 1,0 mL</t>
  </si>
  <si>
    <t>Familia 2.1.3 Anticuerpos Primarios: Marcadores celulares. VENTANA</t>
  </si>
  <si>
    <t>D1803-21/24</t>
  </si>
  <si>
    <t>D1803-21/25</t>
  </si>
  <si>
    <t>D1803-21/26</t>
  </si>
  <si>
    <t>D1803-21/27</t>
  </si>
  <si>
    <t>anti-Epithelial Related Antigen (MOC-31) Mouse Monoclonal Primary Antibody</t>
  </si>
  <si>
    <t>CONFIRM anti-Prostate Specific Antigen (PSA) Rabbit Polyclonal Primary Antibody</t>
  </si>
  <si>
    <t>VENTANA anti-p120 catenin (98) Mouse Monoclonal Primary Antibody</t>
  </si>
  <si>
    <t>anti-ERG (EPR3864) Rabbit Monoclonal Primary Antibody</t>
  </si>
  <si>
    <t>Detección cualitativa de la molécula de adhesión celular epitelial 40kD (antígeno epitelial o EpCAM).</t>
  </si>
  <si>
    <t>Identificación cualitativa del antígeno prostático específico (PSA) humano libre y unido.</t>
  </si>
  <si>
    <t xml:space="preserve">Detección cualitativa de la proteína Yuxtamembrana p120 catenina, expresada como parte del complejo de adhesión célula-célula de los tejidos epiteliales.  </t>
  </si>
  <si>
    <t xml:space="preserve">Detección cualitativa de la región carboxil terminal del regulador de la transcripción ETS, ERG (gen relacionado con ETS), y es capaz de detectar tanto el ERG natural como el truncado.  </t>
  </si>
  <si>
    <t xml:space="preserve">06374409/790-4561
</t>
  </si>
  <si>
    <t xml:space="preserve">05266939/760-2506
</t>
  </si>
  <si>
    <t xml:space="preserve">05867088/790-4517
</t>
  </si>
  <si>
    <t xml:space="preserve">06478450/790-4576
</t>
  </si>
  <si>
    <t>Para 100 pruebas; Para 225 pruebas</t>
  </si>
  <si>
    <t>COBAS AmpliPrep/COBAS TaqMan HBV Test, version 2.0 / COBAS AmpliPrep/ COBAS TaqMan Wash Reagent</t>
  </si>
  <si>
    <t>Elecsys IgE II/IgE CalSet</t>
  </si>
  <si>
    <t>Para 100 pruebas/ 4 x 1,0  mL</t>
  </si>
  <si>
    <t>04827031; 07027516/ 11930427</t>
  </si>
  <si>
    <t>Elecsys Ferritin / Ferritin CalSet</t>
  </si>
  <si>
    <t>Para 100 pruebas; Para 300 pruebas / 4 x 1 mL</t>
  </si>
  <si>
    <t>03737551; 07027273 / 03737586</t>
  </si>
  <si>
    <t>Para 100 determinaciones; Para 300 determinaciones/ 4 x 1,0 mL</t>
  </si>
  <si>
    <t>Elecsys HE4/ HE4 CalSet/ PreciControl HE4</t>
  </si>
  <si>
    <t>Para la determinación cuantitativa de la HE4 en suero y plasma humanos, mediante un ensayo de electroquimioluminiscencia, en los analizadores automáticos Elecsys y cobas e.</t>
  </si>
  <si>
    <t>05950929; 07027478 / 05950945 / 05950953</t>
  </si>
  <si>
    <t>Elecsys N-MID Osteocalcin / N-MID Osteocalcin  CalSet</t>
  </si>
  <si>
    <t>Para la determinación cuantitativa del fragmento N-MID de la osteocalcina en suero y plasma humanos mediante un ensayo de electroquimioluminiscencia (ECLIA), en los analizadores automáticos Elecsys y cobas e.</t>
  </si>
  <si>
    <t>Para 100 pruebas/4 x 1,0 mL</t>
  </si>
  <si>
    <t>12149133; 070275911/ 11972111</t>
  </si>
  <si>
    <t xml:space="preserve">Elecsys proBNP II/ proBNP II Calset/ Calset proBNP II </t>
  </si>
  <si>
    <t>Para la determinación cuantitativa del fragmento N-terminal del propéptido natriurético de tipo B (NT- proBNP) en suero y plasma humanos mediante un ensayo de electroquimioluminiscencia (ECLIA), en los analizadores automáticos Elecsys y cobas e.</t>
  </si>
  <si>
    <t>Para 100 pruebas; Para 300 pruebas/ 4 x 1,0 mL/ 4 x 1,0 mL</t>
  </si>
  <si>
    <t>Elecsys S100/S100 CalSet</t>
  </si>
  <si>
    <t>ALB2</t>
  </si>
  <si>
    <t>Para la determinación cuantitativa de la albúmina en suero y plasma humanos, en los sistemas Roche/Hitachi cobas c y COBAS INTEGRA.</t>
  </si>
  <si>
    <t xml:space="preserve">Para 300 pruebas; Para 750 pruebas  </t>
  </si>
  <si>
    <t>ASTL</t>
  </si>
  <si>
    <t>Para 100 pruebas; Para 150 pruebas</t>
  </si>
  <si>
    <t>TP2</t>
  </si>
  <si>
    <t>Para la determinación cuantitativa de la proteína total en suero y plasma humanos en los sistemas Roche/Hitachi cobas c y COBAS INTEGRA</t>
  </si>
  <si>
    <t xml:space="preserve">Para 300 pruebas; Para 700 pruebas  </t>
  </si>
  <si>
    <t>Elecsys β-CrossLaps/serum/  β-CrossLaps CalSet</t>
  </si>
  <si>
    <t>Para la determinación cuantitativa de los productos de degradación del colágeno de tipo I en suero y plasma humanos mediante un ensayo de electroquimioluminiscencia (ECLIA), en los analizadores automáticos Elecsys y cobas e.</t>
  </si>
  <si>
    <t>11972308; 07026960/11972316</t>
  </si>
  <si>
    <t>Elecsys C-Peptide/ C-Peptide CalSet</t>
  </si>
  <si>
    <t>03184897; 07027168/03184919</t>
  </si>
  <si>
    <t>Elecsys Syphilis / PreciControl Syphilis</t>
  </si>
  <si>
    <t xml:space="preserve">Para 100 determinaciones; Para 200 determinaciones; Para 300 determinaciones/ 16 x 1,3 mL </t>
  </si>
  <si>
    <t>CRPHS</t>
  </si>
  <si>
    <t>Para la determinación cuantitativa de la proteína C-reactiva (CRP) en suero y plasma humanos, en los sistemas Roche/Hitachi cobas c y COBAS INTEGRA.</t>
  </si>
  <si>
    <t xml:space="preserve">Casete conteniendo R1 y R2/SR para 300 pruebas/ Casete conteniendo R1 y R3 para 250 pruebas </t>
  </si>
  <si>
    <t xml:space="preserve">04628918/ 05950864 </t>
  </si>
  <si>
    <t>D-D12 / D-Dimer Gen.2 Calibrator Set/ D-Dimer Gen.2 Control I/ II</t>
  </si>
  <si>
    <t>Para la determinación inmunológica cuantitativa de los productos de degradación de la fibrina (dímero D y oligómeros X) en plasma humano, en los sistemas Roche/Hitachi cobas c y COBAS INTEGRA.</t>
  </si>
  <si>
    <t xml:space="preserve">Para 100 determinaciones/ 6 x 1,0 mL/ 4 x 1,0 mL </t>
  </si>
  <si>
    <t>Para la determinación del tiempo de trombina (TT) en plasma humano en los analizadores STA-R® y STA Compact®.</t>
  </si>
  <si>
    <t>STA-THROMBIN  12 viales x 2 mL y STA-THROMBIN  12 viales x 10 mL</t>
  </si>
  <si>
    <t>Elecsys Everolimus/ Everolimus CalSet/ PreciControl Everolimus</t>
  </si>
  <si>
    <t>Para la determinación cuantitativa de everolimus en sangre total humana mediante un inmunoensayo de electroquimioluminiscencia (ECLIA), en los analizadores automáticos Elecsys y cobas e.</t>
  </si>
  <si>
    <t xml:space="preserve">Para 100 determinaciones/ 6 x 1,0 mL/ 3 x 3,0 mL </t>
  </si>
  <si>
    <t>06633188; 07027257/ 06633196/ 07294131</t>
  </si>
  <si>
    <t>Elecsys HBsAg Confirmatory Test</t>
  </si>
  <si>
    <t>Prueba inmunológica para confirmar la presencia del antígeno de superficie del virus de la hepatitis B en muestras de suero y plasma que resulten repetidamente reactivas con el test Elecsys HBsAg II.</t>
  </si>
  <si>
    <t xml:space="preserve">Elecsys PIGF / PIGF CalSet </t>
  </si>
  <si>
    <t>Para la determinación cuantitativa del factor de crecimiento placentario (PIGF) en suero humano mediante un ensayo de electroquimioluminiscencia (ECLIA), en los analizadores automáticos Elecsys y cobas e.</t>
  </si>
  <si>
    <t>05144671; 07027648/05144701</t>
  </si>
  <si>
    <t>Elecsys ProGRP/ ProGRP CalSet/ PreciControl ProGRP</t>
  </si>
  <si>
    <t>Para la determinación cuantitativa del precursor del péptido liberador de gastrina (ProGRP) en suero y plasma humanos, mediante un ensayo de electroquimioluminiscencia (ECLIA), en los analizadores automáticos Elecsys y cobas e.</t>
  </si>
  <si>
    <t>Para 100 determinaciones/ 4 x 1,0 mL/ 4 x 1,0 mL</t>
  </si>
  <si>
    <t>Elecsys Prolactin II/Prolactin II Calset</t>
  </si>
  <si>
    <t>Para la determinación cuantitativa de la prolactina en suero y plasma humanos, mediante un ensayo de electroquimioluminiscencia (ECLIA), en los analizadores automáticos Elecsys y cobas e.</t>
  </si>
  <si>
    <t>Elecsys sFlt-1/ sFlt-1 CalSet</t>
  </si>
  <si>
    <t>Para la determinación cuantitativa de la tirosina quinasa-1 soluble similar a fms (sFlt-1) en suero humano, mediante un ensayo de electroquimioluminiscencia (ECLIA), en los analizadores automáticos Elecsys y cobas e.</t>
  </si>
  <si>
    <t>05109523; 07027818/ 05109531</t>
  </si>
  <si>
    <t xml:space="preserve">Elecsys Sirolimus/ Sirolimus CalSet </t>
  </si>
  <si>
    <t>Para 100 determinaciones/ 6 x 1,0 mL</t>
  </si>
  <si>
    <t>06327974; 07027834/ 06327982</t>
  </si>
  <si>
    <t>Elecsys Testosterone II/Testosterone II CalSet II</t>
  </si>
  <si>
    <t>Para la determinación cuantitativa de testosterona en suero y plasma humanos, mediante el método de inmunoensayo de electroquimioluminiscencia (ECLIA), en los analizadores automáticos Elecsys y cobas e.</t>
  </si>
  <si>
    <t>Para 100 pruebas; Para 300 pruebas/4 x 1,0 mL</t>
  </si>
  <si>
    <t>Elecsys Tg II/ Tg II CalSet</t>
  </si>
  <si>
    <t>Para la determinación cuantitativa de la tiroglobulina en suero y plasma humanos, mediante el método de inmunoensayo de electroquimioluminiscencia (ECLIA), en los analizadores automáticos Elecsys y cobas e.</t>
  </si>
  <si>
    <t>Elecsys total P1NP/  total P1NP Calset</t>
  </si>
  <si>
    <t>03141071; 07027940/ 03141080</t>
  </si>
  <si>
    <t xml:space="preserve">Elecsys Vitamin B 12 II / Vitamin B 12 II Calset  </t>
  </si>
  <si>
    <t>Para la determinación inmunológica cuantitativa de la vitamina B12 en suero y plasma humanos, mediante el método de electroquimioluminiscencia en los analizadores automático Elecsys y cobas e.</t>
  </si>
  <si>
    <t>07212771; 07028121/ 07212780</t>
  </si>
  <si>
    <t>AMY-P</t>
  </si>
  <si>
    <t xml:space="preserve">Para 200 pruebas; Para 600 pruebas. </t>
  </si>
  <si>
    <t>20766623; 05167035</t>
  </si>
  <si>
    <t>Elecsys Cyclosporine / Cyclosporine CalSet</t>
  </si>
  <si>
    <t>Para la determinación cuantitativa de la ciclosporina en sangre total humana, mediante un inmunoensayo de electroquimioluminiscencia (ECLIA)en los analizadores Elecsys y cobas e.</t>
  </si>
  <si>
    <t>Para 100 determinaciones; Para 300 determinaciones / 6 x 1,0 mL</t>
  </si>
  <si>
    <t>05889014; 07251246/ 05889022</t>
  </si>
  <si>
    <t>Para 200 pruebas; Para 300 pruebas/  4 x 1,0 mL</t>
  </si>
  <si>
    <t>Elecsys Tacrolimus / Tacrolimus CalSet</t>
  </si>
  <si>
    <t>Para la determinación cuantitativa del tacrolimus en sangre total humana, mediante un inmunoensayo de electroquimioluminiscencia (ECLIA) en los analizadores Elecsys y cobas e.</t>
  </si>
  <si>
    <t>Para 100 determinaciones; Para 300 eterminaciones/ 6 x 1,0 mL</t>
  </si>
  <si>
    <t>05889057; 07251254/ 05889065</t>
  </si>
  <si>
    <t xml:space="preserve">Familia 1.1.4 Medios para hemocultivos. </t>
  </si>
  <si>
    <t>VIDAS® RUB IgM</t>
  </si>
  <si>
    <t>VIDAS® TPSA</t>
  </si>
  <si>
    <t>VIDAS® TOXO IgM</t>
  </si>
  <si>
    <t>VIDAS® CMV IgM</t>
  </si>
  <si>
    <t>Elecsys hGH / hGH CalSet</t>
  </si>
  <si>
    <t>05390125; 07027486 /05390133</t>
  </si>
  <si>
    <t xml:space="preserve">Para 100 determinaciones; Para 200 determinaciones; Para 300 determinaciones/ 4 x 2,0 mL </t>
  </si>
  <si>
    <t>A1C-3 / C.f.a.s. HbA1c / PreciControl HbA1c norm / PreciControl HbA1c path / A1CD2.</t>
  </si>
  <si>
    <t xml:space="preserve">Para 150 determinaciones / 3 x 2 mL/ 4 x 1 mL/ 4 x 1 mL/ 51 mL </t>
  </si>
  <si>
    <t>APOAT</t>
  </si>
  <si>
    <t>Para la determinación cuantitativa de apolipoproteína A-1 en suero y plasma humanos en los analizadores Roche/Hitachi cobas c y COBAS INTEGRA.</t>
  </si>
  <si>
    <t>APOBT</t>
  </si>
  <si>
    <t>Para la determinación cuantitativa de apolipoproteína B en suero y plasma humanos en los analizadores Roche/Hitachi cobas c y COBAS INTEGRA.</t>
  </si>
  <si>
    <t>Calcitonina [I-125] IRMA KIT</t>
  </si>
  <si>
    <t>UIBC</t>
  </si>
  <si>
    <t>2 x 16 mL/ 2 x 12,1 mL; 1 x 21,0 mL</t>
  </si>
  <si>
    <t>3609987/ 07299010</t>
  </si>
  <si>
    <t>2 x 16,0 mL/ 2 x 12, 0 mL; 1 x 21,0 mL</t>
  </si>
  <si>
    <t>11732277/ 07299001</t>
  </si>
  <si>
    <t>Para 100 pruebas; Para 300 pruebas/ 4 x 1,0 mL/ 6 x 1,0 mL</t>
  </si>
  <si>
    <t>07464215; 0728148 / 07464240 / 07464266</t>
  </si>
  <si>
    <t>Para 200 pruebas; Para 300 pruebas/ 4 x 1,3 mL</t>
  </si>
  <si>
    <t>TRSF2</t>
  </si>
  <si>
    <t>Para la determinación cuantitativa de transferrina en suero y plasma humanos en los analizadores Roche/Hitachi cobas c y COBAS INTEGRA.</t>
  </si>
  <si>
    <t>Para 100 pruebas; Para 500 pruebas</t>
  </si>
  <si>
    <t>Familia 2.1.7 Anticuerpos Primarios. Marcadores Pronósticos. VENTANA</t>
  </si>
  <si>
    <t>D1411-53/10</t>
  </si>
  <si>
    <t>VENTANA PD-L1  (SP263) Assay</t>
  </si>
  <si>
    <t>07419821001/ 741-4905</t>
  </si>
  <si>
    <t>Elecsys Anti-TSHR/ CalSet Anti-TSHR</t>
  </si>
  <si>
    <t>Para 100 determinaciones; Para 300 determinaciones/ 4 x 2,0 mL</t>
  </si>
  <si>
    <t>04388780; 08496609; 08496633; 07026951/ 08496641</t>
  </si>
  <si>
    <t>Elecsys CYFRA 21-1/ CYFRA 21-1 CalSet</t>
  </si>
  <si>
    <t>11820966; 07299966/11820974</t>
  </si>
  <si>
    <t xml:space="preserve">Familia 1.1.4 HEMO ONE </t>
  </si>
  <si>
    <t>hFSH [I-125] IRMA KIT</t>
  </si>
  <si>
    <t>hPRL [I-125] IRMA KIT</t>
  </si>
  <si>
    <t>T4 [I-125] RIA KIT</t>
  </si>
  <si>
    <t>D0712-14/10</t>
  </si>
  <si>
    <t>Base de Medio CromoCen CGP</t>
  </si>
  <si>
    <t>Agar S.S</t>
  </si>
  <si>
    <t>Agar S.S (Modificado)</t>
  </si>
  <si>
    <t>UMELISA ANTI-HBsAg</t>
  </si>
  <si>
    <t xml:space="preserve">    </t>
  </si>
  <si>
    <t>GGT</t>
  </si>
  <si>
    <t>Para la determinación de ɣ-glutamiltransferasa (GGT) en suero por método cinético.</t>
  </si>
  <si>
    <t>D1908-34</t>
  </si>
  <si>
    <t>Para 62 determinaciones</t>
  </si>
  <si>
    <t>RapiLat-STAF</t>
  </si>
  <si>
    <t>D1905-28</t>
  </si>
  <si>
    <t>Tinción de Gram</t>
  </si>
  <si>
    <t>Para la detección y diferenciación de bacterias Gram (+) y Gram (-).</t>
  </si>
  <si>
    <t>UMELISA 17OH Progesterona NEONATAL</t>
  </si>
  <si>
    <t xml:space="preserve">Familia 7.10 Juego de Soluciones y Calibradores para los equipos de la serie ABL8XX </t>
  </si>
  <si>
    <t>D1512-59</t>
  </si>
  <si>
    <t>STA INMUNODEF XII</t>
  </si>
  <si>
    <t>Plasma inmunosuprimido para determinar la actividad del factor XII en plasma humano empleando analizadores de la línea STA</t>
  </si>
  <si>
    <t xml:space="preserve">00315 </t>
  </si>
  <si>
    <t>D1512-61</t>
  </si>
  <si>
    <t>STA-REPTILASE</t>
  </si>
  <si>
    <t>Para la determinación del tiempo de Reptilasa en plasma humano utilizando analizadores de la línea STA.</t>
  </si>
  <si>
    <t>6 viales liofilizados x 2 mL</t>
  </si>
  <si>
    <t>00614</t>
  </si>
  <si>
    <t>D1512-62</t>
  </si>
  <si>
    <t>STA-DESORB U</t>
  </si>
  <si>
    <t>Solución descontaminante que se emplea con analizadores de la línea STA, STA-R, STA Compact y STA Satellite.</t>
  </si>
  <si>
    <t>00975</t>
  </si>
  <si>
    <t>D1512-63</t>
  </si>
  <si>
    <t>STA- LIATEST D-DI PLUS</t>
  </si>
  <si>
    <t>Para la determinación cuantitativa del dímero D en plasma venoso mediante ensayo inmunoturbidimétrico en analizadores STA-R, STA Compact y STA Satellite.</t>
  </si>
  <si>
    <t>Buffer: 6 viales x 5 mL; Latex: 6 viales x 6 mL</t>
  </si>
  <si>
    <t>00662</t>
  </si>
  <si>
    <r>
      <t xml:space="preserve">STA-STACLOT HEPARIN </t>
    </r>
    <r>
      <rPr>
        <sz val="11"/>
        <rFont val="Calibri"/>
        <family val="2"/>
      </rPr>
      <t>①</t>
    </r>
  </si>
  <si>
    <t>05117003; 05947626; 05117208</t>
  </si>
  <si>
    <t xml:space="preserve">Para la detección e identificación de bandas oligoclonales en los patrones electroforéticos de líquido cefalorraquídeo (LCR) en los sistemas semiautomáticos HYDRASYS e  HYDRASYS 2. </t>
  </si>
  <si>
    <t>D2002-08</t>
  </si>
  <si>
    <t>SUMARAPID VIH 1/2 - Sífilis (3 líneas)</t>
  </si>
  <si>
    <t>Para la detección de anticuerpos contra Treponema pallidum y el Virus de Inmunodeficiencia Humana tipo 1 y 2 en suero humano, plasma y sangre total.</t>
  </si>
  <si>
    <t>NP</t>
  </si>
  <si>
    <t>D2007-07</t>
  </si>
  <si>
    <t>Inmunoglobulina E (IgE)</t>
  </si>
  <si>
    <t>Para la determinación cuantitativa de la Inmunoglobulina E (IgE) en suero humano por método turbidimétrico.</t>
  </si>
  <si>
    <t xml:space="preserve">Para 130 determinaciones manuales/ Para 150 determinaciones en analizadores automatizados. </t>
  </si>
  <si>
    <t>I0235/3</t>
  </si>
  <si>
    <t>FLUIDIL</t>
  </si>
  <si>
    <t>Para la dilución de sueros viscosos o turbios, en los sistemas electroforéticos semiautomáticos HYDRASYS.</t>
  </si>
  <si>
    <t>1 vial x 5 mL</t>
  </si>
  <si>
    <t>D2003-09</t>
  </si>
  <si>
    <t>HYDRAGEL 18 A1AT ISOFOCUSING/ANTI-A1AT-PER/A1AT CONTROLS</t>
  </si>
  <si>
    <t>D2003-11</t>
  </si>
  <si>
    <t>Para la detección cualitativa y la identificación de los diferentes fenotipos de la Alfa-1 antitripsina (A1AT) detectados en suero humano, mediante isoelectroenfoque en gel de agarosa, en el sistema semiautomático HYDRASYS./ Para la inmunoprecipita-ción de los diferentes fenotipos de la Alfa-1 antitripsina humana separados mediante isoelectroenfoque./ Para el control de la migración del perfil electroforético de las isoformas de la Alfa-1 antitripsina humana separadas mediante isoelectroenfoque con la técnica HYDRAGEL 18 A1AT  ISOFOCUSING.</t>
  </si>
  <si>
    <t>Para 180 determinaciones/ 1 liofilizado x 0,55 mL/ 3 x 1,25 mL</t>
  </si>
  <si>
    <t>4357/ 4746/ 4771</t>
  </si>
  <si>
    <t>NORMAL CONTROL SERUM</t>
  </si>
  <si>
    <t>Para realizar el control de calidad de la determinación electroforética de las proteínas séricas, lipoproteínas, colesterol y apolipoproteinas en los sistemas HYDRAGEL, y de las proteínas séricas en el CAPILLARYS &amp; MINICAP. Se usa como "marcador" para la identificación de las diferentes isoenzimas separadas por métodos electroforéticos.</t>
  </si>
  <si>
    <t>5 x 1 mL (liofilizado)</t>
  </si>
  <si>
    <t>D2003-10</t>
  </si>
  <si>
    <t>RapiLat-hCG</t>
  </si>
  <si>
    <t>Para la determinación cualitativa de Gonadotropina Coriónica humana (hCG) en orina por aglutinación en lámina.</t>
  </si>
  <si>
    <t xml:space="preserve">Para 96 determinaciones </t>
  </si>
  <si>
    <t>D2003-13</t>
  </si>
  <si>
    <t>RapiLat-PCR</t>
  </si>
  <si>
    <t>Para la determinación cualitativa y semicuantitativa de Proteína C Reactiva (PCR) en suero por aglutinación en lámina.</t>
  </si>
  <si>
    <t>D2003-12</t>
  </si>
  <si>
    <t>Elecsys CA 72-4/ CA 72-4 CalSet</t>
  </si>
  <si>
    <t xml:space="preserve"> Para 100 pruebas; Para 300 pruebas/ 4 x 1 mL</t>
  </si>
  <si>
    <t>Para 100 determinaciones; Para 300 determinaciones/ 4 x 1,0 mL/ 4 x 3 mL</t>
  </si>
  <si>
    <t>12133113; 07299982/12133121/ 03004864</t>
  </si>
  <si>
    <t xml:space="preserve">Para la determinación cuantitativa del antígeno del carcinoma de células escamosas en suero y plasma humanos mediante un inmunoensayo de electroquimioluminiscencia (ECLIA), en los inmunoanalizadores Elecsys y cobas e. </t>
  </si>
  <si>
    <t xml:space="preserve">Elecsys SHBG/ SHBG CalSet </t>
  </si>
  <si>
    <t xml:space="preserve">Para la determinación cuantitativa de la globulina transportadora de las hormonas sexuales en suero y plasma humanos mediante un inmunoensayo de electroquimioluminiscencia (ECLIA), en los inmunoanalizadores Elecsys y cobas e. </t>
  </si>
  <si>
    <t>Para 100 pruebas; Para 300 pruebas/4 x 1 mL</t>
  </si>
  <si>
    <t>03052001; 07258496/03052028</t>
  </si>
  <si>
    <t xml:space="preserve">Elecsys Troponin T hs STAT/ Troponin T hs STAT CalSet </t>
  </si>
  <si>
    <t xml:space="preserve">Para la determinación cuantitativa de la troponina T cardíaca en suero y plasma humanos mediante un inmunoensayo de electroquimioluminiscencia (ECLIA), en los inmunoanalizadores Elecsys y cobas e. </t>
  </si>
  <si>
    <t>Familia 8.1.3 Electroforesis de Hemoglobina</t>
  </si>
  <si>
    <t>D1012-42/5</t>
  </si>
  <si>
    <t>D1012-42/6</t>
  </si>
  <si>
    <t>D1012-42/7</t>
  </si>
  <si>
    <t xml:space="preserve">Hb AFSC CONTROL </t>
  </si>
  <si>
    <t xml:space="preserve">NORMAL Hb A2 CONTROL </t>
  </si>
  <si>
    <t>PATHOLOGICAL Hb A2 CONTROL</t>
  </si>
  <si>
    <t>Para el control de calidad de las separaciones electroforéticas de hemoglobinas humanas en las técnicas de HYDRAGEL HEMOGLOBIN (E), HYDRAGEL ACID (E) HEMOGLOBIN (E) CAPILLARYS / CAPI 3 / MINICAP HEMOGLOBIN (E), CAPILLARYS NEONAT Hb y CAPILLARYS SANGRE DE CORDÓN.</t>
  </si>
  <si>
    <t>Para el control de la calidad del método de determinación de la hemoglobina A2 y para el control de migración del perfil electroforético de las hemoglobinas humanas separadas con la técnica HYDRAGEL HEMOGLOBIN (E) y CAPILLARYS / CAPI 3 / MINICAP HEMOGLOBIN (E).</t>
  </si>
  <si>
    <t>Para el control de calidad del método de determinación de la hemoglobina A2 mediante la técnica electroforética HYDRAGEL HEMOGLOBIN (E) y CAPILLARYS / CAPI 3 / MINICAP HEMOGLOBIN (E).</t>
  </si>
  <si>
    <t>5 viales liofilizados</t>
  </si>
  <si>
    <t>1 vial liofilizado</t>
  </si>
  <si>
    <t>hLH [I-125] IRMA KIT</t>
  </si>
  <si>
    <t>Para la determinación cuantitativa de la hormona luteinizante (hLH) en suero humano, mediante un ensayo inmunoradiométrico (IRMA).</t>
  </si>
  <si>
    <t>hTg[I-125] IRMA KIT</t>
  </si>
  <si>
    <t>Para la determinación cuantitativa de la Tiroglobulina humana (hTg) en suero humano, mediante un ensayo inmunoradiométrico (IRMA).</t>
  </si>
  <si>
    <t>ANTI-Ig D</t>
  </si>
  <si>
    <t>ANTI-Ig E</t>
  </si>
  <si>
    <t>ANTI-Ig DE</t>
  </si>
  <si>
    <t>ANTISERA AND FIXATIVE IF</t>
  </si>
  <si>
    <t>ANTISERA AND FIXATIVE (GAM, K, L)</t>
  </si>
  <si>
    <t>ANTISERA K &amp; L FREE LIGHT CHAINS</t>
  </si>
  <si>
    <t>ANTISERA URINE PROFIL (E)</t>
  </si>
  <si>
    <t>12.3 Antisueros para inmunofijación</t>
  </si>
  <si>
    <t>D2004-19</t>
  </si>
  <si>
    <t>D2004-19/1</t>
  </si>
  <si>
    <t>D2004-19/2</t>
  </si>
  <si>
    <t>D2004-19/3</t>
  </si>
  <si>
    <t>D2004-19/4</t>
  </si>
  <si>
    <t>D2004-19/5</t>
  </si>
  <si>
    <t>D2004-19/6</t>
  </si>
  <si>
    <t>D2004-19/7</t>
  </si>
  <si>
    <t>Para su uso en todas las técnicas de  inmunoprecipitación   y fijación con la plantilla estándar, reaccionando con las cadenas pesadas de la Ig D  humana.</t>
  </si>
  <si>
    <t>Para su uso en todas las técnicas de  inmunoprecipitación   y fijación con la plantilla estándar, reaccionando con las cadenas pesadas de la Ig E  humana.</t>
  </si>
  <si>
    <t>Para su uso en todas las técnicas de  inmunoprecipitación   y fijación con la plantilla estándar, reaccionando con las cadenas pesadas de la Ig D  y E  humana.</t>
  </si>
  <si>
    <t>Para la inmunoprecipitación   y fijación de las proteínas separadas por electroforesis de la técnica realizada con las plantillas 1 IF, 2 IF, 4 IF y 9 IF de SEBIA.</t>
  </si>
  <si>
    <t>Para la inmunoprecipitación   y fijación de las proteínas en el carril de referencia, separadas mediante  electroforesis de la técnica realizada con las plantillas 1, 2, 4 y 9  BENCE JONES de SEBIA.</t>
  </si>
  <si>
    <t>Para su uso en todas las técnicas de inmunoprecipitación   y fijación con la plantilla estándar URINE PROFIL (E) de SEBIA.</t>
  </si>
  <si>
    <t>1 x 1,0 mL</t>
  </si>
  <si>
    <t>1 x 0,5 mL</t>
  </si>
  <si>
    <t xml:space="preserve">Ig G 1x1 mLg A 1x1 mL
Ig M 1x1 mL
KAPPA 1x1 mL
LAMBDA 1x1 mL
Fixative solution
1 x 2,5 mL
</t>
  </si>
  <si>
    <t xml:space="preserve">Ig G.A.M  1x1 mL KAPPA 1x1 mL
LAMBDA 1x1 mL
Fixative solution
1 x 2,5 mL
</t>
  </si>
  <si>
    <t xml:space="preserve">KAPPA 1x1 mL
LAMBDA 1x1 mL
</t>
  </si>
  <si>
    <t xml:space="preserve">anti-Tub 1x1 mL
anti-Alb/αM 1x1 mL
</t>
  </si>
  <si>
    <t>cobas 4800 BRAF V600 Mutation Test/ cobas DNA Sample Preparation Kit</t>
  </si>
  <si>
    <t>Para la detección de las mutaciones V600 en el gen BRAF, en ADN extraído de tejido de melanomas o de carcinoma papilar de tiroides (CPT) humano, fijado en formol e impregnado en parafina, mediante reacción en cadena de polimerasa en tiempo real utilizando el sistema cobas 4800.</t>
  </si>
  <si>
    <t>D2004-22</t>
  </si>
  <si>
    <t xml:space="preserve">05985595/ 05985536                                                                                                                                                                                                                                                                                                                                                                                                                                                                                                                                                                                                                                                                                                                                                                                                                                                                                                                                                                                                                                                                                                                                                                                                                                                                                                                                                                                                                                                                                                                                    </t>
  </si>
  <si>
    <t>D2004-16</t>
  </si>
  <si>
    <t>Para la determinación de Colesterol en suero y plasma por método enzimático.</t>
  </si>
  <si>
    <t xml:space="preserve">Para 200 determinaciones </t>
  </si>
  <si>
    <t>CONTROL EXTERNO CUANTITATIVO PARA EL UMELISA TETANUS</t>
  </si>
  <si>
    <t>Para la evaluación externa de la calidad del ensayo UMELISA TETANUS.</t>
  </si>
  <si>
    <t>12 frascos x 0,3 mL</t>
  </si>
  <si>
    <t>CE-4</t>
  </si>
  <si>
    <t>D2003-15</t>
  </si>
  <si>
    <t>Para la determinación de Fosfato inorgánico en suero por método colorimétrico</t>
  </si>
  <si>
    <t>D2004-17</t>
  </si>
  <si>
    <t>Para la determinación de Fosfato inorgánico en suero por método ultravioleta</t>
  </si>
  <si>
    <t>D2004-18</t>
  </si>
  <si>
    <t>LightMix® Kit Factor V</t>
  </si>
  <si>
    <t>Para la detección del polimorfismo de un solo nucleótido (SNP) del Factor de Coagulación V G1691A, para ser utilizado con el ADN genómico humano a partir de un extracto de ácido nucleico obtenido de la sangre periférica, en los analizadores Light Cycler 480, cobas z 480, Light Cycler 96.</t>
  </si>
  <si>
    <t>Para 64 determinaciones</t>
  </si>
  <si>
    <t xml:space="preserve">6896529001 
(Productos Roche Panamá S.A)    40-0594-64 
(TIB MOLBIOL)
</t>
  </si>
  <si>
    <t>D2004-20</t>
  </si>
  <si>
    <t xml:space="preserve"> Para la determinación cuantitativa de potasio en plasma heparinizado o suero con equipos de medición Reflotron.</t>
  </si>
  <si>
    <t>LightMix® Kit MTHFR C677T</t>
  </si>
  <si>
    <t>Para la detección de la Metilentetrahidrofolato reductasa (MTHFR, OMIM: 607093) C677T polimorfismo de nucleótido simple (SNP) rs1801133 en el ADN genómico humano, de un extracto de ácido nucleico obtenido de sangre periférica, en los analizadores LightCycler® 480, cobas z 480, LightCycler® 96.</t>
  </si>
  <si>
    <t>06896367 (Productos Roche Panamá S.A)
40-0129-64 
(TIB MOLBIOL)</t>
  </si>
  <si>
    <t>D2004-21</t>
  </si>
  <si>
    <t>cobas® EGFR Mutation Test v2/ cobas® DNA Sample Preparation Kit/ cobas® cfDNA Sample Preparation Kit</t>
  </si>
  <si>
    <t>Para la detección cualitativa de mutaciones definidas del gen receptor del factor de crecimiento epidérmico (EGFR) en pacientes con cáncer pulmonar de células no pequeñas (CPCNP), en ADN aislado de tejido tumoral embebido en parafina y fijado en formalina (FFPET) o de ADN tumoral circulante libre (cfADN) obtenido a partir de plasma derivado de sangre total periférica anticoagulada con EDTA, mediante reacción en cadena de polimerasa en tiempo real utilizando el analizador cobas Z 480.</t>
  </si>
  <si>
    <t xml:space="preserve">07248563/ 05985536/ 07247737 </t>
  </si>
  <si>
    <t>D2004-26</t>
  </si>
  <si>
    <t>UMELISA SARS-Co V-2 IgG</t>
  </si>
  <si>
    <t>D2005-27</t>
  </si>
  <si>
    <t>D2005-28</t>
  </si>
  <si>
    <t>Albumin in Urine/ CSF FS (Microalbumin)/ TruaCal AlbuminU/CSF</t>
  </si>
  <si>
    <t>Para la determinación cuantitativa de albúmina en orina, suero o plasma en equipos fotométricos en general.</t>
  </si>
  <si>
    <t>R1: 5x25 mL, R2: 1x25 mL/ 5 Niveles x 1 mL</t>
  </si>
  <si>
    <t>1 0242 99 10 021/ 1 9300 99 10 059</t>
  </si>
  <si>
    <t>Fucsina Básica</t>
  </si>
  <si>
    <t>D2005-29</t>
  </si>
  <si>
    <t>Para realizar la tinción de Ziehl Neelsen en la identificación de micobacterias en frotis de esputo.</t>
  </si>
  <si>
    <t>D2006-30</t>
  </si>
  <si>
    <t>D2008-35</t>
  </si>
  <si>
    <t>RK-620CT</t>
  </si>
  <si>
    <t>D2007-32</t>
  </si>
  <si>
    <t>09203095; 09203079/ 09216928</t>
  </si>
  <si>
    <t>D2008-34</t>
  </si>
  <si>
    <t>Para la determinación cuantitativas de Proteínas totales en orina y líquido cefalorraquídeo por método colorimétrico.</t>
  </si>
  <si>
    <t>Para 240 determinaciones</t>
  </si>
  <si>
    <t>D2007-33</t>
  </si>
  <si>
    <t>Para la determinación de Urea en suero por método enzimático colorimétrico.</t>
  </si>
  <si>
    <t xml:space="preserve">LightMix® Kit Factor II   </t>
  </si>
  <si>
    <t>Para la detección de la mutación G20210A (NCBI dbSNP: rs1799963) en el gen que codifica para el factor II (protrombina) en el ADN genómico humano extraído de sangre periférica, mediante metodología PCR en los Instrumentos LightCycler® 480, LightCycler® 96 y cobas Z 480.</t>
  </si>
  <si>
    <t>06896502 (Productos Roche Panamá S.A); 40-0593-64  (TIB MOLBIOL)</t>
  </si>
  <si>
    <t>D2004-24</t>
  </si>
  <si>
    <t>D2004-23</t>
  </si>
  <si>
    <t xml:space="preserve">LightMix® Kit MTHFR A1298C   </t>
  </si>
  <si>
    <t xml:space="preserve">Para la detección del polimorfismo de nucleótido único A1298C (rs1801131) en el gen metilentetrahidrofolato reductasa (MTHFR) del ADN genómico humano, a partir de un extracto de ácido nucleico obtenido de la sangre periférica, mediante metodología PCR en los Instrumentos LightCycler® 480, LightCycler® 96 y cobas Z 480.  </t>
  </si>
  <si>
    <t>06896383 (Productos Roche Panamá S.A) 40-0269-64  (TIB MOLBIOL)</t>
  </si>
  <si>
    <t>LightMix® Kit PAI-1</t>
  </si>
  <si>
    <t>Para la detección del polimorfismo de nucleótido simple 4G/5G en la región promotora del gen del Inhibidor del Activador del Plasminógeno (PAI-1) en el ADN genómico humano, en un extracto del ácido nucleico obtenido de la sangre periférica, mediante metodología PCR en los Instrumentos LightCycler® 480, LightCycler® 96 y cobas Z 480.</t>
  </si>
  <si>
    <t>06896359 (Productos Roche Panamá S.A) 40-0099-64  (TIB MOLBIOL)</t>
  </si>
  <si>
    <t>D2004-25</t>
  </si>
  <si>
    <t>09164952 (Productos Roche Panamá S.A)  50-0776-96   (TIB MOLBIOL)</t>
  </si>
  <si>
    <t>Elecsys Anti-SARS-CoV-2/ PreciControl Anti-SARS-CoV-2</t>
  </si>
  <si>
    <t>Para la detección cualitativa de anticuerpos (incluyendo IgG) dirigidos contra el SARS-CoV-2 en suero y plasma humanos, mediante un ensayo de electroquimioluminiscencia (ECLIA), en los analizadores cobas e.</t>
  </si>
  <si>
    <t>DHEA-SO4 [I-125] RIA KIT</t>
  </si>
  <si>
    <t>Para la determinación de Sulfato de Dehidroepiandrosterona (DHEA-SO4) en suero humano mediante el método de radioinmunoanálisis (RIA).</t>
  </si>
  <si>
    <t>AFP [I-125] IRMA KIT</t>
  </si>
  <si>
    <t>CORTISOL [I-125] RIA KIT</t>
  </si>
  <si>
    <t>PÉPTIDO-C [I-125] IRMA KIT</t>
  </si>
  <si>
    <t>SHBG [I-125] IRMA KIT</t>
  </si>
  <si>
    <t>8.1.1 Reactivos para el HumaCount 5L</t>
  </si>
  <si>
    <t>Para la determinación cuantitativa de 26 parámetros hematológicos en muestras de sangre total anticoaguladas con K3-EDTA, en el analizador hematológico automatizado HumaCount 5L.</t>
  </si>
  <si>
    <t>CE-2</t>
  </si>
  <si>
    <t>D2009-38/1</t>
  </si>
  <si>
    <t>D2009-38/2</t>
  </si>
  <si>
    <t>D2009-38/3</t>
  </si>
  <si>
    <t>D2009-38/4</t>
  </si>
  <si>
    <t xml:space="preserve">HC5L-DILUENT </t>
  </si>
  <si>
    <t xml:space="preserve">HC5L-LYSE </t>
  </si>
  <si>
    <t>HC5L-DIFF</t>
  </si>
  <si>
    <t>HC5L-Control</t>
  </si>
  <si>
    <t>Solución isotónica para diluir las muestras de sangre total y enjuague del sistema entre las muestras, que permite la medición de glóbulos rojos (RBC) y trombocitos (PLT).</t>
  </si>
  <si>
    <t>Reactivo para lisis de RBC que permite la determinación cuantitativa de leucocitos (WBC), el diferencial de 5 partes (LYM, MON, NEU, EOS, BAS), y la concentración de Hemoglobina (HGB).</t>
  </si>
  <si>
    <t xml:space="preserve">Reactivo para detener la lisis que permite la determinación del diferencial de 5 partes de WBC.  </t>
  </si>
  <si>
    <t xml:space="preserve">Material de control con valores asignados en el rango bajo, normal y alto, para verificar la exactitud y precisión del HumaCount 5L.     </t>
  </si>
  <si>
    <t>1 Frasco x 20 L</t>
  </si>
  <si>
    <t>1 Frasco x 5 L</t>
  </si>
  <si>
    <t>1 Frasco x 1 L</t>
  </si>
  <si>
    <t>LEVEL 1: 2 x 3,0 mL
LEVEL 2: 2 x 3,0 mL
LEVEL 3: 2 x 3,0 mL</t>
  </si>
  <si>
    <t>16430/20</t>
  </si>
  <si>
    <t>16430/30</t>
  </si>
  <si>
    <t>16430/40</t>
  </si>
  <si>
    <t>16430/50</t>
  </si>
  <si>
    <t>MULTICONTROLES EXTERNOS CUANTITATIVOS PARA UMELISA AFP Y UMELISA T4</t>
  </si>
  <si>
    <t>D2009-38</t>
  </si>
  <si>
    <t>Para la evaluación externa de la calidad de los ensayos UMELISA AFP y UMELISA T4.</t>
  </si>
  <si>
    <t>D2008-36</t>
  </si>
  <si>
    <t>UMELISA SARS-CoV-2 IgM</t>
  </si>
  <si>
    <t>Para la detección de anticuerpos IgM al SARS-CoV-2 en suero o plasma humano.</t>
  </si>
  <si>
    <t>Para 288 pruebas; Para 480 pruebas</t>
  </si>
  <si>
    <t>UM 2042; UM 2142</t>
  </si>
  <si>
    <t xml:space="preserve">Para la identificación cualitativa de antígenos específicos mediante técnicas de inmunohistoquímica, en cortes de tejido fijado con formol y embebidos en parafina, utilizando un módulo de tinción automatizado de VENTANA. </t>
  </si>
  <si>
    <t>D1803-21/28</t>
  </si>
  <si>
    <t>VENTANA ROS1 (SP384)  Rabbit Monoclonal Primary Antibody</t>
  </si>
  <si>
    <t>Detección cualitativa de la proteína ROS1 en tejido fijado en formol y embebido en parafina en instrumentos BenchMark IHC/ISH.</t>
  </si>
  <si>
    <t>08404160/790-6087</t>
  </si>
  <si>
    <t>D1803-21/29</t>
  </si>
  <si>
    <t>D1803-21/30</t>
  </si>
  <si>
    <t>D1803-21/31</t>
  </si>
  <si>
    <t>D1803-21/32</t>
  </si>
  <si>
    <t xml:space="preserve">VENTANA pan-TRK (EPR17341) Assay   </t>
  </si>
  <si>
    <t xml:space="preserve">VENTANA anti-MLH1 (M1) Mouse Monoclonal Primary Antibody.   </t>
  </si>
  <si>
    <t>VENTANA anti-MSH6 (SP93) Rabbit  Monoclonal Primary Antibody.</t>
  </si>
  <si>
    <t xml:space="preserve">VENTANA anti-MSH2 (G219-1129) Mouse Monoclonal Primary Antibody.  </t>
  </si>
  <si>
    <t xml:space="preserve">VENTANA anti-PMS2 (A16-4) Mouse Monoclonal Primary Antibody.  </t>
  </si>
  <si>
    <t>D1803-21/33</t>
  </si>
  <si>
    <t xml:space="preserve"> Detección inmunohistoquímica de la región C-terminal de las proteínas A, B y C del receptor de la tropomiosina quinasa (TRK) en tejidos neoplásicos fijados en formol y embebidos en parafina en instrumentos BenchMark IHC/ISH.</t>
  </si>
  <si>
    <t xml:space="preserve"> Detección cualitativa de la proteína MLH1 en secciones de tejido fijado en formol y embebido en parafina en instrumentos BenchMark ULTRA, XT y GX con el OptiView DAB IHC Detección Kit y reactivos auxiliares. </t>
  </si>
  <si>
    <t>Detección cualitativa de la proteína MSH6 en secciones de tejido fijado en formol y embebido en parafina en instrumentos BenchMark ULTRA, XT y GX con el OptiView DAB IHC Detección Kit y reactivos auxiliares.</t>
  </si>
  <si>
    <t>Detección cualitativa de la proteína MSH2 en secciones de tejido fijado en formol y embebido en parafina en instrumentos BenchMark ULTRA, XT y GX con el OptiView DAB IHC Detección Kit y reactivos auxiliares.</t>
  </si>
  <si>
    <t>Detección cualitativa de la proteína PMS2 en secciones de tejido fijado en formol y embebido en parafina en instrumentos BenchMark ULTRA, XT y GX con el OptiView DAB IHC Detección Kit y reactivos auxiliares.</t>
  </si>
  <si>
    <t xml:space="preserve">08033692/760-5094
</t>
  </si>
  <si>
    <t>08033684/760-5093</t>
  </si>
  <si>
    <t>08033676/760-5092</t>
  </si>
  <si>
    <t xml:space="preserve"> 08033668/760-5091</t>
  </si>
  <si>
    <t>08494665/790-7026</t>
  </si>
  <si>
    <t>Para la determinación cuantitativa de bilirrubina total en suero y plasma de adultos y neonatos, en los sistemas Roche/Hitachi cobas c y COBAS INTEGRA.</t>
  </si>
  <si>
    <t>MULTICONTROLES EXTERNOS CUALITATIVOS PARA UMELISA HCV, UMELISA HIV 1+2 RECOMBINANT, UMELISA HBsAg PLUS y HBsAg CONFIRMATORY TEST.</t>
  </si>
  <si>
    <t>D2010-43</t>
  </si>
  <si>
    <t>Para la evaluación externa de la calidad de los ensayos UMELISA HCV, UMELISA HIV 1+2 RECOMBINANT, UMELISA HBsAg PLUS y HBsAg CONFIRMATORY TEST</t>
  </si>
  <si>
    <t>CE-1</t>
  </si>
  <si>
    <t>48 frascos x 0,4 mL</t>
  </si>
  <si>
    <t xml:space="preserve">UMELISA ANTI SARS-CoV-2 </t>
  </si>
  <si>
    <t>Para la detección de anticuerpos totales al SARS-CoV-2 en suero o plasma humano.</t>
  </si>
  <si>
    <t>UM 2043</t>
  </si>
  <si>
    <t>D2010-42</t>
  </si>
  <si>
    <t>6.1.3 Sondas para Marcadores Pronósticos. VENTANA</t>
  </si>
  <si>
    <t>Para la detección de sondas de marcadores pronósticos, mediante hibridación in situ (ISH) cromogénica de dos colores, en cortes de tejidos de carcinoma de mama y gástrico humanos fijados con formol e incluidos en parafina, teñidos en los módulos de tinción de portaobjetos automatizados de Ventana BenchMark series.</t>
  </si>
  <si>
    <t xml:space="preserve">VENTANA HER2 Dual ISH DNA Probe Cocktail  </t>
  </si>
  <si>
    <t xml:space="preserve">HER2 DUAL ISH 3-in-1 Xenograft Slides </t>
  </si>
  <si>
    <t>Determinar el estado del gen HER2 mediante enumeración de la relación entre el gen HER2 y el cromosoma 17 mediante microscopia de luz.</t>
  </si>
  <si>
    <t>Para la instalación inicial del ensayo o las actividades de resolución de problemas con los INFORM HER2 Dual ISH DNA Probe Cocktail o VENTANA HER2 Dual ISH DNA Probe Cocktail en instrumentos BenchMark IHC/ISH.</t>
  </si>
  <si>
    <t>Para 30 pruebas /1 dispensador de 6 mL</t>
  </si>
  <si>
    <t>Para 10 pruebas /10 portaobjetos</t>
  </si>
  <si>
    <t>08314373/800-6043</t>
  </si>
  <si>
    <t>05640300/783-4422</t>
  </si>
  <si>
    <t>D1803-22/2</t>
  </si>
  <si>
    <t>D1803-22/3</t>
  </si>
  <si>
    <t>Para la determinación cuantitativa del colesterol LDL en suero y plasma humanos, en los sistemas Roche/Hitachi cobas c y COBAS INTEGRA.</t>
  </si>
  <si>
    <t>2 x 50 pruebas/ Para 200 pruebas/ Para 600 pruebas</t>
  </si>
  <si>
    <t>07005806/ 07005717/ 08057966</t>
  </si>
  <si>
    <r>
      <t xml:space="preserve">Para la identificación presuntiva y la susceptibilidad antimicrobiana de </t>
    </r>
    <r>
      <rPr>
        <i/>
        <sz val="11"/>
        <rFont val="Calibri"/>
        <family val="2"/>
      </rPr>
      <t xml:space="preserve">Mycoplasma hominis, Mycoplasma </t>
    </r>
    <r>
      <rPr>
        <sz val="11"/>
        <rFont val="Calibri"/>
        <family val="2"/>
      </rPr>
      <t>spp</t>
    </r>
    <r>
      <rPr>
        <i/>
        <sz val="11"/>
        <rFont val="Calibri"/>
        <family val="2"/>
      </rPr>
      <t xml:space="preserve"> </t>
    </r>
    <r>
      <rPr>
        <sz val="11"/>
        <rFont val="Calibri"/>
        <family val="2"/>
      </rPr>
      <t xml:space="preserve"> y </t>
    </r>
    <r>
      <rPr>
        <i/>
        <sz val="11"/>
        <rFont val="Calibri"/>
        <family val="2"/>
      </rPr>
      <t xml:space="preserve">Ureaplasma urealyticum/parvum </t>
    </r>
    <r>
      <rPr>
        <sz val="11"/>
        <rFont val="Calibri"/>
        <family val="2"/>
      </rPr>
      <t xml:space="preserve">(Micoplasmas urogenitales), </t>
    </r>
    <r>
      <rPr>
        <i/>
        <sz val="11"/>
        <rFont val="Calibri"/>
        <family val="2"/>
      </rPr>
      <t>Gardnerella vaginalis</t>
    </r>
    <r>
      <rPr>
        <sz val="11"/>
        <rFont val="Calibri"/>
        <family val="2"/>
      </rPr>
      <t xml:space="preserve">, </t>
    </r>
    <r>
      <rPr>
        <i/>
        <sz val="11"/>
        <rFont val="Calibri"/>
        <family val="2"/>
      </rPr>
      <t>Trichomonas vaginalis</t>
    </r>
    <r>
      <rPr>
        <sz val="11"/>
        <rFont val="Calibri"/>
        <family val="2"/>
      </rPr>
      <t xml:space="preserve">, </t>
    </r>
    <r>
      <rPr>
        <i/>
        <sz val="11"/>
        <rFont val="Calibri"/>
        <family val="2"/>
      </rPr>
      <t>Candida albicans</t>
    </r>
    <r>
      <rPr>
        <sz val="11"/>
        <rFont val="Calibri"/>
        <family val="2"/>
      </rPr>
      <t xml:space="preserve"> y </t>
    </r>
    <r>
      <rPr>
        <i/>
        <sz val="11"/>
        <rFont val="Calibri"/>
        <family val="2"/>
      </rPr>
      <t>Candida</t>
    </r>
    <r>
      <rPr>
        <sz val="11"/>
        <rFont val="Calibri"/>
        <family val="2"/>
      </rPr>
      <t xml:space="preserve"> spp. en muestras de exudados endocervicales, vaginales, uretrales y en líquido seminal.</t>
    </r>
    <r>
      <rPr>
        <i/>
        <sz val="11"/>
        <rFont val="Calibri"/>
        <family val="2"/>
      </rPr>
      <t xml:space="preserve">   </t>
    </r>
  </si>
  <si>
    <t>D2003-14</t>
  </si>
  <si>
    <t>SUMARAPID Dengue NS1</t>
  </si>
  <si>
    <t>Para la detección del antígeno NS1 del virus del dengue en suero humano.</t>
  </si>
  <si>
    <t>D2009-40</t>
  </si>
  <si>
    <t>Para 200 y 400 determinaciones</t>
  </si>
  <si>
    <t>D2009-41</t>
  </si>
  <si>
    <t>Azul de metileno 0,1 %</t>
  </si>
  <si>
    <t>Para la tinción de bacterias y como colorante de contraste en la tinción de Ziehl Neelsen, para ser observada al microscopio.</t>
  </si>
  <si>
    <t xml:space="preserve">1 frasco x 100 mL </t>
  </si>
  <si>
    <t>D2009-39</t>
  </si>
  <si>
    <t>Calcio Arenazo</t>
  </si>
  <si>
    <t>Para la detrminación de Calcio en suero por método colorimétrico.</t>
  </si>
  <si>
    <t>D2010-44</t>
  </si>
  <si>
    <t>Elecsys PIVKA II/CalSet PIVKA II/ PreciControl HCC</t>
  </si>
  <si>
    <t>Para la determinación cuantitativa de la proteína inducida por la ausencia de la vitamina k o el antagonismo del factor II (PIVKA-II, por sus siglas en inglés) en suero y plasma humanos, mediante un inmunoensayo de electroquimioluminscencia (ECLIA), en los inmunoanalizadores cobas e.</t>
  </si>
  <si>
    <t>Para 100 pruebas; Para 300 pruebas/ 4 x 1 mL/ 4 x 1 mL</t>
  </si>
  <si>
    <t>D2010-45</t>
  </si>
  <si>
    <t>cobas® Influenza A/B &amp; RSV/ cobas® Influenza A/B &amp; RSV Quality Control Kit</t>
  </si>
  <si>
    <t>Prueba de ácidos nucleicos para la detecciçon cualitativa y discriminación in vitro de ARN del virus de la Influenza A, la Influenza B y el Virus Respiratorio Sincitial (RSV, por sus siglas en inglés) en muestras de exudados nasofaríngeo, mediante un ensayo multiplex  automatizado para PCR  en tiempo real (RT-PCR) en el analizador cobas® Lia® Analyzer.</t>
  </si>
  <si>
    <t>Para 20 pruebas/ 3 pruebas</t>
  </si>
  <si>
    <t>08160104/ 07402686</t>
  </si>
  <si>
    <t xml:space="preserve">S2 </t>
  </si>
  <si>
    <t>D2011-47</t>
  </si>
  <si>
    <t>cobas® Influenza A/B / cobas® Influenza A/B Quality Control Kit</t>
  </si>
  <si>
    <t>Prueba de ácidos nucleicos para la detecciçon cualitativa y discriminación in vitro de ARN del virus de la Influenza A y la Influenza B en muestras de exudados nasofaríngeo, mediante un ensayo multiplex  automatizado para PCR  en tiempo real (RT-PCR) en el analizador cobas® Lia® Analyzer.</t>
  </si>
  <si>
    <t>07341890/ 07402660</t>
  </si>
  <si>
    <t>D2011-46</t>
  </si>
  <si>
    <t>Oxalato de Amonio 1 %</t>
  </si>
  <si>
    <t>Para el recuento de plaquetas en muestras de sangre total.</t>
  </si>
  <si>
    <t>Frasco x 120 mL</t>
  </si>
  <si>
    <t>03175243; 07027800; 08817278; 08817324/ 03289834</t>
  </si>
  <si>
    <t>D2011-48</t>
  </si>
  <si>
    <t>Roche CARDIAC IQC</t>
  </si>
  <si>
    <t>1 Roche CARDIAC IQC low, 1 Roche CARDIAC IQC high</t>
  </si>
  <si>
    <t>04880668</t>
  </si>
  <si>
    <t>06505961; 07027702; 09007636; 09007695 / 06505970 / 06505988</t>
  </si>
  <si>
    <t>D2101-01</t>
  </si>
  <si>
    <t>Para la identificación rápida de Staphylococcus aureus (coagulasa positivo) por aglutinación en lámina.</t>
  </si>
  <si>
    <t>CA 19-9 [I-125] IRMA KIT</t>
  </si>
  <si>
    <t>CYFRA 21.1 [I-125] IRMA KIT</t>
  </si>
  <si>
    <t>06445896; 07027931; 08906556; 08906564/ 06445900; 08991405</t>
  </si>
  <si>
    <t>INSULINA [I-125] IRMA KIT</t>
  </si>
  <si>
    <t>Familia 1.1.6 Suplemento para el enriquecimiento de medios de cultivos.</t>
  </si>
  <si>
    <t>Frasco por 5 mL para 80 determinaciones; 10 mL para 180 determinaciones; Caja con 30 frascos por 10 mL para 5400 determinaciones</t>
  </si>
  <si>
    <t>8017; 8032; 8057</t>
  </si>
  <si>
    <t>8019; 8034; 8059</t>
  </si>
  <si>
    <t>8018; 8033; 8058</t>
  </si>
  <si>
    <t>5 mL para 45 determinaciones;  10 mL para 95 determinaciones; Caja con 30 frascos por 10 mL para 2850 determinaciones.</t>
  </si>
  <si>
    <t>8021; 8036; 8061</t>
  </si>
  <si>
    <t>D2101-02</t>
  </si>
  <si>
    <t>SARS-CoV-2 Rapid Antigen Test</t>
  </si>
  <si>
    <t>09327592 (Productos Roche Panamá S.A); 9901-NCOV-01G (SD Biosensor, Inc)</t>
  </si>
  <si>
    <t>Elecsys Anti-SARS-CoV-2 S/ CalSet Anti-SARS-CoV-2 S/   PreciControl Anti-SARS-CoV‑2 S</t>
  </si>
  <si>
    <t>D2101-03</t>
  </si>
  <si>
    <t>Para la determinación cuantitativa de anticuerpos (incluyendo IgG) específicos contra el dominio de unión al receptor (RBD) de la proteína S (spike) del virus SARS‑CoV‑2, en suero y plasma humanos, mediante un ensayo de electroquimioluminiscencia (ECLIA), en los analizadores cobas e.</t>
  </si>
  <si>
    <t>Para 200 pruebas; Para 300 pruebas/ 4 x 1,0 mL/ 4 x 1,0 mL</t>
  </si>
  <si>
    <t>09289267; 09289275/ 09289291/ 09289313</t>
  </si>
  <si>
    <t>08038694/ 6380204</t>
  </si>
  <si>
    <t>D2103-07</t>
  </si>
  <si>
    <t>UMELISA SARS-CoV-2 Antígeno</t>
  </si>
  <si>
    <t>Para la detección de la proteína N del SARS-CoV-2 en exudado nasofaríngeo.</t>
  </si>
  <si>
    <t>UM 2044; UM 2144</t>
  </si>
  <si>
    <t>D2102-05</t>
  </si>
  <si>
    <t>Elecsys Myoglobin/ Myoglobin CalSet/ CalSet Myoglobin</t>
  </si>
  <si>
    <r>
      <t xml:space="preserve">Para la determinación cuantitativa de la mioglobina en suero y plasma humanos mediante un inmunoensayo de electroquimioluminiscencia en los analizadores automáticos Elecsys y </t>
    </r>
    <r>
      <rPr>
        <b/>
        <sz val="11"/>
        <color rgb="FF000000"/>
        <rFont val="Calibri"/>
        <family val="2"/>
      </rPr>
      <t>cobas e.</t>
    </r>
  </si>
  <si>
    <t>12178214; 07027583/ 12178222/ 07394675</t>
  </si>
  <si>
    <t>Para 200 pruebas; Para 400 pruebas;  Para 1050 pruebas; Para 1100 pruebas</t>
  </si>
  <si>
    <t>03333752; 03333701; 05166888; 08056757</t>
  </si>
  <si>
    <t>Para 100 pruebas; Para 600 pruebas; Para 150 pruebas</t>
  </si>
  <si>
    <t>07190808; 05168562; 08057486</t>
  </si>
  <si>
    <t>D2102-06</t>
  </si>
  <si>
    <r>
      <t xml:space="preserve">Para la determinación cuantitativa de la proteína C reactiva (CRP) en suero y plasma humanos, por método inmunoturbidimétrico en los sistemas </t>
    </r>
    <r>
      <rPr>
        <b/>
        <sz val="11"/>
        <color rgb="FF000000"/>
        <rFont val="Calibri"/>
        <family val="2"/>
      </rPr>
      <t>cobas c.</t>
    </r>
  </si>
  <si>
    <t>CRP4</t>
  </si>
  <si>
    <t>Para 250 pruebas; Para 2 x 100 pruebas; Para 500 pruebas</t>
  </si>
  <si>
    <t>07876033; 07876432; 07876424, 08057591</t>
  </si>
  <si>
    <t>1 dispensador x 5 mL (50 determinaciones)
1 dispensador x 25 mL (250 determinaciones)</t>
  </si>
  <si>
    <t>06695248/ 805-4713
06695256/ 825-4713</t>
  </si>
  <si>
    <t>CYSC2 / C.f.a.s Cystatin C / Cystatin C Control Set Gen.2</t>
  </si>
  <si>
    <t>Test para la determinación cuantitativa de cistatina C en suero y plasma humanos en los sistemas Roche/Hitachi cobas c y COBAS INTEGRA.</t>
  </si>
  <si>
    <t>Para 225 pruebas; Para 250 pruebas; Para 225 pruebas/ 4 x 1 mL/3x3 x 1 mL.</t>
  </si>
  <si>
    <t>06600239; 08105596; 06600263/ 04975901/ 06729371</t>
  </si>
  <si>
    <t>Elecsys AMH Plus / CalSet AMH Plus/ PreciControl AMH Plus</t>
  </si>
  <si>
    <t xml:space="preserve">Para la determinación cuantitativa de la hormona anti-Mulleriana (AMH) en suero y plasma humanos mediante un inmunoensayo de electroquimioluminiscencia (ECLIA), en los inmunoanalizadores Elecsys y cobas e. </t>
  </si>
  <si>
    <t>Para 100 pruebas/ 4 x 1,0 mL/ 4 x 2,0 mL</t>
  </si>
  <si>
    <t>Elecsys HCG STAT / HCG STAT CalSet</t>
  </si>
  <si>
    <t xml:space="preserve">Para la determinación cuantitativa de la gonadotropina coriónica humana (HCG) en suero y plasma humanos mediante un inmunoensayo de electroquimioluminiscencia (ECLIA), en los inmunoanalizadores Elecsys y cobas e. </t>
  </si>
  <si>
    <t>Para 100 pruebas/ 4 x 1 mL</t>
  </si>
  <si>
    <t>03300811; 08890587; 07229569; 08890595/03303071; 09013296</t>
  </si>
  <si>
    <t>Elecsys AMH / AMH CalSet / PreciControl AMH</t>
  </si>
  <si>
    <t>Para 100 pruebas; / 4 x 1,0 mL / 4 x 2,0 mL</t>
  </si>
  <si>
    <t>Para 100 pruebas; Para 200 pruebas/ 6 x 2,0 mL</t>
  </si>
  <si>
    <t>D1803-21/34</t>
  </si>
  <si>
    <t>anti-CD117 (EP10) Rabbit Monoclonal Primary Antibody</t>
  </si>
  <si>
    <t>Detección cualitativa de la proteína CD117 en secciones de tejido fijado en formol y embebido en parafina en instrumentos BenchMark IHC/ISH.</t>
  </si>
  <si>
    <t>08763909/790-7061</t>
  </si>
  <si>
    <t>Para la determinación cuantitativa de las inmunoglobulinas A (IgA) en suero y plasma humanos en los sistemas Roche/Hitachi cobas c.</t>
  </si>
  <si>
    <t>Para 150 pruebas; Para 500 pruebas; Para 300 pruebas</t>
  </si>
  <si>
    <t>03507343; 05219205; 08057885</t>
  </si>
  <si>
    <t>03507190; 05220726; 08057923</t>
  </si>
  <si>
    <t>Para 288 pruebas; Para 96 pruebas</t>
  </si>
  <si>
    <t>UM 2040; UM 2140</t>
  </si>
  <si>
    <t>D1411-53/11</t>
  </si>
  <si>
    <t>VENTANA PD-L1 (SP142) Assay</t>
  </si>
  <si>
    <t xml:space="preserve">Evaluación de la proteína del ligando de apoptosis  (PD-L1) en células tumorales y células inmunitarias que se infiltran en los tejidos tumorales.  Se utiliza como ayuda en la identificación de pacientes con cáncer pulmonar no microcítico (NSCLC), carcinoma urotelial, y carcinoma de mama triple negativo (TNBC), con más probabilidades de responder al tratamiento con TECENTRIQ (atezolizumab).  </t>
  </si>
  <si>
    <t>0800854001/741-4860</t>
  </si>
  <si>
    <t>03001962; 08105545</t>
  </si>
  <si>
    <t>12017709; 09007741; 07027885; 09007784/ 12017717</t>
  </si>
  <si>
    <t>Para 200 pruebas; Para 750 pruebas; Para 700 pruebas</t>
  </si>
  <si>
    <t>Roche CARDIAC POC Troponin T / Roche CARDIAC POC Troponin T 2-Level Control / Roche CARDIAC POC Troponin T Control</t>
  </si>
  <si>
    <t>Para la detección inmunológica cuantitativa de la troponina T cardiaca en sangre venosa heparinizada empleando el instrumento cobas h 232/ Para el control de calidad de la prueba Roche CARDIAC POC Troponin T empleando el analizador cobas h 232/ Para el control de calidad de la prueba Roche CARDIAC POC Troponin T empleando el analizador cobas h 232.</t>
  </si>
  <si>
    <t>10 Tiras reactivas / 2 x 1 mL / 2 x 1 mL</t>
  </si>
  <si>
    <t>07007302/07831005/07089643</t>
  </si>
  <si>
    <t>Para la determinación cuantitativa de ácido úrico en suero, plasma y orina humanos en los sistemas Roche/Hitachi cobas c y COBAS INTEGRA.</t>
  </si>
  <si>
    <t>Para 400 pruebas; Para 1000 pruebas; Para 1300 pruebas</t>
  </si>
  <si>
    <t>03183807; 05171857; 08058750</t>
  </si>
  <si>
    <t>CENTRO DE ESTUDIOS AVANZADOS DE CUBA (CEA)</t>
  </si>
  <si>
    <t>CEA</t>
  </si>
  <si>
    <t>CEA-NANO+ RNA 3.0</t>
  </si>
  <si>
    <t>Para 500 determinaciones; Para 250 determinaciones</t>
  </si>
  <si>
    <t>CEA-P-01A; CEA-P-01B</t>
  </si>
  <si>
    <t>Sistema de extracción magnética de ARN a partir de muestras de exudado nasofaríngeo para el diagnóstico molecular, en individuos con sospecha de infección por el virus SARS-CoV-2.</t>
  </si>
  <si>
    <t>Para la detección de anticuerpos IgG al SARS-CoV-2 en suero o plasma humano.</t>
  </si>
  <si>
    <t>UM 2041; UM 2141</t>
  </si>
  <si>
    <t>D2107-11</t>
  </si>
  <si>
    <t>UMELISA SARS-CoV-2 ANTI RBD</t>
  </si>
  <si>
    <t>Para la cuantificación de anticuerpos IgG anti RBD en muestras de suero y plasma humano.</t>
  </si>
  <si>
    <t>UM 2045; UM 2145</t>
  </si>
  <si>
    <t>D2109-20</t>
  </si>
  <si>
    <t>D2110-21</t>
  </si>
  <si>
    <t>Para la determinación cuantitativa de Proteínas en líquido cefalorraquídeo por turbidimetría.</t>
  </si>
  <si>
    <t>Familia 2.1.4 Anticuerpos Primarios: Marcadores Hematopoyéticos “VENTANA”</t>
  </si>
  <si>
    <r>
      <t xml:space="preserve">Familia 8.2 </t>
    </r>
    <r>
      <rPr>
        <b/>
        <sz val="11"/>
        <color rgb="FF000000"/>
        <rFont val="Calibri"/>
        <family val="2"/>
      </rPr>
      <t>Juego de soluciones para uso en HYDRASYS.</t>
    </r>
  </si>
  <si>
    <t>Elecsys Troponin T hs / Troponin T hs CalSet / CalSet Troponin T hs</t>
  </si>
  <si>
    <t>Para la detección cualitativa de antígenos específicos del SARS-CoV-2 presentes en muestras de exudados nasofaríngeos, o muestras nasofaríngeas/orofaríngeas combinadas, mediante un inmunoensayo cromatográfico rápido.</t>
  </si>
  <si>
    <t>Prueba de amplificación de ácidos nucleicos para la cuantificación del virus de la inmunodeficiencia humana tipo 1 (VIH-1), en plasma conservado en EDTA  y plasma seco de pacientes infectados por el VIH-1.</t>
  </si>
  <si>
    <t>05200067, 08946353; 07027915, 08946370/05202230</t>
  </si>
  <si>
    <t>8.1.1 Juego de soluciones para los analizadores hematológicos automáticos de Sysmex. Serie KX-21N y XP-300.</t>
  </si>
  <si>
    <t>Para la determinación cuantitativa de diferentes parámetros hematológicos, con diferencial de 3 partes, en los analizadores automatizados de Sysmex de las series KX-21N y XP-300.</t>
  </si>
  <si>
    <t>8.1.1 Juego de soluciones para los analizadores hematológicos automáticos de Sysmex. Serie XS-1000i.</t>
  </si>
  <si>
    <t xml:space="preserve">Para la determinación cuantitativa de diferentes parámetros hematológicos en los analizadores automatizados de Sysmex de la serie XS-1000i. </t>
  </si>
  <si>
    <t>09511652/FFD-200A</t>
  </si>
  <si>
    <t>03331776/FFS-800A</t>
  </si>
  <si>
    <t>09571108/SLS-220A; 09571213/SLS-210A</t>
  </si>
  <si>
    <t xml:space="preserve">e-CHECK (XS) </t>
  </si>
  <si>
    <t>D1605-44/11</t>
  </si>
  <si>
    <t xml:space="preserve">Material de control hematológico estabilizado destinado para el control de los analizadores hematológicos XS-1000i de Sysmex. </t>
  </si>
  <si>
    <t xml:space="preserve">L1: 5 x 1,5 Ml; L2: 5 x 1,5 mLL3: 5 x 1,5 mL 
</t>
  </si>
  <si>
    <t>05028370/199-5001-0; 05050383/199-5002-0</t>
  </si>
  <si>
    <t>Frasco por 10 mL para 200 determinaciones</t>
  </si>
  <si>
    <t>CA15-3 [I-125] IRMA KIT</t>
  </si>
  <si>
    <t>Familia 7.1.2 Controles para los sistemas analíticos Reflotron</t>
  </si>
  <si>
    <t>Alcohol Clorhídrico 3%</t>
  </si>
  <si>
    <t>Para realizar la tinción de Ziehl Neelsen en la identificación de micobacterias.</t>
  </si>
  <si>
    <t>D2201-01</t>
  </si>
  <si>
    <t>05390109, 08836744, 09315276/ 05390117, 08884269, 09315306</t>
  </si>
  <si>
    <t>D2202-03</t>
  </si>
  <si>
    <t>Elecsys Vitamin D total III/ CalSet Vitamin D total III/ PreciControl Vitamin D total III</t>
  </si>
  <si>
    <t>Para la determinación cuantitativa de la 25-hidroxivitamina D en suero y plasma humanos mediante un ensayo de electroquimioluminiscencia de fijación, en los inmunoanalizadores cobas e.</t>
  </si>
  <si>
    <t>09038078; 09038086/ 09038116/ 09038124</t>
  </si>
  <si>
    <t xml:space="preserve">8.1.3 Juego de soluciones para uso en el MagNA Pure 96.  </t>
  </si>
  <si>
    <t>D2202-02</t>
  </si>
  <si>
    <t>Para la limpieza de las agujas después de cada paso de pipeteo y como soluciones de lavado para el aislamiento del ADN y los ácidos nucleicos virales, en el sistema MagNA Pure 96.</t>
  </si>
  <si>
    <t>D2202-02/01</t>
  </si>
  <si>
    <t>D2202-02/02</t>
  </si>
  <si>
    <t>MagNA Pure 96 System Fluid (Internal Container)</t>
  </si>
  <si>
    <t>MagNA Pure 96 System Fluid (External)</t>
  </si>
  <si>
    <t>2 x 1825 mL</t>
  </si>
  <si>
    <t>5500 mL</t>
  </si>
  <si>
    <t>Para 100 determinaciones/ 2 x 3 mL/ 4 x 3 mL</t>
  </si>
  <si>
    <t>05385415, 08057826/ 05385504/ 05142423</t>
  </si>
  <si>
    <t>D1612-115/10</t>
  </si>
  <si>
    <t>D1612-115/11</t>
  </si>
  <si>
    <t xml:space="preserve">Familia 8.2 Soluciones auxiliares para los analizadores cobas c </t>
  </si>
  <si>
    <t xml:space="preserve">Soluciones auxiliares para garantizar el funcionamiento de los sistemas cobas c. </t>
  </si>
  <si>
    <t>Basic Wash</t>
  </si>
  <si>
    <t>Acid Wash</t>
  </si>
  <si>
    <t>Para lavar las cubetas de reacción de los sistemas Roche/Hitachi cobas c.</t>
  </si>
  <si>
    <t xml:space="preserve">Para lavar las cubetas de reacción de los sistemas Roche/Hitachi cobas c. </t>
  </si>
  <si>
    <t xml:space="preserve">08302545 </t>
  </si>
  <si>
    <t>08302723</t>
  </si>
  <si>
    <t>04489225; 08063478</t>
  </si>
  <si>
    <t>50 mL; 123 mL</t>
  </si>
  <si>
    <t>66 mL; 120 mL</t>
  </si>
  <si>
    <t>04489241; 08063451</t>
  </si>
  <si>
    <t>04880285; 07531869</t>
  </si>
  <si>
    <t>2 x 1,8 L; 0,9 L</t>
  </si>
  <si>
    <t>60 mL; 40 mL</t>
  </si>
  <si>
    <t>05422485; 08063354</t>
  </si>
  <si>
    <t>150 pruebas; 200 pruebas; 400 pruebas</t>
  </si>
  <si>
    <t>04489403; 08105472; 05219191</t>
  </si>
  <si>
    <t>CRJE 2</t>
  </si>
  <si>
    <t>Para la determinación cuantitativa de creatinina en suero, plasma, orina humanos, en los sistemas Roche/Hitachi cobas c y COBAS INTEGRA.</t>
  </si>
  <si>
    <t>700 pruebas; 2500 pruebas</t>
  </si>
  <si>
    <t>04810716; 08057532</t>
  </si>
  <si>
    <t>04489357; 08063494</t>
  </si>
  <si>
    <t>Test de fijación para la determinación cuantitativa del folato en suero y plasma humanos, mediante un ensayo de electroquimioluminiscencia (ECLIA), en los analizadores automáticos Elecsys y cobas e.</t>
  </si>
  <si>
    <t>Para 100 determinaciones; Para 300 determinaciones/ 4 x 1,0 mL/ 4 x 1,0 mL</t>
  </si>
  <si>
    <t>Elecsys Folate III / Folate III CalSet / CalSet Folate</t>
  </si>
  <si>
    <t>Elecsys HIV combi PT/ PreciControl HIV Gen II</t>
  </si>
  <si>
    <t>Para la determinación cualitativa del antígeno p24 del HIV-1 y de los anticuerpos contra el HIV-1, incluyendo el grupo O, y contra el HIV-2 en suero y plasma humanos, mediante un ensayo de electroquimioluminiscencia (ECLIA), en los inmunoalizadores Elecsys y cobas e.</t>
  </si>
  <si>
    <t>05390095; 08924163; 07914504; 08924180/ 06924107</t>
  </si>
  <si>
    <t>IGG-2</t>
  </si>
  <si>
    <t>150 pruebas; 300 pruebas; 500 pruebas</t>
  </si>
  <si>
    <t>03507432; 05220718; 08057915</t>
  </si>
  <si>
    <t xml:space="preserve">Para 100 pruebas; 200 pruebas/ 3 x 1 mL/ 4 x 3 mL </t>
  </si>
  <si>
    <t>04580010; 08252629/ 04580044/ 11730835</t>
  </si>
  <si>
    <t>8023; 8039; 8062</t>
  </si>
  <si>
    <t>ALBP</t>
  </si>
  <si>
    <t>Para 225 determinaciones; Para 400 determinaciones; Para 500 determinaciones</t>
  </si>
  <si>
    <t>05599261; 05975573; 08056714</t>
  </si>
  <si>
    <t>Para 250 pruebas/600 pruebas/ 4 x 100 pruebas/ Para 1050 pruebas/ para 1050 pruebas</t>
  </si>
  <si>
    <t>05795397; 05795397/ 05795419/05795648/08056960/ 08056960</t>
  </si>
  <si>
    <r>
      <t xml:space="preserve">Familia 1.1.1 Medios de cultivo para diagnóstico </t>
    </r>
    <r>
      <rPr>
        <b/>
        <i/>
        <sz val="11"/>
        <rFont val="Calibri"/>
        <family val="2"/>
      </rPr>
      <t>in vitro</t>
    </r>
  </si>
  <si>
    <r>
      <t>Familia 1.1.1 Medios de Cultivo para uso</t>
    </r>
    <r>
      <rPr>
        <b/>
        <i/>
        <sz val="11"/>
        <rFont val="Calibri"/>
        <family val="2"/>
      </rPr>
      <t xml:space="preserve"> </t>
    </r>
    <r>
      <rPr>
        <i/>
        <sz val="11"/>
        <rFont val="Calibri"/>
        <family val="2"/>
      </rPr>
      <t>in vitro</t>
    </r>
  </si>
  <si>
    <t>D2204-07</t>
  </si>
  <si>
    <t>Familia 1.1.5 Medios de cultivo selectivos.</t>
  </si>
  <si>
    <t xml:space="preserve">Frascos por 500 g. </t>
  </si>
  <si>
    <t>D2204-07/01</t>
  </si>
  <si>
    <t>D2204-07/02</t>
  </si>
  <si>
    <t>D2204-07/03</t>
  </si>
  <si>
    <t>D2204-07/04</t>
  </si>
  <si>
    <t>SS AGAR</t>
  </si>
  <si>
    <t>SELENITE BROTH</t>
  </si>
  <si>
    <t>TCBS KOBAYASHI AGAR</t>
  </si>
  <si>
    <t>MAC CONKEY SORBITOL AGAR</t>
  </si>
  <si>
    <t>Frasco x 500 g</t>
  </si>
  <si>
    <t>D2204-06</t>
  </si>
  <si>
    <t>Imbert</t>
  </si>
  <si>
    <t>Para la determinación cualitativa de Cuerpos cetónicos en orina.</t>
  </si>
  <si>
    <t>06445853; 07027044; 09005668 y 09005676/ 06445861; 09005684</t>
  </si>
  <si>
    <t>Familia 2.3 Sistemas de Detección VENTANA</t>
  </si>
  <si>
    <t>D1609-75/4</t>
  </si>
  <si>
    <t xml:space="preserve">Amplification Kit </t>
  </si>
  <si>
    <t>05266114/760-080</t>
  </si>
  <si>
    <t>Para aumentar la intensidad de la señal de una tención débil de anticuerpos primarios de conejo y ratón.</t>
  </si>
  <si>
    <t>Familia 8.2 Soluciones Auxiliares para los sistemas COBAS INTEGRA</t>
  </si>
  <si>
    <t>03036081; 08105502 / 11012002/ 11012045</t>
  </si>
  <si>
    <t>2 x 50 determinaciones; Para 350 pruebas; Para 500 pruebas; Para 1000 pruebas</t>
  </si>
  <si>
    <t>05589134; 05589061; 05168384; 08056951</t>
  </si>
  <si>
    <t xml:space="preserve">Elecsys SCC/ SCC CalSet </t>
  </si>
  <si>
    <t>Para 100 determinaciones/4 x 1,0 mL</t>
  </si>
  <si>
    <t>07126972; 07028253/ 07126999</t>
  </si>
  <si>
    <t>KAPP2</t>
  </si>
  <si>
    <t xml:space="preserve">Casete conteniendo R1 y R2 para 100 determinaciones; Casete conteniendo R1 y R3 para 100 determinaciones </t>
  </si>
  <si>
    <t>06749976; 05992010, 08106088</t>
  </si>
  <si>
    <t>LAMB2</t>
  </si>
  <si>
    <t>06749992; 05992028, 08106096</t>
  </si>
  <si>
    <t>MG2</t>
  </si>
  <si>
    <t>6 x 22 mL/ 4 x 12 mL</t>
  </si>
  <si>
    <t>20756350/ 04774230</t>
  </si>
  <si>
    <t>06750052; 05950767</t>
  </si>
  <si>
    <r>
      <t xml:space="preserve">Para la detección de anticuerpos IgG al </t>
    </r>
    <r>
      <rPr>
        <i/>
        <sz val="11"/>
        <rFont val="Calibri"/>
        <family val="2"/>
      </rPr>
      <t xml:space="preserve"> Tripanosoma  cruzi</t>
    </r>
    <r>
      <rPr>
        <sz val="11"/>
        <rFont val="Calibri"/>
        <family val="2"/>
      </rPr>
      <t xml:space="preserve">  en suero humano, plasma, o sangre seca sobre papel de filtro.</t>
    </r>
  </si>
  <si>
    <t>Para 300 determinaciones; Para 750 determinaciones</t>
  </si>
  <si>
    <t>03183742; 08056811</t>
  </si>
  <si>
    <t xml:space="preserve">04912551; 05172381; 08105626/ 05050901/ 05050936 </t>
  </si>
  <si>
    <t>Familia 1.2.9 Discos para antibiograma</t>
  </si>
  <si>
    <t>Elecsys Anti-Tg/ Anti-Tg CalSet</t>
  </si>
  <si>
    <t>Para 100 determinaciones; Para 300 determinaciones/4 x 1,5 mL</t>
  </si>
  <si>
    <t xml:space="preserve">Familia 1.6.6 Suplementos para el enriquecimiento de medios de cultivo </t>
  </si>
  <si>
    <t xml:space="preserve">Suplemento selectivo para medios de cultivo. Para uso microbiológico. </t>
  </si>
  <si>
    <t>Familia 1.2.9 Tiras para determinar la Concentración Mínima Inhibitoria</t>
  </si>
  <si>
    <t xml:space="preserve">MagNa Pure 96 DNA and Viral NA Large Volume Kit  </t>
  </si>
  <si>
    <t>D2207-08</t>
  </si>
  <si>
    <t>Para el aislamiento y la purificación de ácidos nucleicos totales (ADN/ARN) a partir de especímenes biológicos, en el sistema MagNA Pure 96.</t>
  </si>
  <si>
    <t>3 x 96 pruebas</t>
  </si>
  <si>
    <t>06374891</t>
  </si>
  <si>
    <t>MagNa Pure 96 DNA and Viral NA Small Volume Kit.</t>
  </si>
  <si>
    <t>D2207-09</t>
  </si>
  <si>
    <t>3 x 192 pruebas</t>
  </si>
  <si>
    <t>06543588</t>
  </si>
  <si>
    <t>MagNA Pure 24 Total NA Isolation Kit</t>
  </si>
  <si>
    <t>D2208-10</t>
  </si>
  <si>
    <t>Para el aislamiento y la purificación de ácidos nucleicos totales (ADN/ARN) a partir de muestras  biológicas, en el sistema MagNA Pure 24.</t>
  </si>
  <si>
    <t>07658036</t>
  </si>
  <si>
    <t>Para 200 determinaciones; para 650 determinaciones; Para 1050 determinaciones</t>
  </si>
  <si>
    <t>04498577; 05168503; 08105561</t>
  </si>
  <si>
    <t>8.1.1 Juego de soluciones para los analizadores hematológicos automáticos de Sysmex. Serie XN. XN 1000, 2000, 3000, 9000 y XN-L.</t>
  </si>
  <si>
    <t xml:space="preserve">Para la determinación cuantitativa de diferentes parámetros hematológicos en los analizadores automatizados de Sysmex de las series XN. </t>
  </si>
  <si>
    <t>2 x 1,5 L; 1 x 1L</t>
  </si>
  <si>
    <t xml:space="preserve">06510205/BT965910; 09426752/ZA900010
</t>
  </si>
  <si>
    <t>1 x 5 L</t>
  </si>
  <si>
    <t>07902000/ZA900002</t>
  </si>
  <si>
    <t>07901992/ZA900001</t>
  </si>
  <si>
    <r>
      <t>Fluorocell</t>
    </r>
    <r>
      <rPr>
        <vertAlign val="superscript"/>
        <sz val="11"/>
        <color rgb="FF000000"/>
        <rFont val="Calibri"/>
        <family val="2"/>
      </rPr>
      <t>TM</t>
    </r>
    <r>
      <rPr>
        <sz val="11"/>
        <color rgb="FF000000"/>
        <rFont val="Calibri"/>
        <family val="2"/>
      </rPr>
      <t xml:space="preserve"> WNR</t>
    </r>
  </si>
  <si>
    <r>
      <t>Fluorocell</t>
    </r>
    <r>
      <rPr>
        <vertAlign val="superscript"/>
        <sz val="11"/>
        <rFont val="Calibri"/>
        <family val="2"/>
      </rPr>
      <t>TM</t>
    </r>
    <r>
      <rPr>
        <sz val="11"/>
        <rFont val="Calibri"/>
        <family val="2"/>
      </rPr>
      <t xml:space="preserve"> WDF</t>
    </r>
  </si>
  <si>
    <r>
      <t>Fluorocell</t>
    </r>
    <r>
      <rPr>
        <vertAlign val="superscript"/>
        <sz val="11"/>
        <rFont val="Calibri"/>
        <family val="2"/>
      </rPr>
      <t>TM</t>
    </r>
    <r>
      <rPr>
        <sz val="11"/>
        <rFont val="Calibri"/>
        <family val="2"/>
      </rPr>
      <t xml:space="preserve"> RET  </t>
    </r>
  </si>
  <si>
    <r>
      <t>Fluorocell</t>
    </r>
    <r>
      <rPr>
        <vertAlign val="superscript"/>
        <sz val="11"/>
        <rFont val="Calibri"/>
        <family val="2"/>
      </rPr>
      <t>TM</t>
    </r>
    <r>
      <rPr>
        <sz val="11"/>
        <rFont val="Calibri"/>
        <family val="2"/>
      </rPr>
      <t xml:space="preserve"> PLT</t>
    </r>
  </si>
  <si>
    <r>
      <t>XN CAL</t>
    </r>
    <r>
      <rPr>
        <vertAlign val="superscript"/>
        <sz val="11"/>
        <rFont val="Calibri"/>
        <family val="2"/>
      </rPr>
      <t>TM</t>
    </r>
    <r>
      <rPr>
        <sz val="11"/>
        <rFont val="Calibri"/>
        <family val="2"/>
      </rPr>
      <t xml:space="preserve"> PF</t>
    </r>
  </si>
  <si>
    <r>
      <t>XN CAL</t>
    </r>
    <r>
      <rPr>
        <vertAlign val="superscript"/>
        <sz val="11"/>
        <rFont val="Calibri"/>
        <family val="2"/>
      </rPr>
      <t>TM</t>
    </r>
    <r>
      <rPr>
        <sz val="11"/>
        <rFont val="Calibri"/>
        <family val="2"/>
      </rPr>
      <t xml:space="preserve"> </t>
    </r>
  </si>
  <si>
    <t>07051301/213536; 07051212/213537</t>
  </si>
  <si>
    <t>07051395/213527; 07051379/213528</t>
  </si>
  <si>
    <r>
      <t>XN CHECK</t>
    </r>
    <r>
      <rPr>
        <vertAlign val="superscript"/>
        <sz val="11"/>
        <rFont val="Calibri"/>
        <family val="2"/>
      </rPr>
      <t>TM</t>
    </r>
  </si>
  <si>
    <r>
      <t>XN CHECK</t>
    </r>
    <r>
      <rPr>
        <vertAlign val="superscript"/>
        <sz val="11"/>
        <rFont val="Calibri"/>
        <family val="2"/>
      </rPr>
      <t>TM</t>
    </r>
    <r>
      <rPr>
        <sz val="11"/>
        <rFont val="Calibri"/>
        <family val="2"/>
      </rPr>
      <t xml:space="preserve"> BF</t>
    </r>
  </si>
  <si>
    <t xml:space="preserve">CELLCLEAN® AUTO  </t>
  </si>
  <si>
    <t>L1 4 x 3 mL, L2 4 x3 mL, L3 4 x 3 mL; L1 8 x 3 mL; L2 8 x 3 mL; L3  8 x 3 mL</t>
  </si>
  <si>
    <t>07051506/ 213499; 09484981/ AF640985; 09485023/CV649926; 09485104/BV166979</t>
  </si>
  <si>
    <t>VENTANA anti-BRAF V600E (VE1) Mouse Monoclonal Primary Antibody</t>
  </si>
  <si>
    <t>08033706001/760-5095</t>
  </si>
  <si>
    <t xml:space="preserve">Detección cualitativa de la proteína BRAF V600E. El anticuerpo VENTANA BRAF V600E (VE1) forma parte del panel VENTANA MMR IHC Panel indicado para la detección de la deficiencia de proteínas reparadoras de errores, el cual es utilizado en la identificación de aquellos pacientes con cáncer colorrectal (CRC) que tienen el riesgo de padecer el síndrome de Lynch. </t>
  </si>
  <si>
    <t>D1411-53/12</t>
  </si>
  <si>
    <t>Para 400 pruebas; Para 2100 pruebas; Para 2600 pruebas</t>
  </si>
  <si>
    <t>03039773; 05168538; 08057443</t>
  </si>
  <si>
    <t>Para la determinación cuantitativa de la PCT (procalcitonina) en suero y plasma humanos mediante un inmunoensayo de electroquimioluminiscencia (ECLIA), en los inmunoanalizadores Elecsys y cobas e.</t>
  </si>
  <si>
    <t>Para 100 pruebas; Para 300 pruebas</t>
  </si>
  <si>
    <t>08828644, 09318712; 08828679, 09318747</t>
  </si>
  <si>
    <t>4 x 1,0 mL; 4 x 1,0 mL</t>
  </si>
  <si>
    <t>11820648; 09127127</t>
  </si>
  <si>
    <t>Elecsys Tg II Confirmatory Test</t>
  </si>
  <si>
    <t xml:space="preserve">STA – C.K. PREST </t>
  </si>
  <si>
    <t>Para la determinación del tiempo de tromboplastina parcial activada con caolín (APTT) con los analizadores STA-R y STA Compact.</t>
  </si>
  <si>
    <t>6 x 5 mL STA-Prest; 6 x 5 mL Activator</t>
  </si>
  <si>
    <t>Plasma deficiente para la determinación cuantitativa de la actividad del factor IX en plasma, por método coagulométrico en los analizadores STA-R y STA Compact.</t>
  </si>
  <si>
    <t>6 x 1 mL STA – Deficient IX</t>
  </si>
  <si>
    <t>6 x 1 mL STA - Deficient V</t>
  </si>
  <si>
    <t>Plasma humano inmunoabsorbido para la determinación cuantitativa de la actividad del factor VIII en plasma, por método coagulométrico en los analizadores STA-R y STA Compact.</t>
  </si>
  <si>
    <t>6 x 1 mL STA - Deficient VIII</t>
  </si>
  <si>
    <t>one HbA1c FS/ one HbA1c Hemolyzing Solution/ Trucal HbA1c liquid</t>
  </si>
  <si>
    <t>D1712-114</t>
  </si>
  <si>
    <t>Para la determinación cuantitativa de hemoglobina glicada (HbA1c) en sangre entera en equipos fotométricos en general.</t>
  </si>
  <si>
    <t>R1 2 x 15 mL, R2 1 x 10 mL, R3 1 x 5 mL/ 1 x 500 mL/ 4 x 0,25 mL</t>
  </si>
  <si>
    <t>1 3329 99 10 935/ 1 4570 99 10 113/1 3320 99 10 043</t>
  </si>
  <si>
    <t>Hb AF CONTROL</t>
  </si>
  <si>
    <t>Para el control de migración antes de iniciar una nueva serie de análisis, y para el control de calidad cualitativo del método de detección de las hemoglobinas humanas A y F mediante las técnicas electroforéticas SEBIA como: CAPILLARYS NEONAT Hb en los instrumentos CAPILLARYS 2 y CAPILLARYS 2 NEONAT FAST, y CAPILLARYS SANGRE DE CORDÓN en los instrumentos CAPILLARYS 2 y CAPILLARYS 2 FLEXPIERCING.</t>
  </si>
  <si>
    <t>Vial liofilizado</t>
  </si>
  <si>
    <t>D2212-11</t>
  </si>
  <si>
    <t>Medio de Transporte Universal BTU</t>
  </si>
  <si>
    <t>Para la recolección y el transporte de muestras clínicas nasofaríngeas, desde el sitio de recolección hasta el laboratorio, para el diagnóstico de virus por la técnica de PCR.</t>
  </si>
  <si>
    <t xml:space="preserve">Estuche con 1 vial x 3 mL
Estuche con 28 viales x 3 mL
Estuche con 32 viales x 3 mL; Estuche con 25 viales x 3 mL; Cajuela plástica con 208 viales x 3 mL; Cajuela plástica con 174 viales x 3 mL; Estuche con 28 tubos x 3 mL; Estuche con 42 tubos x 3 mL; Estuche con 1 tubo x 3 mL
</t>
  </si>
  <si>
    <t xml:space="preserve">4679.A; 4679.B; 4679.C; 4679.D; 4679.E; 4679.F; 4679.G; 4679.H; 4679.I
</t>
  </si>
  <si>
    <t>D2212-12</t>
  </si>
  <si>
    <t>06368921, 08836981; 06427405, 08837031; 07026889/ 03290379</t>
  </si>
  <si>
    <t>Para 100 pruebas; 300 pruebas/16 x 0,67  mL</t>
  </si>
  <si>
    <t>11820591; 07026773/11876368</t>
  </si>
  <si>
    <t>Elecsys CK-MB/CK-MB CalSet/ CalSet CK-MB</t>
  </si>
  <si>
    <t>05894808; 07027087/ 05957664; 07394667</t>
  </si>
  <si>
    <t xml:space="preserve">A1MGU / ɑ1-Microglobulin  Calibrator Set    </t>
  </si>
  <si>
    <t>Para la medición de los niveles de la ɑ1-Microglobulin  (A1MGU) en muestras de orina humanas en los sistemas cobas c.</t>
  </si>
  <si>
    <t xml:space="preserve">
100 pruebas; 150 pruebas; 200 pruebas/5 x 1 mL
</t>
  </si>
  <si>
    <t xml:space="preserve">08944539; 08944547; 08944555/08944474
</t>
  </si>
  <si>
    <t>D2301-01</t>
  </si>
  <si>
    <t>Elecsys β-Amyloid (1-42) CSF II/ CalSet β-Amyloid (1-42) II/ PreciControl β-Amyloid (1-42) II</t>
  </si>
  <si>
    <t xml:space="preserve">Para la determinación cuantitativa de la proteína β-amiloide (1-42) en líquido cefalorraquídeo (LCR) humano por un método de electroquimioluminiscencia (ECLIA) en inmunoanalizadores cobas e. </t>
  </si>
  <si>
    <t xml:space="preserve">Para 60 pruebas; Para 100 pruebas/4 x 1,0 mL/ 6 x 1,0 mL
</t>
  </si>
  <si>
    <t xml:space="preserve">08821909; 08821941/08821976/08821968
</t>
  </si>
  <si>
    <t>D2301-02</t>
  </si>
  <si>
    <t>Elecsys Total-Tau CSF / CalSet Total-Tau / PreciControl Total-Tau</t>
  </si>
  <si>
    <t>Para la determinación cuantitativa de la concentración de la proteína Tau total en líquido cefalorraquídeo (LCR) humano, por un método de electroquimioluminiscencia (ECLIA) en inmunoanalizadores cobas e.</t>
  </si>
  <si>
    <t xml:space="preserve">Para 60 pruebas; Para 100 pruebas/4 x 1,0 mL/6 x 1,0 mL
</t>
  </si>
  <si>
    <t xml:space="preserve">08846634; 08846685/07357010/07357028
</t>
  </si>
  <si>
    <t>D2301-03</t>
  </si>
  <si>
    <t>INILAB</t>
  </si>
  <si>
    <t>D2102-04</t>
  </si>
  <si>
    <t>Chlamydia Cassette</t>
  </si>
  <si>
    <t>Para la detección de Chlamaydia trachomatis en muestras cervicales femeninas y muestras de orinas masculina.</t>
  </si>
  <si>
    <t>Para 20 determinaciones</t>
  </si>
  <si>
    <t>Medio de Transporte Viral Inactivado TAN</t>
  </si>
  <si>
    <t>D2302-05</t>
  </si>
  <si>
    <t>Para la recolección, inactivación y transporte de virus de muestras clínicas nasofaríngeas, desde el sitio de recolección hasta el laboratorio, para el diagnóstico de virus por la técnica de PCR.</t>
  </si>
  <si>
    <t>Vial x 3 mL Tubo x 3 mL de medio; 
Estuche con 28 tubos x 3 mL
Estuche con 42 tuboas x 3 mL; Estuche con 27 viales x 3 mL; Estuche con 32 viales x 3 mL; Estuche con 25 viales x 3 mL; Cajuela plástica con 208 viales x 3 mL; Cajuela plástica con 174 viales x 3 mL</t>
  </si>
  <si>
    <t xml:space="preserve">4670.A; 4670.B; 4670.C; 4670.D; 4670.E; 4670.F; 4670.G; 4670.H; 4670.I
</t>
  </si>
  <si>
    <t>D2304-09</t>
  </si>
  <si>
    <t xml:space="preserve">Familia 7.1.1 Soluciones Control SUMASENSOR </t>
  </si>
  <si>
    <t xml:space="preserve">Para comprobar el funcionamiento de los Sistemas de monitoreo de glucosa en Sangre SUMASENSOR. Para uso profesional y para autoensayo. </t>
  </si>
  <si>
    <t>Solución Control SUMASENSOR Nivel 1 1 x 4 mL
Solución Control SUMASENSOR Nivel 2 1 x 4 mL</t>
  </si>
  <si>
    <t>-</t>
  </si>
  <si>
    <t xml:space="preserve">Familia 7.1.2 Controles Con 1, Con 2,  Con 3,  Con 4 para su uso en los cobas t 511 </t>
  </si>
  <si>
    <t>20 frascos x 1 mL</t>
  </si>
  <si>
    <t>D2304-11</t>
  </si>
  <si>
    <t>Para el control de calidad de pruebas de coagulación de Roche en los analizadores cobas t 511.</t>
  </si>
  <si>
    <t>D2304-11/1</t>
  </si>
  <si>
    <t>D2304-11/2</t>
  </si>
  <si>
    <t>D2304-11/3</t>
  </si>
  <si>
    <t>D2304-11/4</t>
  </si>
  <si>
    <t>07530331</t>
  </si>
  <si>
    <t>07532997</t>
  </si>
  <si>
    <t>08455031</t>
  </si>
  <si>
    <t>Con 3</t>
  </si>
  <si>
    <r>
      <t xml:space="preserve">Para el control de calidad de pruebas de coagulación de Roche en los analizadores </t>
    </r>
    <r>
      <rPr>
        <b/>
        <sz val="12"/>
        <rFont val="Times New Roman"/>
        <family val="1"/>
      </rPr>
      <t>cobas t</t>
    </r>
    <r>
      <rPr>
        <sz val="12"/>
        <rFont val="Times New Roman"/>
        <family val="1"/>
      </rPr>
      <t xml:space="preserve"> 511</t>
    </r>
    <r>
      <rPr>
        <sz val="12"/>
        <color rgb="FF000000"/>
        <rFont val="Times New Roman"/>
        <family val="1"/>
      </rPr>
      <t>, en el intervalo normal.</t>
    </r>
  </si>
  <si>
    <r>
      <t xml:space="preserve">Para el control de calidad de pruebas de coagulación de Roche en los analizadores </t>
    </r>
    <r>
      <rPr>
        <b/>
        <sz val="11"/>
        <rFont val="Calibri"/>
        <family val="2"/>
      </rPr>
      <t>cobas t</t>
    </r>
    <r>
      <rPr>
        <sz val="11"/>
        <rFont val="Calibri"/>
        <family val="2"/>
      </rPr>
      <t xml:space="preserve"> 511, en el intervalo patológico.</t>
    </r>
  </si>
  <si>
    <t>Para el control de calidad de pruebas de coagulación de Roche en los analizadores cobas t 511, en el intervalo patológico.</t>
  </si>
  <si>
    <t>Familia 7.1.2 Controles Con N y Con P para su uso en los cobas t 511</t>
  </si>
  <si>
    <t>D2304-10</t>
  </si>
  <si>
    <t>D2304-10/1</t>
  </si>
  <si>
    <t>D2304-10/2</t>
  </si>
  <si>
    <t>Para el control de calidad de las pruebas de coagulación para su uso en los cobas t 511, en el intervalo normal.</t>
  </si>
  <si>
    <t>Para el control de calidad de las pruebas de coagulación para su uso en los cobas t 511, en el intervalo patológico.</t>
  </si>
  <si>
    <t>20 frascos x 1 mL (liofilizado)</t>
  </si>
  <si>
    <t>07539355</t>
  </si>
  <si>
    <t>07539665</t>
  </si>
  <si>
    <t>Familia 7.2.2 Calibradores para los analizadores de coagulación cobas t 511</t>
  </si>
  <si>
    <t>Para la calibración de pruebas de coagulación de Roche en los analizadores cobas t 511.</t>
  </si>
  <si>
    <t>D2304-14</t>
  </si>
  <si>
    <t>Global Cal</t>
  </si>
  <si>
    <t>Cal Plasma</t>
  </si>
  <si>
    <t>Blank Cal</t>
  </si>
  <si>
    <t>07575297</t>
  </si>
  <si>
    <t>07575548</t>
  </si>
  <si>
    <t>07904509</t>
  </si>
  <si>
    <t xml:space="preserve"> 5 frascos x 1mL (liofilizado)</t>
  </si>
  <si>
    <t xml:space="preserve"> 10 frascos x 1 mL (liofilizado)</t>
  </si>
  <si>
    <t xml:space="preserve"> 6 frascos x 12 mL </t>
  </si>
  <si>
    <t>D2304-14/1</t>
  </si>
  <si>
    <t>D2304-14/2</t>
  </si>
  <si>
    <t>D2304-14/3</t>
  </si>
  <si>
    <t>D2304-13</t>
  </si>
  <si>
    <t>D2304-13/1</t>
  </si>
  <si>
    <t>D2304-13/2</t>
  </si>
  <si>
    <t>D2304-13/4</t>
  </si>
  <si>
    <t>D2304-13/5</t>
  </si>
  <si>
    <t>D2304-13/6</t>
  </si>
  <si>
    <t xml:space="preserve">Imid Buff </t>
  </si>
  <si>
    <t xml:space="preserve">NaCitrate </t>
  </si>
  <si>
    <t>NaCl</t>
  </si>
  <si>
    <t>Owren B</t>
  </si>
  <si>
    <t>CC 25mM</t>
  </si>
  <si>
    <t>System Cleaner</t>
  </si>
  <si>
    <t>D2304-13/3</t>
  </si>
  <si>
    <t>Reactivo auxiliar para las pruebas de coagulación en los analizadores cobas t 511.</t>
  </si>
  <si>
    <t>Para la recalcificación en las pruebas de coagulación en los analizadores cobas t 511.</t>
  </si>
  <si>
    <t>Para limpiar las pipetas de los reactivos y muestras y los tubos de los analizadores cobas t 511.</t>
  </si>
  <si>
    <t xml:space="preserve">Reactivo auxiliar en la pruebas de coagulación en los analizadores cobas t 511. </t>
  </si>
  <si>
    <t>50 mL / 06659683</t>
  </si>
  <si>
    <t>20 mL / 06659829</t>
  </si>
  <si>
    <t>45 mL / 06754180</t>
  </si>
  <si>
    <t>50 mL / 07155042</t>
  </si>
  <si>
    <t>50 mL / 07154984</t>
  </si>
  <si>
    <t>1 x 1000 mL / 08006237</t>
  </si>
  <si>
    <t>Familia 8.1.3 Juego de soluciones para el uso en los cobas t 511.</t>
  </si>
  <si>
    <t>FIX</t>
  </si>
  <si>
    <t>D2304-15</t>
  </si>
  <si>
    <t xml:space="preserve">Para la determinación cuantitativa de la actividad del factor IX (FIX) en plasma citratado basada en la determinación del tiempo de tromboplastina parcial activada  (aPTT) en los analizadores cobas t 511.  </t>
  </si>
  <si>
    <t>Casete conteniendo R2 para 45 pruebas</t>
  </si>
  <si>
    <t>DANYEL BIOTECH</t>
  </si>
  <si>
    <t>ORAQUICK AUTOPRUEBA DE VIH</t>
  </si>
  <si>
    <t>Para la determinación cualitativa de anticuerpos IgG contra el Virus de Inmunodeficiencia Humana (VIH) tipo 1 y 2 en muestras de saliva, mediante inmunocromatografía de flujo lateral.</t>
  </si>
  <si>
    <t>D2304-08</t>
  </si>
  <si>
    <t>Para 50 pruebas; Para 250 pruebas</t>
  </si>
  <si>
    <t xml:space="preserve">5X4-1000.014;  5X4-1001.014
</t>
  </si>
  <si>
    <t>Danyel Biotech Ltd.</t>
  </si>
  <si>
    <t>D2301-04</t>
  </si>
  <si>
    <t>Elecsys Phospho-Tau (181P)CSF/ CalSet Phospho-Tau (181P)/ PreciControl Phospho-Tau (181P)</t>
  </si>
  <si>
    <t>Para la determinación cuantitativa de la concentración de la proteína Tau fosforilada en líquido cefalorraquídeo (LCR) humano, por un método de electroquimioluminiscencia (ECLIA) en inmunoanalizadores cobas e.</t>
  </si>
  <si>
    <t xml:space="preserve">Para 60 pruebas/4 x 1,0 mL/6 x 1,0 mL
</t>
  </si>
  <si>
    <t xml:space="preserve">08846693/07357044/07357052
</t>
  </si>
  <si>
    <t>D2303-07</t>
  </si>
  <si>
    <t>Elecsys FT4 IV/ CalSet FT4 IV</t>
  </si>
  <si>
    <t>Para la liberación cuantitativa de la tiroxina libre (FT4) en suero y plasma humano en un ensayo de electroquimioluminiscencia (ECLIA) en inmunoanalizadores cobas e.</t>
  </si>
  <si>
    <t>09043276; 09043284/ 09043292</t>
  </si>
  <si>
    <t>D2304-12</t>
  </si>
  <si>
    <t>PT Cal Set</t>
  </si>
  <si>
    <r>
      <t>Para la calibración de las pruebas de coagulación de Roche en los analizadores</t>
    </r>
    <r>
      <rPr>
        <b/>
        <sz val="11"/>
        <color rgb="FF000000"/>
        <rFont val="Calibri"/>
        <family val="2"/>
      </rPr>
      <t xml:space="preserve"> cobas t</t>
    </r>
    <r>
      <rPr>
        <sz val="11"/>
        <color rgb="FF000000"/>
        <rFont val="Calibri"/>
        <family val="2"/>
      </rPr>
      <t xml:space="preserve"> 511.</t>
    </r>
  </si>
  <si>
    <t>6 x 1 mL (liofilizado)</t>
  </si>
  <si>
    <t>07575416</t>
  </si>
  <si>
    <t>D2305-17</t>
  </si>
  <si>
    <t>aPTT  Lupus</t>
  </si>
  <si>
    <t>Casete conteniendo R1 para 600 pruebas.</t>
  </si>
  <si>
    <t>07153678</t>
  </si>
  <si>
    <t>08766959</t>
  </si>
  <si>
    <t>D2305-19</t>
  </si>
  <si>
    <t>COLESTEROL</t>
  </si>
  <si>
    <t>Para la determinación cuantitativa del Colesterol en suero y plasma humano por método Trinder.</t>
  </si>
  <si>
    <t>Para 600 determinaciones por técnica manual/ Para 1800 determinaciones en los analizadores automáticos.</t>
  </si>
  <si>
    <t>C0168</t>
  </si>
  <si>
    <t>D2305-18</t>
  </si>
  <si>
    <t>GLUCOSA</t>
  </si>
  <si>
    <t>Para la determinación cuantitativa del glucosa en suero y plasma humano por método Trinder.</t>
  </si>
  <si>
    <t>C0177</t>
  </si>
  <si>
    <t>D2305-16</t>
  </si>
  <si>
    <t>vWF Act</t>
  </si>
  <si>
    <t>Para la determinación cuantitativa de la actividad de enlace de la glicoproteína Ib de las plaquetas al factor von Willebrand  en plasma humano citratado en los analizadores cobas t 511.</t>
  </si>
  <si>
    <t>Casete conteniendo R1, R2 y SR para 100 pruebas.</t>
  </si>
  <si>
    <t>08250243</t>
  </si>
  <si>
    <t>04687787, 08814856; 08814864; 08814848/ 04687876</t>
  </si>
  <si>
    <t>Para 100 pruebas; Para 200 pruebas; Para 300 pruebas/ 16 x 1,3 mL</t>
  </si>
  <si>
    <t>03255751; 08946710; 07026684; 08946728/ 03255760; 08959820</t>
  </si>
  <si>
    <t>0833602, 09014985; 0833629, 09015043/ 0833637/ 0833645</t>
  </si>
  <si>
    <t>06368697, 09004998; 07026919, 09005021/ 06368603, 09005030</t>
  </si>
  <si>
    <t>HYDRAGEL 3 CSF/ ANTI-IgA-PER/ ANTI-IgG-PER/ ANTI-KAPPA/ LAMBDA-PER</t>
  </si>
  <si>
    <t>Para 30 pruebas/1 vial x 0,7 mL (bulbo) liofilizado</t>
  </si>
  <si>
    <t xml:space="preserve">4350/4742/4743/ 4744/ 4745/ </t>
  </si>
  <si>
    <t>Familia 2.5 Reactivos complementarios para el uso en los sistemas automatizados de tinción de VENTANA.</t>
  </si>
  <si>
    <t>D1906-31/17</t>
  </si>
  <si>
    <t>Proteasa 2</t>
  </si>
  <si>
    <t>Se utiliza para la digestión enzimática moderada, lo que permite a los anticuerpos primarios reconocer los epitopos y unirse a ellos en secciones de tejido fijado con formol y embebido en parafina durante la IHC.</t>
  </si>
  <si>
    <t>05266696/ 760-2019</t>
  </si>
  <si>
    <t>D1906-31/18</t>
  </si>
  <si>
    <t>Proteasa 3</t>
  </si>
  <si>
    <t>Se utiliza para la digestión enzimática leve, lo que permite a los anticuerpos primarios reconocer los epitopos y unirse a ellos en secciones de tejido fijado con formol y embebido en parafina durante la IHC.</t>
  </si>
  <si>
    <t>05266718/ 760-2020</t>
  </si>
  <si>
    <t>Familia 8.1.1 HORIBA ABX COMPLEJOS 5 PARTES</t>
  </si>
  <si>
    <t>Para la determinación de diferentes parámetros hematológicos en los contadores hematológicos  de HORIBA Medical.</t>
  </si>
  <si>
    <t>D1106-18/9</t>
  </si>
  <si>
    <t>Whitediff 1L</t>
  </si>
  <si>
    <t>1210906022</t>
  </si>
  <si>
    <t>D1106-18/10</t>
  </si>
  <si>
    <t>ABX Fluocyte 0.5 L</t>
  </si>
  <si>
    <t>Solución colorante para el recuento de reticulocitos, plaquetas ópticas y eritroblastos en los contadores hematológicos de HORIBA Medical.</t>
  </si>
  <si>
    <t>Frasco x 0,5 mL</t>
  </si>
  <si>
    <t>D1106-18/11</t>
  </si>
  <si>
    <t>ABX Lysebio 1L</t>
  </si>
  <si>
    <t>0906012</t>
  </si>
  <si>
    <t xml:space="preserve">Casete conteniendo R1 y R2/SR para 400 pruebas; Casete conteniendo R1 y R3 para 400 pruebas. </t>
  </si>
  <si>
    <t>03002721; 08057796</t>
  </si>
  <si>
    <t>07190794/08057460</t>
  </si>
  <si>
    <t>Casete conteniendo R1 y R2 para 200 determinaciones; Casete conteniendo R1 y SR para 200 determinaciones/ Casete conteniendo R1 y R3 para 500 determinaciones</t>
  </si>
  <si>
    <t>Para 100 pruebas; Para 200 pruebas; Para 300 pruebas / 4 x 1,0 mL</t>
  </si>
  <si>
    <t>Elecsys CK-MB STAT/ CK-MB STAT CalSet Cardiac II</t>
  </si>
  <si>
    <t>05109442; 07027532; 09015604; 09015612/05109469</t>
  </si>
  <si>
    <t xml:space="preserve"> 08469814; 09315349/05092736; 09315381</t>
  </si>
  <si>
    <t>Elecsys T-Uptake/ T-Uptake CalSet</t>
  </si>
  <si>
    <t>Para 100 pruebas; Para 200 pruebas/ 4 x 1,0 mL</t>
  </si>
  <si>
    <t>07028105; 11731394/ 06528309</t>
  </si>
  <si>
    <t>Familia 8.1.3 Soluciones de calibración y control para el analizador de electrolitos 9180</t>
  </si>
  <si>
    <t>Casete conteniendo R1 para 100 determinaciones; Casete conteniendo R1 para 500 determinaciones</t>
  </si>
  <si>
    <t>04956842</t>
  </si>
  <si>
    <t>04679598; 08057974</t>
  </si>
  <si>
    <t>Familia 5.1.13 Marcadores anti-Leucocitarios para Citometría de flujo.</t>
  </si>
  <si>
    <t>Familia 1.1.2 Medios de Cultivo Cromogénicos o Fluorogénicos</t>
  </si>
  <si>
    <t>Para 350 pruebas; Para 750 pruebas</t>
  </si>
  <si>
    <t>07528566; 08057877</t>
  </si>
  <si>
    <t>VDRL Antigen MR</t>
  </si>
  <si>
    <t>D2308-28</t>
  </si>
  <si>
    <t xml:space="preserve">Para la detección y semi-cuantificación en porta de reaginas plasmáticas en muestras de suero o plasma sin inactivar o en líquido cefalorraquídeo. </t>
  </si>
  <si>
    <t>Para 250 determinaciones</t>
  </si>
  <si>
    <t>aPTT Screen</t>
  </si>
  <si>
    <t>D2308-20</t>
  </si>
  <si>
    <t xml:space="preserve">Para la determinación del tiempo de tromboplastina parcial activada (aPTT) en plasma citratado en los analizadores cobas t 511.  </t>
  </si>
  <si>
    <t>Casete conteniendo R1 para 600 pruebas</t>
  </si>
  <si>
    <t>07153716</t>
  </si>
  <si>
    <t>6.3 Reactivos complementarios para ISH. VENTANA.</t>
  </si>
  <si>
    <t>Para los ensayos de hibridación in situ (ISH) en los instrumentos BenchMark Series de VENTANA.</t>
  </si>
  <si>
    <t>D2308-29</t>
  </si>
  <si>
    <t>Red Counterstain II</t>
  </si>
  <si>
    <t>ISH Protease 1</t>
  </si>
  <si>
    <t>ISH Protease 2</t>
  </si>
  <si>
    <t>ISH Protease 3</t>
  </si>
  <si>
    <t>ultraViewTM Silver Wash II</t>
  </si>
  <si>
    <t>10X SSC</t>
  </si>
  <si>
    <t>HybReady Solution</t>
  </si>
  <si>
    <t>D2308-29/1</t>
  </si>
  <si>
    <t>D2308-29/2</t>
  </si>
  <si>
    <t>D2308-29/3</t>
  </si>
  <si>
    <t>D2308-29/4</t>
  </si>
  <si>
    <t>D2308-29/5</t>
  </si>
  <si>
    <t>D2308-29/6</t>
  </si>
  <si>
    <t>D2308-29/7</t>
  </si>
  <si>
    <t>Solución de contratinción de fondo para el contraste en los núcleos celulares y el citoplasma en secciones de tejido fijado con formol y embebido en parafina para contribuir a la observación mediante microscopio de campo claro de aplicaciones de hibridación in situ (ISH) en instrumentos BenchMark IHC/ISH.</t>
  </si>
  <si>
    <t>Para la digestión enzimática intensa y eliminación de la proteína que rodea las secuencias diana de ácido nucleico, o para la preparación de células completas de secciones de tejido fijado en formol y embebido en parafina para la tinción óptima durante las aplicaciones de hibridación in situ (ISH) en instrumentos BenchMark IHC/ISH.</t>
  </si>
  <si>
    <t>Para la digestión enzimática moderada y eliminación de la proteína que rodea las secuencias diana de ácido nucleico, o para la preparación de células completas de secciones de tejido fijado en formol y embebido en parafina para la tinción óptima durante las aplicaciones de hibridación in situ (ISH) en instrumentos BenchMark IHC/ISH.</t>
  </si>
  <si>
    <t>Para la digestión enzimática ligera y eliminación de la proteína que rodea las secuencias diana de ácido nucleico, o para la preparación de células completas de secciones de tejido fijado en formol y embebido en parafina para la tinción óptima durante las aplicaciones de hibridación in situ (ISH) en instrumentos BenchMark IHC/ISH.</t>
  </si>
  <si>
    <t>Para aclarar los portaobjetos entre los pasos de tinción y proporcionar un medio acuoso estable para la reacción del cromógeno de hibridación in situ en los módulos automatizado de VENTANA al usar ultraViewTM SISH Detection Kit.</t>
  </si>
  <si>
    <t>Solución tamponada para el lavado de astringencia y para aclarar los portaobjetos entre los pasos de tinción y para proporcionar un medio acuoso estable para las reacciones de hibridación in situ en el equipo VENTANA Automated Slide Stainer.</t>
  </si>
  <si>
    <t>Solución Tampón para diluir sondas y para crear condiciones de hibridación in situ apropiadas en el portaobjetos en los instrumentos BenchMark Series de VENTANA.</t>
  </si>
  <si>
    <t>05272017/780-2218</t>
  </si>
  <si>
    <t>05273315/780-4147</t>
  </si>
  <si>
    <t>05273323/780-4148</t>
  </si>
  <si>
    <t>05273331/780-4149</t>
  </si>
  <si>
    <t>05446724/780-003</t>
  </si>
  <si>
    <t>05353947/950-110</t>
  </si>
  <si>
    <t>05917557/780-4409</t>
  </si>
  <si>
    <t xml:space="preserve">Para 100 pruebas /1 dispensador x 10 mL </t>
  </si>
  <si>
    <t xml:space="preserve">Para 200 pruebas / 1 dispensador x 20 mL </t>
  </si>
  <si>
    <t xml:space="preserve">Para 200 pruebas /1 dispensador x 20 mL </t>
  </si>
  <si>
    <t xml:space="preserve">1 dispensador x 25 mL </t>
  </si>
  <si>
    <t>Familia 10.1.1 Inmunoensayos para pesquisaje de enfermedades autoinmunes. Reumatología. Antígenos combinados</t>
  </si>
  <si>
    <t>D2308-27</t>
  </si>
  <si>
    <t>Para la detección cualitativa y combinada de anticuerpos IgG contra antígenos celulares y nucleares, así como contra células HEp2, en suero humano, mediante un inmunoensayo enzimático de fase sólida (ELISA).</t>
  </si>
  <si>
    <t>AESKULISA ANA-8S</t>
  </si>
  <si>
    <t>AESKULISA ENA-6S</t>
  </si>
  <si>
    <t>AESKULISA ANA-HEp-2</t>
  </si>
  <si>
    <t>Para la detección cualitativa y combinada de anticuerpos IgG contra ocho antígenos celulares y nucleares en suero humano, mediante un inmunoensayo enzimático de fase sólida (ELISA).</t>
  </si>
  <si>
    <t>Para la detección cualitativa y combinada de anticuerpos IgG contra seis antígenos celulares y nucleares en suero humano, mediante un inmunoensayo enzimático de fase sólida (ELISA).</t>
  </si>
  <si>
    <t xml:space="preserve">Para la detección cualitativa y combinada de anticuerpos IgG contra células HEp2 en suero humano, mediante un inmunoensayo enzimático de fase sólida (ELISA). </t>
  </si>
  <si>
    <t xml:space="preserve">Fibrinogen </t>
  </si>
  <si>
    <t xml:space="preserve">Para la determinación cuantitativa de del fibrinógeno (Método de Clauss) en plasma citratado en los analizadores cobas t 511.  </t>
  </si>
  <si>
    <t>D2308-22</t>
  </si>
  <si>
    <t>D2308-26</t>
  </si>
  <si>
    <t>FII</t>
  </si>
  <si>
    <t xml:space="preserve">Para la determinación cuantitativa de la actividad del factor II (FII) en plasma citratado basada en la determinación del tiempo de protrombina (TP) en los analizadores cobas t 511.  </t>
  </si>
  <si>
    <t>Casete conteniendo R1 para 54 pruebas</t>
  </si>
  <si>
    <t>06660584</t>
  </si>
  <si>
    <t>FV</t>
  </si>
  <si>
    <t>Para la determinación cuantitativa de la actividad del factor V (FV) en plasma citratado basada en la determinación del tiempo de protrombina (TP) en los analizadores cobas t 511</t>
  </si>
  <si>
    <t>06660614</t>
  </si>
  <si>
    <t>D2308-21</t>
  </si>
  <si>
    <t>D2308-25</t>
  </si>
  <si>
    <t>FVII</t>
  </si>
  <si>
    <t xml:space="preserve">Para la determinación cuantitativa de la actividad del factor VII (FVII) en plasma citratado basada en la determinación del tiempo de protrombina (TP) en los analizadores cobas t 511.  </t>
  </si>
  <si>
    <t>06665870</t>
  </si>
  <si>
    <t>D2308-24</t>
  </si>
  <si>
    <t>FVIII</t>
  </si>
  <si>
    <t xml:space="preserve">Para la determinación cuantitativa de la actividad del factor VIII (FVIII) en plasma citratado basada en la determinación del Tiempo de Tromboplastina Parcial Activada (aPTT) en los analizadores cobas t 511.  </t>
  </si>
  <si>
    <t>06660673</t>
  </si>
  <si>
    <t>D2308-23</t>
  </si>
  <si>
    <t>FX</t>
  </si>
  <si>
    <t xml:space="preserve">Para la determinación cuantitativa de la actividad del factor X (FX) en plasma citratado basada en la determinación del tiempo de protrombina (TP) en los analizadores cobas t 511.  </t>
  </si>
  <si>
    <t>06665292</t>
  </si>
  <si>
    <t>03000087; 07027192/03000095</t>
  </si>
  <si>
    <t>100 pruebas/ 4 x 1.0 mL</t>
  </si>
  <si>
    <t>Familia 7.1.2 Sueros controles multiparamétricos de varias concentraciones.</t>
  </si>
  <si>
    <t>Caja con 10 tiras de 24 pocillos.</t>
  </si>
  <si>
    <t>INFORM EBER (Epstein-Barr Virus Early RNA) Probe</t>
  </si>
  <si>
    <t>Para la detección cualitativa mediante hibridación in situ (ISH) de células que expresan ARN codificado por el virus Epstein-Barr (EBER), en el proceso de tinción automatizada de tejido fijado con formol e incluido en parafina, en los instrumentos BenchMark IHC/ISH.</t>
  </si>
  <si>
    <t>D2310-32</t>
  </si>
  <si>
    <t>05278660/ 800-2824</t>
  </si>
  <si>
    <t xml:space="preserve">Para 50 determinaciones </t>
  </si>
  <si>
    <t>RPR-Carbon</t>
  </si>
  <si>
    <t>D2310-31</t>
  </si>
  <si>
    <t xml:space="preserve">Para la detección y semi-cuantificación en porta o microplaca de reaginas plasmáticas en muestras de suero o plasma sin inactivar. </t>
  </si>
  <si>
    <t>CONFIRM anti-S100 (Policlonal) Primary Antibody</t>
  </si>
  <si>
    <t>CONFIRM anti-Tyrosinase (T311) Mouse Monoclonal Primary Antibody</t>
  </si>
  <si>
    <t>Anti-MUC1 (H23) Mouse Monoclonal Primary Antibody</t>
  </si>
  <si>
    <t>VENTANA Basal Cell Cocktail (34βE12+p63)</t>
  </si>
  <si>
    <t>anti-p40 (BC28) Mouse Monoclonal Primary Antibody</t>
  </si>
  <si>
    <t>VENTANA PTEN (SP218) Rabbit Monoclonal Primary Antibody</t>
  </si>
  <si>
    <t>Anti-p504s (SP116) Rabbit Monoclonal Primary Antibody</t>
  </si>
  <si>
    <t>D1803-21/35</t>
  </si>
  <si>
    <t>D1803-21/36</t>
  </si>
  <si>
    <t>D1803-21/37</t>
  </si>
  <si>
    <t>D1803-21/38</t>
  </si>
  <si>
    <t>D1803-21/39</t>
  </si>
  <si>
    <t>D1803-21/40</t>
  </si>
  <si>
    <t>D1803-21/41</t>
  </si>
  <si>
    <t>Para identificar la proteína S 100 mediante microscopía óptica en secciones de tejido fijado con formol y embebido en parafina teñido en un instrumento BenchMark IHC/ISH.</t>
  </si>
  <si>
    <t>Para identificar la tirosinasa mediante microscopía óptica en secciones de tejido fijado con formol y embebido en parafina teñido en un instrumento BenchMark IHC/ISH.</t>
  </si>
  <si>
    <t>Para identificar la proteína MUC1 mediante microscopía óptica en secciones de tejido fijado con formol y embebido en parafina teñido en un instrumento BenchMark IHC/ISH.</t>
  </si>
  <si>
    <t>Para identificar la proteína p63 y la citoqueratina 5 mediante microscopía óptica en secciones de tejido fijado con formol y embebido en parafina teñido en un instrumento BenchMark IHC/ISH.</t>
  </si>
  <si>
    <t>Para identificar la proteína p40 mediante microscopía óptica en secciones de tejido fijado con formol y embebido en parafina teñido en un instrumento BenchMark IHC/ISH.</t>
  </si>
  <si>
    <t>Para identificar la proteína fosfatasa homóloga de la tensina (PTEN) mediante microscopía óptica en secciones de tejido fijado con formol y embebido en parafina teñido en un instrumento BenchMark IHC/ISH.</t>
  </si>
  <si>
    <t>Para identificar la alfa-metilacil-CoA racemasa (AMACR, también denominada p504s) mediante microscopía óptica en secciones de tejido fijado con formol y embebido en parafina teñido en un instrumento BenchMark IHC/ISH.</t>
  </si>
  <si>
    <t xml:space="preserve">05267072/
760-2523 </t>
  </si>
  <si>
    <t xml:space="preserve">05479347/790-4365 </t>
  </si>
  <si>
    <t xml:space="preserve">06316514/790-4574 </t>
  </si>
  <si>
    <t xml:space="preserve">06364497/790-4536 </t>
  </si>
  <si>
    <t xml:space="preserve">07394420/790-4950 </t>
  </si>
  <si>
    <t xml:space="preserve">07970200/790-5097 </t>
  </si>
  <si>
    <t>08035130/790-6011</t>
  </si>
  <si>
    <t>Caja con 144 frascos x 4,5 mL.</t>
  </si>
  <si>
    <t>Caja con 144 frascos x 2,25 mL.</t>
  </si>
  <si>
    <t>ACTD 2309-01</t>
  </si>
  <si>
    <t>Elecsys Progesterone III / Progesterone III CalSet / Diluent Estradiol/Progesterone/ Elecsys Progesterone Diluent</t>
  </si>
  <si>
    <t>Para 100 pruebas; Para 300 pruebas/ 4 x 1,0 mL/ 2 x 22 mL/2 x 22 mL</t>
  </si>
  <si>
    <t>D1411-53/13</t>
  </si>
  <si>
    <t>VENTANA anti-HER2/neu (4B5) Rabbit Monoclonal Primary Antibody</t>
  </si>
  <si>
    <t>Detección semicuantitativa del antígeno HER2 en secciones de tejido de mama normal o neoplásica y de tejido gástrico fijado con formol y embebido en parafina, teñidas en un instrumento BenchMark IHC/ISH. Se utiliza como ayuda en la evaluación de pacientes con cáncer de mama o gástrico para los que se está planteando un tratamiento con Herceptin® (trastuzumab) o para las pacientes con cáncer de mama para las que se contempla la administración de un tratamiento con KADCYLA® (ado-trastuzumab emtansina) o PERJETA® (pertuzumab).</t>
  </si>
  <si>
    <t xml:space="preserve">05999570001/790-4493
</t>
  </si>
  <si>
    <t>D1811-111/9</t>
  </si>
  <si>
    <t>anti-Cytokeratin (CAM 5.2) Mouse Monoclonal Primary Antibody</t>
  </si>
  <si>
    <t>Para detectar la citoqueratina 7 (CK7) y la citoqueratina 8 (CK8) en los epitelios sencillos (como los glandulares o los secretores).</t>
  </si>
  <si>
    <t>06478425/ 790-4555)</t>
  </si>
  <si>
    <t>Familia 7.1.2 Controles multiparámetros Precinorm PUC - Precipath PUC</t>
  </si>
  <si>
    <t>08792992</t>
  </si>
  <si>
    <t>Familia 7.1.2 Controles  multiparámetros de varias concentraciones PreciControl ClinChem Multi 1/ PreciControl ClinChem Multi 2.</t>
  </si>
  <si>
    <t>Familia 8.1.2 Soluciones para el uso en el cobas b221</t>
  </si>
  <si>
    <t>1 x  2055 mL</t>
  </si>
  <si>
    <t>8.1.3 Juego de soluciones y reactivos para cobas 4800</t>
  </si>
  <si>
    <t>03183700, 08057940; 05171881</t>
  </si>
  <si>
    <t>D2312-35</t>
  </si>
  <si>
    <t xml:space="preserve">Elecsys Anti-p53 / CalSet Anti-p53 / PreciControl Anti-p53 </t>
  </si>
  <si>
    <t xml:space="preserve">Para la determinación cuantitativa de los autoanticuerpos anti‑p53 en suero y plasma humanos, mediante un inmunoensayo de electroquimioluminiscencia (ECLIA) en los inmunoanalizadores cobas e. </t>
  </si>
  <si>
    <t>100 pruebas/ 4x 1,0 mL/ 4 x 1,0 mL</t>
  </si>
  <si>
    <t>07751605, 07751613/07751621/07751630</t>
  </si>
  <si>
    <t>D2312-34</t>
  </si>
  <si>
    <t>INFORM Kappa Probe</t>
  </si>
  <si>
    <t>Para la detección cualitativa con hibridación in situ de ARNm de cadena ligera Kappa mediante microscopía óptica en secciones de tejido fijado con formol y embebido en parafina teñido con un instrumento BenchMark IHC/ISH.</t>
  </si>
  <si>
    <t xml:space="preserve">50 pruebas </t>
  </si>
  <si>
    <t xml:space="preserve">05278678/ 800-2843 
</t>
  </si>
  <si>
    <t>D2312-33</t>
  </si>
  <si>
    <t>VENTANA anti-Helicobacter pylori (SP48) Rabbit Monoclonal Primary Antibody</t>
  </si>
  <si>
    <t>Para la detección cualitativa inmunohistoquímica de Helicobacter pylori mediante microscopía óptica en secciones de tejido de biopsia gástrica fijado con formol y embebido en parafina teñido con un instrumento BenchMark IHC/ISH.</t>
  </si>
  <si>
    <t>50 pruebas / 250 pruebas</t>
  </si>
  <si>
    <t>06425607; 790-1014 /06425623; 790-1015</t>
  </si>
  <si>
    <t>11732234/03561097, 09557423</t>
  </si>
  <si>
    <t>UMTEST BIOTINIDASA CUANTITATIVO</t>
  </si>
  <si>
    <t>Prueba colorimétrica para la cuantificación de la actividad hidrolítica de la enzima biotinidasa en sangre seca sobre papel de filtro.</t>
  </si>
  <si>
    <t xml:space="preserve">D2106-10 </t>
  </si>
  <si>
    <t>Estuche para 288 pruebas</t>
  </si>
  <si>
    <t>UMT 1007</t>
  </si>
  <si>
    <t>Bioline™ Syphilis 3.0</t>
  </si>
  <si>
    <t>Prueba rápida diseñada para la detección de anticuerpos de todos los isotipos (IgG, IgM, IgA) contra Treponema pallidum en suero humano, plasma o sangre total, mediante inmunocromatografía de flujo lateral.</t>
  </si>
  <si>
    <t xml:space="preserve">Para 30 pruebas </t>
  </si>
  <si>
    <t>06FK10</t>
  </si>
  <si>
    <t>D2401-04</t>
  </si>
  <si>
    <t>Bioline™ HCV</t>
  </si>
  <si>
    <t>Prueba rápida para la detección cualitativa de anticuerpos específicos del VHC, en suero, plasma o sangre completa, mediante inmunocromatografía de flujo lateral.</t>
  </si>
  <si>
    <t>02FK17</t>
  </si>
  <si>
    <t>D2401-01</t>
  </si>
  <si>
    <t>Bioline™ HBsAg WB</t>
  </si>
  <si>
    <t>Prueba rápida para la detección cualitativa del antígeno de superficie del virus de la hepatitis B, en suero, plasma o sangre completa venosa, mediante inmunocromatografía de flujo lateral.</t>
  </si>
  <si>
    <t>01FK10W</t>
  </si>
  <si>
    <t>D2401-02</t>
  </si>
  <si>
    <t>D2401-03</t>
  </si>
  <si>
    <t>Láminas ANA-HEp-2</t>
  </si>
  <si>
    <t>Para la detección cualitativa de anticuerpos antinucleares (ANA) en muestras de suero humano mediante Inmunofluorescencia Indirecta (IFI).</t>
  </si>
  <si>
    <t>1 Caja por 5 láminas</t>
  </si>
  <si>
    <t>Familia 7.1.2 Controles multiparámetros Con 1, 2, 4 para su uso en los cobas t.</t>
  </si>
  <si>
    <t>Familia 7.1.2 Controles multiparámetros Con N, Con P, Con P+, para su uso en los cobas t.</t>
  </si>
  <si>
    <t>Familia 8.2 Reactivos auxiliares y soluciones para su uso en los cobas t.</t>
  </si>
  <si>
    <t>Familia 1.2.2 Galerías API</t>
  </si>
  <si>
    <t>D2402-05</t>
  </si>
  <si>
    <t>Elecsys Cortisol III Urine/ CalSet Cortisol III Urine  /PreciControl Cortisol Urine</t>
  </si>
  <si>
    <t xml:space="preserve">Para la determinación cuantitativa de cortisol en orina humana, mediante un inmunoensayo de electroquimioluminiscencia (ECLIA) en los inmunoanalizadores cobas e. </t>
  </si>
  <si>
    <t>100 pruebas/ 4 x 1,0 mL/ 4 x 1,0 mL</t>
  </si>
  <si>
    <t>09290915/ 09290940/ 06687776</t>
  </si>
  <si>
    <t>Familia 2.2 Anticuerpos Conjugados. VENTANA</t>
  </si>
  <si>
    <t>Familia 6.2 Sistemas de Detección. VENTANA</t>
  </si>
  <si>
    <t>D1805-49/4</t>
  </si>
  <si>
    <t>VENTANA Red ISH DIG  Detection Kit</t>
  </si>
  <si>
    <t>VENTANA Silver ISH DNP Detection Kit</t>
  </si>
  <si>
    <t>D1805-49/5</t>
  </si>
  <si>
    <t>Para 60 pruebas</t>
  </si>
  <si>
    <t>08318883/760-516</t>
  </si>
  <si>
    <t>08318832/760-512</t>
  </si>
  <si>
    <t>FERR4</t>
  </si>
  <si>
    <r>
      <t xml:space="preserve">Para la determinación cualitativa de anticuerpos anti- </t>
    </r>
    <r>
      <rPr>
        <i/>
        <sz val="11"/>
        <rFont val="Calibri"/>
        <family val="2"/>
      </rPr>
      <t>Treponema pallidum</t>
    </r>
    <r>
      <rPr>
        <sz val="11"/>
        <rFont val="Calibri"/>
        <family val="2"/>
      </rPr>
      <t xml:space="preserve"> en suero humano.</t>
    </r>
  </si>
  <si>
    <t>Bioline™ HIV 1/2 3.0</t>
  </si>
  <si>
    <t>D2403-06</t>
  </si>
  <si>
    <t>Prueba rápida para la determinación cualitativa de la presencia de anticuerpos de todos los isotipos (IgG, IgM e IgA) específicos para el VIH-1 incluyendo el subtipo O, y para el VIH-2 de forma simultánea, en suero humano, plasma o sangre total, mediante inmunocromatografía de flujo lateral.</t>
  </si>
  <si>
    <t>03FK16CE</t>
  </si>
  <si>
    <t>Para la determinación cuantitativa de la alanina aminotransferasa (ALT) en suero y plasma humanos, en los sistemas Roche/Hitachi cobas c y COBAS INTEGRA.</t>
  </si>
  <si>
    <t>Para la determinación cuantitativa de los anticuerpos anti-peroxidasa tiroidea en suero y plasma humanos mediante un ensayo de Electroquimioluminiscencia (ECLIA) en los inmunoanalizadores Elecsys y cobas e.</t>
  </si>
  <si>
    <t>Para 100 pruebas; Para 200 pruebas; Para 300 pruebas/  4 x 1,0 mL</t>
  </si>
  <si>
    <t xml:space="preserve">STA - NeoPTimal ⑤, ⑩ </t>
  </si>
  <si>
    <t>6 viales x 5 mL; 6 viales x 5 mL/ 12 viales x 10 mL; 12 viales x 10 mL</t>
  </si>
  <si>
    <t>REF 01163/ REF 01164</t>
  </si>
  <si>
    <t>D2404-07</t>
  </si>
  <si>
    <t>CINtec® PLUS Cytology Kit</t>
  </si>
  <si>
    <t>Para la detección cualitativa inmunohistoquímica dedicado a la detección cualitativa simultánea de las proteínas p16INK4a y Ki-67 en preparaciones de citología de cuello de útero. El uso de este producto se ha optimizado en los instrumentos BenchMark IHC/ISH.</t>
  </si>
  <si>
    <t xml:space="preserve">100 pruebas </t>
  </si>
  <si>
    <t>06889565/605-100</t>
  </si>
  <si>
    <t>D2404-08</t>
  </si>
  <si>
    <t>PreciControl Maternal Care</t>
  </si>
  <si>
    <t>Para el control de calidad de los inmunoensayos Elecsys especificados, en los inmunoanalizadores cobas e. (Sustancias añadidas: βhCG libre, PAPP-A, Androstenediona, Estradiol, Progesterona y Testosterona).</t>
  </si>
  <si>
    <t>6 x 3,0 mL
PC MC1 2 x 3,0 mL
PC MC2 2 x 3,0 mL
PC MC3 2 x 3,0 mL</t>
  </si>
  <si>
    <t>08740062</t>
  </si>
  <si>
    <t>05969484/ 05965390/ 4404220</t>
  </si>
  <si>
    <t>Para el control de calidad de los inmunoensayos Elecsys IGF-1, Elecsys hGH y Elecsys IGFBP-3 en los inmunoanalizadores cobas e.</t>
  </si>
  <si>
    <t>07559992, 0832413; 07027290, 0832417/ 07560001, 0832418/ 07396473, 0832424</t>
  </si>
  <si>
    <t xml:space="preserve">Elecsys PTH/ PTH CalSet/ CalSet II PTH </t>
  </si>
  <si>
    <t>Para la determinación cuantitativa de la hormona paratiroidea (PTH) intacta en suero y plasma humanos mediante electroquimioluminiscencia (ECLIA), en los analizadores automáticos Elecsys y cobas e. / Para calibrar el test cuantitativo Elecsys PTH en los inmunoanalizadores Elecsys y cobas e.</t>
  </si>
  <si>
    <t>Para 100 pruebas; Para 300 pruebas / 4 x 1,0 mL/ 4 x 1,0 mL</t>
  </si>
  <si>
    <t>Elecsys PTH STAT /  CalSet PTH STAT</t>
  </si>
  <si>
    <t>Para la determinación cuantitativa de la hormona paratiroidea (PTH) intacta en suero y plasma humanos mediante electroquimioluminiscencia (ECLIA), en los analizadores automáticos Elecsys y cobas e. / Para calibrar el test cuantitativo Elecsys PTH STAT en los inmunoanalizadores Elecsys y cobas e.</t>
  </si>
  <si>
    <t>04892470, 08928410/ 08243930, 08928509</t>
  </si>
  <si>
    <t>Para la determinación cuantitativa de la vitamina B12 activa (holotranscobalamina) en suero humano mediante un ensayo de electroquimioluminiscencia (ECLIA) en los analizadores automáticos Elecsys y cobas e.</t>
  </si>
  <si>
    <t>07713207, 08717010; 07713258, 08717028/ 07726350/ 07713223</t>
  </si>
  <si>
    <t>D1905-26</t>
  </si>
  <si>
    <t>Elecsys Chagas/ PreciControl Chagas</t>
  </si>
  <si>
    <t>Para la determinación cualitativa de los anticuerpos contra Trypanosoma cruzi (T. cruzi), el agente causal de la enfermedad de Chagas, en suero y plasma humanos y en muestras de sangre de donantes cadavéricos, mediante un ensayo de electroquimioluminiscencia (ECLIA), en los analizadores Elecsys y cobas e.</t>
  </si>
  <si>
    <t>Para 100 determinaciones; Para 200 determinaciones; Para 300 determinaciones/ 16 x 1,0 mL</t>
  </si>
  <si>
    <t>07092563, 09015566; 07457758; 07028164, 09015582/ 07092571</t>
  </si>
  <si>
    <t>Para la determinación inmunológica cuantitativa del factor de crecimiento insulínico tipo 1 (IGF‑1) en suero y plasma humanos, mediante un inmunoensayo de electroquimioluminiscencia (ECLIA) en los analizadores automáticos Elecsys y cobas e.</t>
  </si>
  <si>
    <t>D2406-10</t>
  </si>
  <si>
    <t>8.1.1 MINDRAY REACTIVOS M-58, SERIE BC</t>
  </si>
  <si>
    <t>Para la determinación de 25 parámetros hematológicos con diferencial de 5 partes, en muestras de sangre total anticoagulada con K-EDTA, en el analizador hematológico automático BC-5800 de MINDRAY.</t>
  </si>
  <si>
    <t>M-58D DILUENT</t>
  </si>
  <si>
    <t>M-58LEO® LYSE</t>
  </si>
  <si>
    <t>M-58LBA LYSE</t>
  </si>
  <si>
    <t>M-58LEO(II) LYSE</t>
  </si>
  <si>
    <t>Solución diluyente que proporciona un entorno estable para el conteo y dimensionar las células sanguíneas</t>
  </si>
  <si>
    <t>Solución lisante para provocar la ruptura de la membrana de los glóbulos rojos y diferenciar los glóbulos blancos (WBCs)e n basófilos y otro WBCs.</t>
  </si>
  <si>
    <t>Solución , para provocar la ruptura de la membrana de los glóbulos rojos y cooperar con el M-58LEO(ll) LYSE en la diferenciación de 4 poblaciones de WBCs.</t>
  </si>
  <si>
    <t>Solución para provocar la ruptura de la membrana de los glóbulos rojos y cooperar con el M-58LEO(I) LYSE en la diferenciación de 4 poblaciones de WBCs.</t>
  </si>
  <si>
    <t>M.58LH LYSE</t>
  </si>
  <si>
    <t>Solución para provocar la ruptura de la membrana de los glóbulos rojos y convertir la hemoglobina en un complejo de hemoglobina para su determinación por método colorimétrico.</t>
  </si>
  <si>
    <t>D2403-07/1</t>
  </si>
  <si>
    <t>D2406-11/2</t>
  </si>
  <si>
    <t>D2403-08/3</t>
  </si>
  <si>
    <t>D2406-12/4</t>
  </si>
  <si>
    <t>D2406-12/5</t>
  </si>
  <si>
    <t>D2406-09</t>
  </si>
  <si>
    <t>SC-CAL PLUS Hematology Calibrator</t>
  </si>
  <si>
    <t>Para la calibración de los analizadores de hematología automáticos de la serie BC de MINDRAY.</t>
  </si>
  <si>
    <t>3 x 2 mL</t>
  </si>
  <si>
    <t>105 -003223- 00</t>
  </si>
  <si>
    <t>Para 10 pruebas</t>
  </si>
  <si>
    <t>11FK45</t>
  </si>
  <si>
    <t>1 x 100 tiras reactivas; 10 x 100 Tiras reactivas/50 tiras</t>
  </si>
  <si>
    <t>11379208, 09587624; 09605142/11379194</t>
  </si>
  <si>
    <t>1.2.7 Discos para antifungigramas</t>
  </si>
  <si>
    <t>D1308-69</t>
  </si>
  <si>
    <t>ALT (GPT)</t>
  </si>
  <si>
    <t>Para la determinación cuantitativa de la enzima ALT (GPT) en suero y Plasma  por método cinético.</t>
  </si>
  <si>
    <t>Para 200 determinaciones manuales o 600 determinaciones en analizadores automatizados.</t>
  </si>
  <si>
    <t>C0158</t>
  </si>
  <si>
    <t>D1308-67</t>
  </si>
  <si>
    <t>AST (GOT)</t>
  </si>
  <si>
    <t>Para la determinación cuantitativa de la enzima AST (GOT) en suero y Plasma  por método cinético.</t>
  </si>
  <si>
    <t>C0163</t>
  </si>
  <si>
    <t>D1311-102</t>
  </si>
  <si>
    <t>CALIBRADOR ULK</t>
  </si>
  <si>
    <t>Para la preparación de curvas de referencias en la determinación de la Cadena Ligera Kappa y la Cadena Ligera Lambda en orina por método turbidimétrico.</t>
  </si>
  <si>
    <t>ISO1ULK</t>
  </si>
  <si>
    <t>D1308-68</t>
  </si>
  <si>
    <t>Familia 1.2.8 Discos para la identificación o diferenciación de microorganismos.</t>
  </si>
  <si>
    <t>D1311-103</t>
  </si>
  <si>
    <t>HDL/LDL CALIBRADOR</t>
  </si>
  <si>
    <t xml:space="preserve">Para la calibración de los ensayos de Colesterol HDL y LDL en suero y plasma humano mediante métodos enzimáticos colorimétricos. </t>
  </si>
  <si>
    <t>CS0296</t>
  </si>
  <si>
    <t>Para la determinación cuantitativa del tiempo de tromboplastina parcial activada (APTT) en plasma humano citrado.</t>
  </si>
  <si>
    <t xml:space="preserve">R1 5 x 4 mL; R2 5 x 4 mL
</t>
  </si>
  <si>
    <t>D2408-13</t>
  </si>
  <si>
    <t>Para la determinación del Tiempo de Protrombina (PT) en plasma humano citrado.</t>
  </si>
  <si>
    <t>03183688; 05166861, 08056692</t>
  </si>
  <si>
    <t>20764655; 05950902, 08252645</t>
  </si>
  <si>
    <t>03183734; 05171385; 08058652</t>
  </si>
  <si>
    <t>Para la tinción de eritrocitos, plaquetas y leucocitos en muestras de sangre total.</t>
  </si>
  <si>
    <t>HISTOKIT</t>
  </si>
  <si>
    <t>D2107-12</t>
  </si>
  <si>
    <t>D2107-13</t>
  </si>
  <si>
    <t>D2107-14</t>
  </si>
  <si>
    <t>Determinación cualitativa del antígeno A en hematíes humanos.</t>
  </si>
  <si>
    <t>Frasco por 10 mL</t>
  </si>
  <si>
    <t>Determinación cualitativa del antígeno B en hematíes humanos.</t>
  </si>
  <si>
    <t>Determinación cualitativa del antígeno A y/o B en hematíes humanos.</t>
  </si>
  <si>
    <t>D2408-14</t>
  </si>
  <si>
    <t>Bioline™  Dengue Duo</t>
  </si>
  <si>
    <t>Prueba rápida para la detección del antígeno NS1 del virus del dengue y de los anticuerpos IgG e IgM contra el virus del dengue en suero humano, plasma o sangre total, mediante inmunocromatografía de flujo lateral de un solo paso.</t>
  </si>
  <si>
    <t>D2407-12</t>
  </si>
  <si>
    <t>Para la determinación cuantitativa del antígeno del cáncer 72-4  (CA 72-4)   en suero y plasma humanos mediante un ensayo de electroquimioluminiscencia (ECLIA), en los inmunoanalizadores Elecsys y cobas e.</t>
  </si>
  <si>
    <t>CREATININA PAP</t>
  </si>
  <si>
    <t>Para la determinación cuantitativa de la concentración de creatinina en suero, plasma y orina por método enzimático.</t>
  </si>
  <si>
    <t>Para 240 determinaciones manuales o 300 determinaciones en analizadores automáticos.</t>
  </si>
  <si>
    <t>C0104</t>
  </si>
  <si>
    <t>ACTD-2408-08</t>
  </si>
  <si>
    <t>2024-08-20</t>
  </si>
  <si>
    <t>Solución de Papanicolaou 1a solución de hematoxilina según Harris / Solución de Papanicolaou 2a solución de anaranjado G (OG6) / Solución 3b de Papanicolaou solución polícroma EA 50</t>
  </si>
  <si>
    <t>Para la tinción de células exfoliativas en muestras citológicas</t>
  </si>
  <si>
    <t>Frasco x 500 mL/Frasco x 1L/Frasco x 1L</t>
  </si>
  <si>
    <t>1.09253.0500/ 1.06888.1000/ 1.09272.1000</t>
  </si>
  <si>
    <t xml:space="preserve">TROPT Sensitive/ CARDIAC Control Troponin T </t>
  </si>
  <si>
    <t>Inmunoensayo cualitativo para la detección específica de la troponina T cardíaca en sangre venosa con heparina o EDTA.</t>
  </si>
  <si>
    <t>5 pruebas; 10 pruebas/ 2 x 1,0 Ml</t>
  </si>
  <si>
    <t>11621947; 11621904/ 11937553</t>
  </si>
  <si>
    <t>D1909-43</t>
  </si>
  <si>
    <t>Para la determinación cuantitativa de la fosfatasa ácida en suero humano en los sistemas cobas c y COBAS INTEGRA.</t>
  </si>
  <si>
    <t>4 x 100 determinaciones; 4 x 100 determinaciones ACP2/NPP2, o 4 x 200 determinaciones ACP2; 4 x 140 pruebas de ACP2/140 pruebas de NPP2,o 4 x 280 pruebas de ACP2-T</t>
  </si>
  <si>
    <t xml:space="preserve">04375351/ 05975905/ 08101442/ </t>
  </si>
  <si>
    <t>4.2.2 HLA alta resolución Olerup SSP® locus B</t>
  </si>
  <si>
    <t>Para la tipificación del ADN de los alelos HLA de clase I, locus B, mediante PCR-SSP.</t>
  </si>
  <si>
    <t>Olerup SSP® HLA-B*13</t>
  </si>
  <si>
    <t>Olerup SSP® HLA-B*38</t>
  </si>
  <si>
    <t>Olerup SSP® HLA-B*40</t>
  </si>
  <si>
    <t>Olerup SSP® HLA-B*44</t>
  </si>
  <si>
    <t>Olerup SSP® HLA-B*54</t>
  </si>
  <si>
    <t>Olerup SSP® HLA-B*59</t>
  </si>
  <si>
    <t>Olerup SSP® HLA-B*67</t>
  </si>
  <si>
    <t>Olerup SSP® HLA-B*73</t>
  </si>
  <si>
    <t>Olerup SSP® HLA-B*82</t>
  </si>
  <si>
    <t>Para la identificación de los alelos B*13:01 al B*13:419, mediante PCR-SSP.</t>
  </si>
  <si>
    <t>Para la identificación de los alelos B*38:01 al B*38:174, mediante PCR-SSP.</t>
  </si>
  <si>
    <t>Para la identificación de los alelos B*40:01 al B*40:511, mediante PCR-SSP.</t>
  </si>
  <si>
    <t>Para la identificación de los alelos  B* 44:02 al  B*44:546, mediante PCR-SSP.</t>
  </si>
  <si>
    <t>Para la identificación de los alelos B*54:01 al B*54:44, mediante PCR-SSP.</t>
  </si>
  <si>
    <t>Para la identificación de los alelos  B*59:01 al  B*59:10N, mediante PCR-SSP.</t>
  </si>
  <si>
    <t>Para la identificación de los alelos  B*67:01 al  B*67:07, mediante PCR-SSP.</t>
  </si>
  <si>
    <t>Para la identificación de los alelos B*73:01 al B*73:03, mediante PCR-SSP.</t>
  </si>
  <si>
    <t>Para la identificación de los alelos  B*82:01 al  B*82:03, mediante PCR-SSP.</t>
  </si>
  <si>
    <t>12 pruebas</t>
  </si>
  <si>
    <t>24 pruebas</t>
  </si>
  <si>
    <t>3 pruebas</t>
  </si>
  <si>
    <t>6 pruebas</t>
  </si>
  <si>
    <t>101.515-12u</t>
  </si>
  <si>
    <t>101.565-12u</t>
  </si>
  <si>
    <t>101.523-24u</t>
  </si>
  <si>
    <t>101.563-03</t>
  </si>
  <si>
    <t>101.569-06u</t>
  </si>
  <si>
    <t>101.554-06u</t>
  </si>
  <si>
    <t>101.550-06u</t>
  </si>
  <si>
    <t>101.555-06u</t>
  </si>
  <si>
    <t>101.552-06u</t>
  </si>
  <si>
    <t>4.2.2 HLA Olerup SSP® sin Taq polimerasa locus C</t>
  </si>
  <si>
    <t>Para la tipificación del ADN de los alelos HLA de clase I, locus C, mediante PCR-SSP.</t>
  </si>
  <si>
    <t>Olerup SSP® HLA-C*06</t>
  </si>
  <si>
    <t>Olerup SSP® HLA-C*12</t>
  </si>
  <si>
    <t>Olerup SSP® HLA-C*17</t>
  </si>
  <si>
    <t>Para la identificación de los alelos  HLA-C*06:02 al  HLA-C*06:355, mediante PCR-SSP.</t>
  </si>
  <si>
    <t>Para la identificación de los alelos C*12:02 al C*12:349, mediante PCR-SSP.</t>
  </si>
  <si>
    <t>Para la identificación de los alelos C*17:01 al C*17:64Q, mediante PCR-SSP.</t>
  </si>
  <si>
    <t>Para 12 pruebas</t>
  </si>
  <si>
    <t>Para 6 pruebas</t>
  </si>
  <si>
    <t>101.614-12u</t>
  </si>
  <si>
    <t>101.624-12u</t>
  </si>
  <si>
    <t>101.628-06u</t>
  </si>
  <si>
    <t>4.2.2 HLA alta resolución Olerup SSP® locus A</t>
  </si>
  <si>
    <t>Olerup SSP® HLA-A*01</t>
  </si>
  <si>
    <t>Olerup SSP® HLA-A*02</t>
  </si>
  <si>
    <t>Olerup SSP® HLA-A*03</t>
  </si>
  <si>
    <t>Olerup SSP® HLA-A*29</t>
  </si>
  <si>
    <t>Olerup SSP® HLA-A*31</t>
  </si>
  <si>
    <t>Olerup SSP® HLA-A*33</t>
  </si>
  <si>
    <t>Olerup SSP® HLA-A*34</t>
  </si>
  <si>
    <t>Olerup SSP® A*69</t>
  </si>
  <si>
    <t>Para la identificación de los alelos A*01:01 al A*01:419, mediante PCR-SSP.</t>
  </si>
  <si>
    <t>Para la identificación de los alelos A*02:01 al A*02:1054, mediante PCR-SSP.</t>
  </si>
  <si>
    <t>Para la identificación de los alelos A*03:01al A*03:386, mediante PCR-SSP.</t>
  </si>
  <si>
    <t>Para la identificación de los alelos A*29:01 al A*29:167, mediante PCR-SSP.</t>
  </si>
  <si>
    <t>Para la identificación de los alelos  A*31:01 al  A*31:167, mediante PCR-SSP.</t>
  </si>
  <si>
    <t>Para la identificación de los alelos A*33:01 al A*33:233, mediante PCR-SSP.</t>
  </si>
  <si>
    <t>Para la identificación de los alelos A*34:01 al A*34:31, mediante PCR-SSP.</t>
  </si>
  <si>
    <t>Para la identificación de los alelos HLA-A*69:01 al HLA-A*69:09, mediante PCR-SSP.</t>
  </si>
  <si>
    <t>4 pruebas</t>
  </si>
  <si>
    <t>101.411-06</t>
  </si>
  <si>
    <t>101.412-24</t>
  </si>
  <si>
    <t>101.413-04u</t>
  </si>
  <si>
    <t>101.428-12u</t>
  </si>
  <si>
    <t>101.430-12u</t>
  </si>
  <si>
    <t>101.432-12u</t>
  </si>
  <si>
    <t>101.425-06</t>
  </si>
  <si>
    <t>101.435-06u</t>
  </si>
  <si>
    <t>4.2.2 HLA alta resolución Olerup SSP® DRB1 sin Taq polimerasa</t>
  </si>
  <si>
    <t>ACTD-2411-10</t>
  </si>
  <si>
    <t xml:space="preserve">Olerup SSP® DRB1*09 </t>
  </si>
  <si>
    <t xml:space="preserve">Olerup SSP® DRB1*12 </t>
  </si>
  <si>
    <t xml:space="preserve">Olerup SSP® DRB1*16 </t>
  </si>
  <si>
    <t>Para la identificación de los alelos DRB1*12:01 al DRB1*12:98N, mediante PCR-SSP.</t>
  </si>
  <si>
    <t>Para la identificación de los alelos DRB1*16:01 al DRB1*16:73, mediante PCR-SSP.</t>
  </si>
  <si>
    <t>Para la identificación de los alelos DRB1 09:01 al DRB1 09:45, mediante PCR-SSP.</t>
  </si>
  <si>
    <t>para 12 pruebas</t>
  </si>
  <si>
    <t>101.120-06u</t>
  </si>
  <si>
    <t>101.128-12u</t>
  </si>
  <si>
    <t>101.126-12u</t>
  </si>
  <si>
    <t>D2411-15</t>
  </si>
  <si>
    <t>D2411-16</t>
  </si>
  <si>
    <t>Elecsys Anti-HEV IgG/ PreciControl Anti-HEV IgG</t>
  </si>
  <si>
    <t xml:space="preserve">Para la detección cuantitativa in vitro de anticuerpos IgG contra el virus de la hepatitis E (HEV) en suero y plasma humanos, mediante un inmunoensayo de electroquimioluminiscencia (ECLIA), en los inmunoanalizadores cobas e. </t>
  </si>
  <si>
    <t>Para 100 pruebas/ Para 300 pruebas/ 16 x 1,3 mL</t>
  </si>
  <si>
    <t>09044639/ 09044647/ 09044655</t>
  </si>
  <si>
    <t>Elecsys Anti-HEV IgM/ PreciControl Anti-HEV IgM</t>
  </si>
  <si>
    <t xml:space="preserve">Para la detección cualitativa in vitro de anticuerpos IgM contra el virus de la hepatitis E (HEV) en suero y plasma humanos, mediante un inmunoensayo de electroquimioluminiscencia (ECLIA), en los inmunoanalizadores cobas e. </t>
  </si>
  <si>
    <t>09056246190/ 09056254190/ 09056289190</t>
  </si>
  <si>
    <t>Neisseria gonorrhoeae Real-TM</t>
  </si>
  <si>
    <t>Para la detección cualitativa del ADN de Neisseria gonorrhoeae, en muestras de hisopados urogenitales, orina, líquido prostático y otros materiales biológicos, mediante PCR en tiempo real (PCR-RT).</t>
  </si>
  <si>
    <t>ACTD-2411-09</t>
  </si>
  <si>
    <t>B5-100FRT</t>
  </si>
  <si>
    <t>Olerup SSP ® HLA-A-B-DR-DQ SSP Combi Tray</t>
  </si>
  <si>
    <t>Para la tipificación del ADN de los alelos HLA (antígenos leucocitarios de histocompatibilidad) de clase I (locus A y B) y de clase II (locus DR y DQ), por baja resolución, mediante PCR-SS, en muestras de ADN de alta pureza.</t>
  </si>
  <si>
    <t>101.708-24u</t>
  </si>
  <si>
    <t>Para 24 pruebas</t>
  </si>
  <si>
    <t>ACTD 2411-11</t>
  </si>
  <si>
    <t>ACTD 2411-13</t>
  </si>
  <si>
    <t>ACTD 2411-13/01</t>
  </si>
  <si>
    <t>ACTD 2411-13/02</t>
  </si>
  <si>
    <t>ACTD 2411-13/03</t>
  </si>
  <si>
    <t>ACTD 2411-13/04</t>
  </si>
  <si>
    <t>ACTD 2411-13/05</t>
  </si>
  <si>
    <t>ACTD 2411-13/06</t>
  </si>
  <si>
    <t>ACTD 2411-13/07</t>
  </si>
  <si>
    <t>ACTD 2411-13/08</t>
  </si>
  <si>
    <t>ACTD 2411-14</t>
  </si>
  <si>
    <t>ACTD 2411-14/01</t>
  </si>
  <si>
    <t>ACTD 2411-14/02</t>
  </si>
  <si>
    <t>ACTD 2411-14/03</t>
  </si>
  <si>
    <t>ACTD 2411-15</t>
  </si>
  <si>
    <t>ACTD 2411-15/01</t>
  </si>
  <si>
    <t>ACTD 2411-15/02</t>
  </si>
  <si>
    <t>ACTD 2411-15/03</t>
  </si>
  <si>
    <t>ACTD 2411-15/04</t>
  </si>
  <si>
    <t>ACTD 2411-15/05</t>
  </si>
  <si>
    <t>ACTD 2411-15/06</t>
  </si>
  <si>
    <t>ACTD 2411-15/07</t>
  </si>
  <si>
    <t>ACTD 2411-15/08</t>
  </si>
  <si>
    <t>ACTD 2411-15/09</t>
  </si>
  <si>
    <t>Olerup SSP® Master mix with Taq polymerase</t>
  </si>
  <si>
    <t>ACTD 2411-12</t>
  </si>
  <si>
    <t xml:space="preserve">Para el uso con los ensayos de tipificación Olerup SSP®,  tanto HLA (antígenos leucocitarios de histocompatibilidad) clase I como HLA clase II. </t>
  </si>
  <si>
    <t>1 vial x 312 µL,
1 vial x 750 µL,
1 vial x 1125 µL</t>
  </si>
  <si>
    <t>101.803-01,
101.804-01,
101.805-01</t>
  </si>
  <si>
    <t>08836736,09315268, 09744959/08836752, 09315284/08884234, 09315292</t>
  </si>
  <si>
    <t>Familia 7.2.2 Calibradores  multiparamétricos de varias concentraciones</t>
  </si>
  <si>
    <t>Para el control de calidad de los inmunoensayos Elecsys, en los analizadores cobas e.</t>
  </si>
  <si>
    <t>D2412-19</t>
  </si>
  <si>
    <t>Anti-IgG humana – FITC</t>
  </si>
  <si>
    <t>Anticuerpo secundario que se utiliza en la detección cualitativa de anticuerpos antinucleares (ANA) en muestras de suero humano mediante la técnica de Inmunofluorescencia Indirecta (IFI) con láminas de cortes de hígado de rata o células Hep-2, a través de microscopía de fluorescencia.</t>
  </si>
  <si>
    <t>1 frasco x 1 mL</t>
  </si>
  <si>
    <t>D2412-20</t>
  </si>
  <si>
    <t>Elecsys PAPP-A / PAPP-A CalSet</t>
  </si>
  <si>
    <t>Para la determinación cuantitativa de la proteína plasmática A asociada al embarazo en suero humano, mediante un inmunoensayo de electroquimioluminiscencia (ECLIA) en los analizadores cobas e.</t>
  </si>
  <si>
    <t>Para 100 pruebas, Para 100 pruebas/4 x 1.0 mL</t>
  </si>
  <si>
    <t>08860173/ 08860181/ 04854101</t>
  </si>
  <si>
    <t>Prueba Rápida OnSite® Duo Dengue Ag-IgG/IgM</t>
  </si>
  <si>
    <t>ACTD 2412-16</t>
  </si>
  <si>
    <t>30/12/2024</t>
  </si>
  <si>
    <t>Inmunoensayo de flujo lateral para la detección y diferenciación simultánea de IgG e IgM anti-virus dengue así como el antígeno del dengue NS1 (DEN 1, 2, 3) en suero, plasma o sangre total humana.</t>
  </si>
  <si>
    <t>Casette conteniendo 2 tiras</t>
  </si>
  <si>
    <t>R0062C</t>
  </si>
  <si>
    <t>D2412-17</t>
  </si>
  <si>
    <t>Para la determinación cuantitativa tiempo de trombina (TT) en plasma humano citratado en los analizadores cobas t 511.</t>
  </si>
  <si>
    <t>Casete conteniendo SR para 150 pruebas</t>
  </si>
  <si>
    <t>06503535</t>
  </si>
  <si>
    <t>07091656, 09015175; 07173032, 09015230; 07028202/07108133</t>
  </si>
  <si>
    <t>LPA2/ Preciset Lp(a) Gen.2 / PreciControl Lp(a) Gen.2</t>
  </si>
  <si>
    <t>Para la determinación cuantitativa de lipoproteína (a) en suero y plasma humanos en los sistemas Roche/Hitachi cobas c y COBAS INTEGRA 400 plus.</t>
  </si>
  <si>
    <t>Casete con R1/ R3; Casete con R1/ SR; Casete con R1/ R3; CALIBRATOR 5 x 1 mL; Low CONTROL 2 x 1 mL; High CONTROL 2 x 1 mL</t>
  </si>
  <si>
    <t xml:space="preserve">05852625/ 08106126/ 05852641
05852650
</t>
  </si>
  <si>
    <t>Control liofilizado en tres intervalos de concentración, para verificar la exactitud y precisión de los inmunoensayos Elecsys Cyclosporine, Elecsys Tacrolimus y Elecsys Sirolimus, en los inmunoanalizadores cobas e.</t>
  </si>
  <si>
    <t>3 x 3,0 mL (PC ISD 1, 2 y 3)</t>
  </si>
  <si>
    <t>D2407-11</t>
  </si>
  <si>
    <t>Bioline™  HIV/Syphilis Duo</t>
  </si>
  <si>
    <t>Prueba rápida para la determinación cualitativa de la presencia de anticuerpos de todos los isotipos (IgG, IgM e IgA) específicos para el VIH-1, incluyendo el subtipo O, para el VIH-2 y para Sífilis (Treponema pallidum), en suero humano, plasma o sangre total, mediante inmunocromatografía de flujo lateral.</t>
  </si>
  <si>
    <t xml:space="preserve">Para 25 pruebas </t>
  </si>
  <si>
    <t>06FK35</t>
  </si>
  <si>
    <t>FXIII</t>
  </si>
  <si>
    <t>Para la determinación inmunológica cuantitativa del factor XIII (FXIII) en plasma humano citratado en los analizadores cobas t 511.</t>
  </si>
  <si>
    <t>Casete conteniendo R1/SR para 28 pruebas</t>
  </si>
  <si>
    <t>06671225</t>
  </si>
  <si>
    <t>D2501-01</t>
  </si>
  <si>
    <t>STA®-ImmunoDef XI</t>
  </si>
  <si>
    <t>Para la determinación de la actividad del Factor XI en plasma humano citratado, en los equipos STA-R® y STA Compact®.</t>
  </si>
  <si>
    <t>00759</t>
  </si>
  <si>
    <t>D2501-02</t>
  </si>
  <si>
    <t xml:space="preserve">UMTEST MSUD       </t>
  </si>
  <si>
    <t xml:space="preserve">Para la cuantificación de aminoácidos ramificados en muestras de sangre de recién nacidos colectadas en papel de filtro, mediante una prueba enzimática fluorescente utilizando el Lector de placas PR-621. </t>
  </si>
  <si>
    <t>UMT 1008</t>
  </si>
  <si>
    <t>D2501-03</t>
  </si>
  <si>
    <t>D1408-26/4</t>
  </si>
  <si>
    <t>D1408-26/5</t>
  </si>
  <si>
    <t>HemoCen Anaerobio</t>
  </si>
  <si>
    <t>HemoCen Anaerobio Neonatal</t>
  </si>
  <si>
    <t>Caja por 6 frascos de 80 mL
Caja por 40 bulbos de 80 mL</t>
  </si>
  <si>
    <t>Caja por 6 frascos de 40 mL
Caja por 40 bulbos de 40 mL</t>
  </si>
  <si>
    <t>Bulbo por 80 mL
Caja por 6 bulbos de 80 mL
Caja por 40 bulbos de 80 mL</t>
  </si>
  <si>
    <t>Bulbo por 9 mL
Caja por 30 bulbos de 9 mL</t>
  </si>
  <si>
    <t>4612.A
4612.B
4612.C</t>
  </si>
  <si>
    <t>4614.A
4614.B</t>
  </si>
  <si>
    <t>D2502-03</t>
  </si>
  <si>
    <t>Bioline™ TB Ag MPT64</t>
  </si>
  <si>
    <t>Prueba inmunocromatográfica rápida para la detección del complejo Mycobacterium tuberculosis mediante el antígeno MPT64 de muestras procedentes de medios de cultivo líquidos o sólidos.</t>
  </si>
  <si>
    <t>08FK50</t>
  </si>
  <si>
    <t>D2502-04</t>
  </si>
  <si>
    <t xml:space="preserve">Elecsys free βhCG/ free βhCG CalSet       </t>
  </si>
  <si>
    <t>Para la determinación cuantitativa de la βhCG libre (subunidad β libre de la gonadotropina coriónica humana) en suero humano, mediante un inmunoensayo de electroquimioluminiscencia (ECLIA) en los analizadores cobas e.</t>
  </si>
  <si>
    <t>08860297; 08860319/04854080</t>
  </si>
  <si>
    <t>D2503-06</t>
  </si>
  <si>
    <t>HYDRAGEL 5 &amp; 11 von WILLEBRAND MULTIMERS / 5 von WILLEBRAND MULTIMERS VISUALIZATION KIT</t>
  </si>
  <si>
    <t>Para la detección y análisis de la distribución de los multímeros del factor von Willebrand del plasma humano mediante electroforesis e inmunofijación en gel de agarosa en el sistema semiautomático HYDRASYS 2.</t>
  </si>
  <si>
    <t xml:space="preserve">Para 50 determinaciones/ Para 110 determinaciones  </t>
  </si>
  <si>
    <t>4359; 4360; 4747</t>
  </si>
  <si>
    <t>Hypergamma Control Serum</t>
  </si>
  <si>
    <t>Para realizar el control de calidad de la determinación electroforética de las proteínas séricas en los sistemas HYDRAGEL y en el CAPILLARYS &amp; MINICAP.</t>
  </si>
  <si>
    <t xml:space="preserve">5 frascos liofilizados para 1 mL cada uno </t>
  </si>
  <si>
    <t>D2503-05</t>
  </si>
  <si>
    <t>D2503-07</t>
  </si>
  <si>
    <t>Lupus S / Lupus C /  Lupus Con</t>
  </si>
  <si>
    <t>Para el cribado (Lupus S) y para confirmar (Lupus C) la presencia de anticoagulantes lúpicos en plasma humano citratado / Para el control del ensayo (Lupus Con), en los analizadores cobas t 511.</t>
  </si>
  <si>
    <t>Para 60 determinaciones, Casete conteniendo SR/ Para 60 determinaciones, Casete conteniendo SR/ LA Con Low: 5 frascos (liofilizados) x 1 mL; 
LA Con High: 5 frascos (liofilizados) x 1 mL</t>
  </si>
  <si>
    <t>06504183/ 06504787/ 07138504</t>
  </si>
  <si>
    <t>D2505-12</t>
  </si>
  <si>
    <t>ALTP</t>
  </si>
  <si>
    <t xml:space="preserve">Para la determinación cuantitativa de la alanina aminotransferasa (ALT) con activación por fosfato de piridoxal en suero y plasma humanos en los sistemas cobas c 303/503. </t>
  </si>
  <si>
    <t>Casete conteniendo a R1 y R2/R3, para 450 pruebas.</t>
  </si>
  <si>
    <t>08056773</t>
  </si>
  <si>
    <t>ASTP</t>
  </si>
  <si>
    <t xml:space="preserve">Para la determinación cuantitativa de la aspartato aminotransferasa (AST) con activación por fosfato de piridoxal en suero y plasma humanos en los sistemas cobas c 303/503. </t>
  </si>
  <si>
    <t>D2505-11</t>
  </si>
  <si>
    <t>CEA-NANO+ MYCO KITTM-HV</t>
  </si>
  <si>
    <t xml:space="preserve">Nano-sistema que permite detectar la presencia y el crecimiento de Mollicutes (tradicionalmente conocidos como micoplasmas), en muestras humanas y veterinarias, mediante su actividad metabólica específica con cambio de coloración en un microcultivo en medio líquido nanoestructurado. </t>
  </si>
  <si>
    <t>12 determinaciones</t>
  </si>
  <si>
    <t xml:space="preserve">CEA-P-03HV                    </t>
  </si>
  <si>
    <t>D2505-08</t>
  </si>
  <si>
    <t>D2505-09</t>
  </si>
  <si>
    <t>Elecsys Cortisol III</t>
  </si>
  <si>
    <t xml:space="preserve">Para la determinación cuantitativa de cortisol en orina humana, mediante un  inmunoensayo de electroquimioluminiscencia ”ECLIA”, en los inmunoanalizadores cobas e 402 y 801. </t>
  </si>
  <si>
    <t>07682808</t>
  </si>
  <si>
    <t>D2505-10</t>
  </si>
  <si>
    <t>PYP</t>
  </si>
  <si>
    <t>Se utiliza para la modificación de los reactivos alanina-aminotransferasa/glutamato piruvato transaminasa (ALT/GPT) o aspartato aminotransferasa/transaminasa glutámica oxalacética (AST/GOT) por adición de piridoxal‑5‑fosfato, en los analizadores cobas c 303/503.</t>
  </si>
  <si>
    <t>Para 950 pruebas</t>
  </si>
  <si>
    <t>08062986</t>
  </si>
  <si>
    <t>Para la determinación cuantitativa del factor 15 de diferenciación de crecimiento (GDF-15) en suero y plasma humanos mediante un ensayo de electroquimioluminiscencia (ECLIA), en los analizadores Elecsys y cobas e.</t>
  </si>
  <si>
    <t>08946779; 08946809/ 07125941</t>
  </si>
  <si>
    <t>Para la determinación cuantitativa de la triyodotironina total en suero y plasma humanos mediante un inmunoensayo de electroquimioluminiscencia (ECLIA), en los analizadores automáticos cobas e.</t>
  </si>
  <si>
    <t xml:space="preserve">  09007725; 09007733/ 11731548</t>
  </si>
  <si>
    <t xml:space="preserve"> 08429324; 08443432/08443459</t>
  </si>
  <si>
    <r>
      <t>Combur</t>
    </r>
    <r>
      <rPr>
        <u/>
        <vertAlign val="superscript"/>
        <sz val="11"/>
        <color rgb="FF000000"/>
        <rFont val="Calibri"/>
        <family val="2"/>
      </rPr>
      <t>10</t>
    </r>
    <r>
      <rPr>
        <sz val="11"/>
        <color rgb="FF000000"/>
        <rFont val="Calibri"/>
        <family val="2"/>
      </rPr>
      <t xml:space="preserve"> Test UX</t>
    </r>
  </si>
  <si>
    <t>Tiras reactivas para la determinación cualitativa o semicuantitativa del pH, leucocitos, nitrito, proteína, glucosa, cuerpos cetónicos, urobilinógeno, bilirrubina, eritrocitos y gravedad específica en orina, con el analizador de orina Urisys 1100 y mediante lectura visual. Está diseñado para la realización de pruebas cercanas al paciente.</t>
  </si>
  <si>
    <t>Para la determinación cuantitativa de amoníaco en plasma humano mediante el método enzimático con glutamato deshidrogenasa en los sistemas Roche/Hitachi cobas c.</t>
  </si>
  <si>
    <t>Para 150 determinaciones; Para 200  determinaciones; Para 300 determinaciones</t>
  </si>
  <si>
    <t>07229593; 07236450; 08058024</t>
  </si>
  <si>
    <t>11776258,09005692, 09744525; 07324910, 09005706/11776274, 09175130</t>
  </si>
  <si>
    <t>07092539, 09755748; 07027699/07092547/ 03028542/09762582</t>
  </si>
  <si>
    <t>Para 100 determinaciones; Para 250 determinaciones</t>
  </si>
  <si>
    <t>03032566, 05950686; 08105448</t>
  </si>
  <si>
    <t>Para 100 pruebas; Para 150 pruebas; Para 250 determinaciones</t>
  </si>
  <si>
    <t>03032574; 05950694; 08105464</t>
  </si>
  <si>
    <t>03015050; 05588855, 08058733</t>
  </si>
  <si>
    <t>Para la determinación cuantitativa de la capacidad no saturada de fijación del hierro en suero y plasma humanos en los sistemas cobas c y COBAS INTEGRA.</t>
  </si>
  <si>
    <t>04536355, 08058776; 05975808</t>
  </si>
  <si>
    <t>AT</t>
  </si>
  <si>
    <t>Para la determinación cuantitativa de la actividad de la antitrombina en plasma citratado en los analizadores cobas t 511.</t>
  </si>
  <si>
    <t>Casete conteniendo R1/SR para 100 pruebas.</t>
  </si>
  <si>
    <t>07430035</t>
  </si>
  <si>
    <t>D2506-16</t>
  </si>
  <si>
    <t>D2506-15</t>
  </si>
  <si>
    <t>Free Protein S</t>
  </si>
  <si>
    <t>Para la determinación cuantitativa de la proteína S libre en plasma humano citratado en los analizadores cobas t 511.</t>
  </si>
  <si>
    <t>Casete conteniendo R1/SR para 120 pruebas.</t>
  </si>
  <si>
    <t>07887892</t>
  </si>
  <si>
    <t>D2506-13</t>
  </si>
  <si>
    <t>FXI</t>
  </si>
  <si>
    <t>Para la determinación cuantitativa de la actividad del factor XI (FXI) en plasma humano citratado basada en la determinación del tiempo de tromboplastina parcial activada (aPTT) en los analizadores cobas t 511.</t>
  </si>
  <si>
    <t>Casete conteniendo R2 para 54 pruebas.</t>
  </si>
  <si>
    <t>08768480</t>
  </si>
  <si>
    <t>D2506-12</t>
  </si>
  <si>
    <t>FXII</t>
  </si>
  <si>
    <t>Para la determinación cuantitativa de la actividad del factor XII (FXII) en plasma humano citratado basada en la determinación del tiempo de tromboplastina parcial activada (aPTT) en los analizadores cobas t 511.</t>
  </si>
  <si>
    <t>Casete conteniendo R2 para 54 pruebas</t>
  </si>
  <si>
    <t>08849544</t>
  </si>
  <si>
    <t>D2506-17</t>
  </si>
  <si>
    <t>HIL TEST</t>
  </si>
  <si>
    <t>Para la determinación semicuantitativa del índice lipémico, del índice hemolítico y del índice ictérico en plasma citratado en los analizadores cobas t 511.</t>
  </si>
  <si>
    <t>Casete conteniendo SR para 2300 pruebas</t>
  </si>
  <si>
    <t>07470045</t>
  </si>
  <si>
    <t>D1101-02</t>
  </si>
  <si>
    <t>Para la identificación serológica del género Shigella</t>
  </si>
  <si>
    <t>D1101-02/1</t>
  </si>
  <si>
    <t>D1101-02/2</t>
  </si>
  <si>
    <t>D1101-02/3</t>
  </si>
  <si>
    <t>D1101-02/4</t>
  </si>
  <si>
    <t>Shigella sonnei Phase 1 &amp; 2</t>
  </si>
  <si>
    <t>Shigella flexneri 1-6 X &amp; Y</t>
  </si>
  <si>
    <t>Shigella dysenteriae 1-10</t>
  </si>
  <si>
    <t>Shigella boydii 1-15</t>
  </si>
  <si>
    <t>Frasco x 2,0 mL</t>
  </si>
  <si>
    <t>PL. 6900</t>
  </si>
  <si>
    <t>PL. 6901</t>
  </si>
  <si>
    <t>PL. 6902</t>
  </si>
  <si>
    <t>PL. 6903</t>
  </si>
  <si>
    <t>Familia 1.2.1 Salmonella Slide Agglutination Antisera</t>
  </si>
  <si>
    <t>Familia 1.2.1 SHIGELLA SLIDE AGGLUTINATION ANTISERA</t>
  </si>
  <si>
    <t>Para la identificación serológica de organismos pertenecientes al género Salmonella según la Clasificación de Kauffmann-White.</t>
  </si>
  <si>
    <t>Frasco gotero x 3,0 mL</t>
  </si>
  <si>
    <t>D1101-03</t>
  </si>
  <si>
    <t>D1101-03/01</t>
  </si>
  <si>
    <t>D1101-03/02</t>
  </si>
  <si>
    <t>D1101-03/03</t>
  </si>
  <si>
    <t>D1101-03/04</t>
  </si>
  <si>
    <t>D1101-03/05</t>
  </si>
  <si>
    <t>D1101-03/06</t>
  </si>
  <si>
    <t>D1101-03/07</t>
  </si>
  <si>
    <t>D1101-03/08</t>
  </si>
  <si>
    <t>D1101-03/09</t>
  </si>
  <si>
    <t>D1101-03/10</t>
  </si>
  <si>
    <t>D1101-03/11</t>
  </si>
  <si>
    <t>D1101-03/12</t>
  </si>
  <si>
    <t>D1101-03/13</t>
  </si>
  <si>
    <t>D1101-03/14</t>
  </si>
  <si>
    <t>D1101-03/15</t>
  </si>
  <si>
    <t>D1101-03/16</t>
  </si>
  <si>
    <t>D1101-03/17</t>
  </si>
  <si>
    <t>D1101-03/18</t>
  </si>
  <si>
    <t>D1101-03/19</t>
  </si>
  <si>
    <t>D1101-03/20</t>
  </si>
  <si>
    <t>D1101-03/21</t>
  </si>
  <si>
    <t>Salmonella Antisera O A-S</t>
  </si>
  <si>
    <t>Salmonella  Antisera  O 4</t>
  </si>
  <si>
    <t>Salmonella  Antisera  O 6, 7</t>
  </si>
  <si>
    <t>Salmonella  Antisera  O 8</t>
  </si>
  <si>
    <t>Salmonella  Antisera Group D, Factor 9</t>
  </si>
  <si>
    <t>Salmonella  Antisera  O 3, 10, 15, 19, 34</t>
  </si>
  <si>
    <t>Salmonella  Antisera O 11</t>
  </si>
  <si>
    <t>Salmonella  Antisera  O 20</t>
  </si>
  <si>
    <t>Salmonella  Antisera  O 28</t>
  </si>
  <si>
    <t>Salmonella  Antisera  Vi</t>
  </si>
  <si>
    <t>Salmonella  Antisera  O 55</t>
  </si>
  <si>
    <t>Salmonella  Antisera  Factor d</t>
  </si>
  <si>
    <t>Salmonella  Antisera  Polyvalent O A-1+Vi</t>
  </si>
  <si>
    <t>Salmonella  Antisera  Group A, Factor 2</t>
  </si>
  <si>
    <t>Salmonella  Antisera  Group B/D, Factor 12</t>
  </si>
  <si>
    <t>Salmonella  Antisera  Group E1, Factor 10</t>
  </si>
  <si>
    <t>Salmonella  Antisera  Group E2, Factor 15</t>
  </si>
  <si>
    <t>Salmonella  Antisera  Polyvalent H Phase 2, Factors 1,2,5,6,7* (complex), z6</t>
  </si>
  <si>
    <t>Salmonella  Antisera  Factor b</t>
  </si>
  <si>
    <t>Salmonella  Antisera  Factor c</t>
  </si>
  <si>
    <t>Salmonella  Antisera  E Complex eh, enx, enz15</t>
  </si>
  <si>
    <t>PL. 6002</t>
  </si>
  <si>
    <t>PL. 6011</t>
  </si>
  <si>
    <t>PL. 6013</t>
  </si>
  <si>
    <t>PL. 6014</t>
  </si>
  <si>
    <t>PL. 6015</t>
  </si>
  <si>
    <t>PL. 6017</t>
  </si>
  <si>
    <t>PL. 6022</t>
  </si>
  <si>
    <t>PL. 6027</t>
  </si>
  <si>
    <t>PL. 6033</t>
  </si>
  <si>
    <t>PL. 6040</t>
  </si>
  <si>
    <t>PL. 6041</t>
  </si>
  <si>
    <t>PL. 6113</t>
  </si>
  <si>
    <t>PL. 6000</t>
  </si>
  <si>
    <t>PL. 6010</t>
  </si>
  <si>
    <t>PL. 6016</t>
  </si>
  <si>
    <t>PL. 6018</t>
  </si>
  <si>
    <t>PL. 6019</t>
  </si>
  <si>
    <t>PL. 6101</t>
  </si>
  <si>
    <t>PL. 6111</t>
  </si>
  <si>
    <t>PL. 6112</t>
  </si>
  <si>
    <t>PL. 6114</t>
  </si>
  <si>
    <t>08791686, 09744860; 08791716; 08791732/ 04485220</t>
  </si>
  <si>
    <t xml:space="preserve">11972103, 08928380, 09744436; 07251068, 08928428/ 08243875, 08928452/ 08243891, 08928487
</t>
  </si>
  <si>
    <t xml:space="preserve">Para 100 determinaciones; Para 200 pruebas; Para 300 pruebas/  4 x 1,0 mL </t>
  </si>
  <si>
    <t>09744754; 05092744, 08469717, 09315322; 08469717, 09315357/ 05092752, 09315365/ 09315373</t>
  </si>
  <si>
    <t>Para la determinación cuantitativa de la suma de la gonadotropina coriónica humana (hCG) y la subunidad β de la hCG en suero y plasma humano, mediante un ensayo de electroquimioluminiscencia (ECLIA), en los analizadores automáticos Elecsys y cobas e.</t>
  </si>
  <si>
    <t>03271749, 0974428; 07251025 / 03302652</t>
  </si>
  <si>
    <t>11776223, 09755586; 07026986/ 07030207</t>
  </si>
  <si>
    <t>03045838, 09755594; 07027001/ 03045846</t>
  </si>
  <si>
    <t>07957190; 07957246; 08818061; 08818916, 10059516; 10059524 / 07957203/ 07957211</t>
  </si>
  <si>
    <t xml:space="preserve">Para el control de calidad de los inmunoanálisis Elecsys Anti-TSHR, Anti-TPO y Anti-Tg en los inmunoanalizadores cobas e. </t>
  </si>
  <si>
    <r>
      <t>Combur</t>
    </r>
    <r>
      <rPr>
        <vertAlign val="superscript"/>
        <sz val="11"/>
        <rFont val="Calibri"/>
        <family val="2"/>
      </rPr>
      <t>10</t>
    </r>
    <r>
      <rPr>
        <sz val="11"/>
        <rFont val="Calibri"/>
        <family val="2"/>
      </rPr>
      <t xml:space="preserve"> Test M/ Control-Test M</t>
    </r>
  </si>
  <si>
    <t>Para la determinación cualitativa o semicuantitativa del pH, leucocitos, nitritos, proteína, glucosa, cuerpos cetónicos, urobilinógeno, bilirrubina, eritrocitos y gravedad específica en orina, con el analizador de orina cobas u 411, y además para la lectura visual con las presentaciones 09587624 y 09605142. Sólo para uso profesional.</t>
  </si>
  <si>
    <t>Familia 1.2.9 SENSI DISCOS</t>
  </si>
  <si>
    <t>Gentamicina 120 μg</t>
  </si>
  <si>
    <t>Amoxicilina / Ácido clavulánico 30 μg</t>
  </si>
  <si>
    <t>Amoxicillin 30 μg</t>
  </si>
  <si>
    <t>Ampicilina / Sulbactam 20 μg</t>
  </si>
  <si>
    <t>Aztreonam 30 μg</t>
  </si>
  <si>
    <t>Cefepime 30 μg</t>
  </si>
  <si>
    <t>Ciprofloxacin 5 μg</t>
  </si>
  <si>
    <t>Clindamycin 2 μg</t>
  </si>
  <si>
    <t>Colistin 25 μg</t>
  </si>
  <si>
    <t>Doxyxyciclina 30 ug</t>
  </si>
  <si>
    <t>Fluconazole 25 μg</t>
  </si>
  <si>
    <t>Fosfomycin 200 μg</t>
  </si>
  <si>
    <t>Linezolid 30 μg</t>
  </si>
  <si>
    <t>Meropenem 10 μg</t>
  </si>
  <si>
    <t>Cefoxitin 30 μg</t>
  </si>
  <si>
    <t>Nalidixic acid 30 μg</t>
  </si>
  <si>
    <t>Norfloxacin 10 μg</t>
  </si>
  <si>
    <t>Piperacillin / Tazobactam 110 μg</t>
  </si>
  <si>
    <t>Teicoplanin 30 μg</t>
  </si>
  <si>
    <t>Tobramycin 30 μg</t>
  </si>
  <si>
    <t>Levofloxacin 5 μg</t>
  </si>
  <si>
    <t>Clotrimazole 10 μg</t>
  </si>
  <si>
    <t>Amikacin 30 μg</t>
  </si>
  <si>
    <t>Ampicillin 10 μg</t>
  </si>
  <si>
    <t>Cephalexin 30 μg</t>
  </si>
  <si>
    <t>Cefuroxime 30 μg</t>
  </si>
  <si>
    <t>Carbenicillin 100 μg</t>
  </si>
  <si>
    <t>Cefazolin 30 μg</t>
  </si>
  <si>
    <t>Cefotaxime 30 μg</t>
  </si>
  <si>
    <t>Chloramphenicol 30 μg</t>
  </si>
  <si>
    <t>Ceftazidime 30 μg</t>
  </si>
  <si>
    <t>Ceftriaxone 30 μg</t>
  </si>
  <si>
    <t>Gentamicin 10 μg</t>
  </si>
  <si>
    <t>Erythromycin 15 μg</t>
  </si>
  <si>
    <t>Streptomycin 10 μg</t>
  </si>
  <si>
    <t>Streptomycin 300 μg</t>
  </si>
  <si>
    <t>Kanamycin 30 μg</t>
  </si>
  <si>
    <t>Nitrofurantoin 300 μg</t>
  </si>
  <si>
    <t>Oxacillin 1 μg</t>
  </si>
  <si>
    <t>Azithromycin 15 μg</t>
  </si>
  <si>
    <t>Penicillin G 10 U</t>
  </si>
  <si>
    <t>Tetracycline 30 μg</t>
  </si>
  <si>
    <t>Ticarcillin / Clavulanic acid 85 μg</t>
  </si>
  <si>
    <t>Spectinomycin 100 μg</t>
  </si>
  <si>
    <t>Rifampin (Rifampicin) 5 μg</t>
  </si>
  <si>
    <t>Ceftazidime / Clavulanic acid 40 μg</t>
  </si>
  <si>
    <t>D1811-112/01</t>
  </si>
  <si>
    <t>D1811-112/02</t>
  </si>
  <si>
    <t>D1811-112/03</t>
  </si>
  <si>
    <t>D1811-112/04</t>
  </si>
  <si>
    <t>D1811-112/05</t>
  </si>
  <si>
    <t>D1811-112/06</t>
  </si>
  <si>
    <t>D1811-112/07</t>
  </si>
  <si>
    <t>D1811-112/09</t>
  </si>
  <si>
    <t>D1811-112/11</t>
  </si>
  <si>
    <t>D1811-112/17</t>
  </si>
  <si>
    <t>D1811-112/18</t>
  </si>
  <si>
    <t>D1811-112/19</t>
  </si>
  <si>
    <t>D1811-112/20</t>
  </si>
  <si>
    <t>D1811-112/21</t>
  </si>
  <si>
    <t>D1811-112/22</t>
  </si>
  <si>
    <t>D1811-112/23</t>
  </si>
  <si>
    <t>D1811-112/24</t>
  </si>
  <si>
    <t>D1811-112/25</t>
  </si>
  <si>
    <t>D1811-112/26</t>
  </si>
  <si>
    <t>D1811-112/27</t>
  </si>
  <si>
    <t>D1811-112/28</t>
  </si>
  <si>
    <t>D1811-112/29</t>
  </si>
  <si>
    <t>D1811-112/30</t>
  </si>
  <si>
    <t>D1811-112/31</t>
  </si>
  <si>
    <t>D1811-112/32</t>
  </si>
  <si>
    <t>D1811-112/33</t>
  </si>
  <si>
    <t>D1811-112/34</t>
  </si>
  <si>
    <t>D1811-112/35</t>
  </si>
  <si>
    <t>D1811-112/36</t>
  </si>
  <si>
    <t>D1811-112/37</t>
  </si>
  <si>
    <t>D1811-112/38</t>
  </si>
  <si>
    <t>D1811-112/39</t>
  </si>
  <si>
    <t>D1811-112/40</t>
  </si>
  <si>
    <t>D1811-112/41</t>
  </si>
  <si>
    <t>D1811-112/42</t>
  </si>
  <si>
    <t>D1811-112/43</t>
  </si>
  <si>
    <t>D1811-112/44</t>
  </si>
  <si>
    <t>D1811-112/45</t>
  </si>
  <si>
    <t>D1811-112/46</t>
  </si>
  <si>
    <t>D1811-112/47</t>
  </si>
  <si>
    <t>D1811-112/48</t>
  </si>
  <si>
    <t>D1811-112/49</t>
  </si>
  <si>
    <t>D1811-112/50</t>
  </si>
  <si>
    <t>D1811-112/51</t>
  </si>
  <si>
    <t>D1811-112/52</t>
  </si>
  <si>
    <t>D1811-112/53</t>
  </si>
  <si>
    <t>D1811-112/54</t>
  </si>
  <si>
    <t>D1811-112/55</t>
  </si>
  <si>
    <t>D1811-112/56</t>
  </si>
  <si>
    <t>D1811-112/57</t>
  </si>
  <si>
    <t>D1811-112/58</t>
  </si>
  <si>
    <t>D1811-112/59</t>
  </si>
  <si>
    <t>D1811-112/60</t>
  </si>
  <si>
    <t>D1811-112/61</t>
  </si>
  <si>
    <t>D1811-112/62</t>
  </si>
  <si>
    <t>D2506-19</t>
  </si>
  <si>
    <t>SUMASIGNAL APOE</t>
  </si>
  <si>
    <t>Para la identificación de las variantes alélicas (ɛ2, ɛ3, ɛ4) del gen APOE  y el genotipo resultante de la combinación de las mismas (ɛ4/ ɛ4, ɛ3/ɛ3, ɛ2/ɛ2, ɛ2/ɛ3, ɛ2/ɛ4, ɛ3/ɛ4), en muestras de sangre seca colectadas sobre papel de filtro, mediante una prueba de amplificación por PCR múltiple alelo-específica para polimorfismos de un solo nucleótido (SNP) e identificación por Análisis de Fusión de Alta Resolución (HRMA).</t>
  </si>
  <si>
    <t xml:space="preserve">Para 20 pruebas </t>
  </si>
  <si>
    <t>04481798, 09015060, 09731385; 09015086; 07026706, 09015124/ 04487761, 09227261</t>
  </si>
  <si>
    <t>11775863, 08932352, 09745840; 07027346, 08932387/03032680, 08932417, 09557440</t>
  </si>
  <si>
    <t>D2506-18</t>
  </si>
  <si>
    <t>DETERMINETM HIV EARLY DETECT</t>
  </si>
  <si>
    <t>Prueba rápida para la detección cualitativa del antígeno p24 del VIH-1 en forma libre y de los anticuerpos a VIH-1 y VIH-2, en sangre total humana capilar y venosa, plasma o suero, mediante inmunocromatografía de flujo lateral.</t>
  </si>
  <si>
    <t>100 pruebas</t>
  </si>
  <si>
    <t>7D2843SET</t>
  </si>
  <si>
    <t>D2507-20</t>
  </si>
  <si>
    <t>Anti-human globulin</t>
  </si>
  <si>
    <t>Determinación cualitativa de anti-Ig G y anti-C3d humanos en hematíes.</t>
  </si>
  <si>
    <t xml:space="preserve">Frasco por 10 mL </t>
  </si>
  <si>
    <t>Para 100 pruebas, para 300 pruebas/ 4 x 1 mL/ 4 x 1 mL</t>
  </si>
  <si>
    <t>06687733, 07027150/ 06687750/ 06687768</t>
  </si>
  <si>
    <t>08828601, ; 09744908; 08828610/ 08851964</t>
  </si>
  <si>
    <t>LightMix® Modular Sarbecovirus SARS-CoV-2</t>
  </si>
  <si>
    <t>Para la detección de una fracción del genoma viral de Sarbecovirus en un extracto total de ácidos nucleicos, obtenidos a partir de muestras de las vías respiratorias de pacientes con síntomas respiratorios significativos, en los analizadores LightCycler® 480, cobas z 480, LightCycler® 480 II y LightCycler® PRO.</t>
  </si>
  <si>
    <t>D2508-22</t>
  </si>
  <si>
    <t>ALTP2</t>
  </si>
  <si>
    <t xml:space="preserve">Para la determinación cuantitativa de la alanina aminotransferasa (ALT) con activación por fosfato de piridoxal en suero y plasma humanos en los sistemas cobas c 303/503/703. </t>
  </si>
  <si>
    <t>Casete conteniendo a R1 y R3 para 800 pruebas.</t>
  </si>
  <si>
    <t>08104697</t>
  </si>
  <si>
    <t>Anti-D IgG + IgM Monoclonal</t>
  </si>
  <si>
    <t>Para la determinación cualitativa de antígeno D en hematíes humanos.</t>
  </si>
  <si>
    <t>D2508-</t>
  </si>
  <si>
    <t>D2508-21</t>
  </si>
  <si>
    <t>Bioline™ Chagas Ab</t>
  </si>
  <si>
    <t>Prueba rápida para la detección de anticuerpos contra Trypanosoma cruzi en suero, plasma o sangre total humana, mediante inmunocromatografía de flujo lateral.</t>
  </si>
  <si>
    <t>49FK10</t>
  </si>
  <si>
    <t>06923348, 09014977; 09015035; 07251378, 09015051/ 06923364</t>
  </si>
  <si>
    <t xml:space="preserve"> 8.1.1 ABX MICROS 60/ ES 60</t>
  </si>
  <si>
    <t>Para la determinación cuantitativa de 16 parámetros hematológicos en muestras de sangre total anticoagulada con EDTA, en los contadores hematológicos ABX MICROS 60 y ABX MICROS ES 60 de HORIBA Medical.</t>
  </si>
  <si>
    <t>D2509-25</t>
  </si>
  <si>
    <t>SI2</t>
  </si>
  <si>
    <t>Prueba in vitro para la determinación semicuantitativa del índice lipémico, hemolítico e ictérico en suero, plasma, orina y LCR humanos mediante un ensayo de electroquimioluminiscencia (ECLIA) en los analizadores cobas c (cobas c 303, cobas c 503 y cobas c 703).</t>
  </si>
  <si>
    <t>14500 pruebas</t>
  </si>
  <si>
    <t>08063516</t>
  </si>
  <si>
    <t>STA-LIATEST® CONTROL N + P</t>
  </si>
  <si>
    <t>Plasmas para el control de las determinaciones inmunoturbidimétrico para ensayos del factor Von Willebrand, proteína S libre, y dímero D, en los equipos STA®-R, STA Compact® y STA Satellite®.</t>
  </si>
  <si>
    <t>12 viales x 1 mL STA®- Liatest® Control N;
12 viales x 1 mL STA®- Liatest® Control P</t>
  </si>
  <si>
    <t>00526</t>
  </si>
  <si>
    <t>D2509-24</t>
  </si>
  <si>
    <t>ACTD 2509-02</t>
  </si>
  <si>
    <t>08/09/2025</t>
  </si>
  <si>
    <t>WellcogenTM Bacterial Antigen Kit</t>
  </si>
  <si>
    <t>Para la detección cualitativa de antígenos de estreptococos del grupo B, Haemophilus influenzae del tipo b, Streptococcus pneumoniae (neumococos), Neisseria meningitidis (meningococos) de los grupos A, B, C, Y o W135 y Escherichia coli K1 presentes en líquido cefalorraquídeo (LCR), así como en otros líquidos corporales (orina), en sobrenadantes de hemocultivos y en cultivos de placas (solo para N. meningitidis grupo B y E. coli K1), mediante aglutinación en látex.</t>
  </si>
  <si>
    <t>R30859602 (ZL26)</t>
  </si>
  <si>
    <t>03183696, 10059605; 05169291; 08057931, 08057931</t>
  </si>
  <si>
    <t>D2009-37</t>
  </si>
  <si>
    <t>Leptospira IgG/IgM Prueba Rápida de Casete (Sangre total, Suero, Plasma)</t>
  </si>
  <si>
    <t>D2509-28</t>
  </si>
  <si>
    <t>Prueba rápida para la detección cualitativa de anticuerpos IgG e IgM contra Leptospira interrogans en muestras de sangre total, suero o plasma humano, mediante inmunocromatografía de flujo lateral.</t>
  </si>
  <si>
    <t>Para 40 pruebas</t>
  </si>
  <si>
    <t>ILEP-402</t>
  </si>
  <si>
    <t xml:space="preserve">Familia 8.1.3 Juego de soluciones para cobas c ISE </t>
  </si>
  <si>
    <t>D2510-28</t>
  </si>
  <si>
    <t>Para la garantizar el funcionamiento en las determinaciones cuantitativas de sodio, potasio, y cloruro en suero, plasma u orina humanos, en los sistemas cobas c ISE.</t>
  </si>
  <si>
    <t>De 15 a 25 °C</t>
  </si>
  <si>
    <t>D2510-28/1</t>
  </si>
  <si>
    <t>D2510-28/2</t>
  </si>
  <si>
    <t>ISE Internal Standard Gen.2</t>
  </si>
  <si>
    <t>ISE Diluent Gen.2</t>
  </si>
  <si>
    <t>ISE Reference Electrolyte</t>
  </si>
  <si>
    <t>ISE Standard Low</t>
  </si>
  <si>
    <t>ISE Standard High</t>
  </si>
  <si>
    <t xml:space="preserve">Monitorización del potencial de electrodo en la unidad analítica cobas c ISE (303/311/501,8000) y cobas pro ISE, para la determinación cuantitativa de sodio, potasio y cloruro en suero, plasma u orina de origen humano. </t>
  </si>
  <si>
    <t>Está destinado a la dilución de muestras en la unidad analítica cobas c ISE (303/ 8000), cobas pro ISE, y cobas c 311/ 501, para la determinación cuantitativa de sodio, potasio y cloruro en suero, plasma u orina de origen humano</t>
  </si>
  <si>
    <t>Para cerrar el circuito de medición de la unidad analítica cobas c ISE (cobas ISE neo, cobas pro ISE, cobas c 303/8000 ISE, cobas c 311/501) para la determinación cuantitativa de sodio, potasio y cloruro en suero, plasma u orina de origen humano.</t>
  </si>
  <si>
    <t>Se utiliza en la calibración de electrodos selectivos de iones en analizadores cobas c.</t>
  </si>
  <si>
    <t>2 x 2000 mL
5 x 600 mL</t>
  </si>
  <si>
    <t>2 x 2000 mL
5 x 300 mL</t>
  </si>
  <si>
    <t>2 x 2000 mL
1 x 500 mL
5 x 300 mL</t>
  </si>
  <si>
    <t>10 x 3 mL</t>
  </si>
  <si>
    <t>04880455
04522320</t>
  </si>
  <si>
    <t>04880480
04522630</t>
  </si>
  <si>
    <t>08392013
10820652
11360981</t>
  </si>
  <si>
    <t>11183974</t>
  </si>
  <si>
    <t>11183982</t>
  </si>
  <si>
    <t>D2510-28/3</t>
  </si>
  <si>
    <t>D2510-28/4</t>
  </si>
  <si>
    <t>D2510-28/5</t>
  </si>
  <si>
    <t>D2410-27</t>
  </si>
  <si>
    <t>HSCRP</t>
  </si>
  <si>
    <t>Para la determinación cuantitativa de la proteína C reactiva (CRP) en suero y plasma humanos, mediante un ensayo de electroquimioluminiscencia (ECLIA) en los analizadores cobas c.</t>
  </si>
  <si>
    <t>Para 500 pruebas/ Para 300 pruebas/ Para 250 pruebas</t>
  </si>
  <si>
    <t>0918823/ 09188240/ 09188266</t>
  </si>
  <si>
    <t>D2510-29</t>
  </si>
  <si>
    <t>Protein C Chrom</t>
  </si>
  <si>
    <t>Para la determinación cuantitativa de la actividad de la proteína C en plasma humano citratado, mediante un método cromogénico, en los analizadores cobas t 511.</t>
  </si>
  <si>
    <t>Casete conteniendo R1/SR para 42 determinaciones.</t>
  </si>
  <si>
    <t>06660525</t>
  </si>
  <si>
    <t>D2510-30</t>
  </si>
  <si>
    <t>Roche CARDIAC POC NT-proBNP/ Roche CARDIAC POC NT-proBNP Control</t>
  </si>
  <si>
    <t xml:space="preserve">Para la determinación cuantitativa del fragmento N-Terminal del propéptido natriurético tipo B (NT-proBNP) en sangre venosa tratada con heparina, para uso con el instrumento cobas h 232. Para pruebas cercanas al paciente (POCT). </t>
  </si>
  <si>
    <t>Para 10 pruebas / 2 x 1,0 mL</t>
  </si>
  <si>
    <t>09213074/ 09302344</t>
  </si>
  <si>
    <t>D2107-15</t>
  </si>
  <si>
    <t>F2 AM LPU</t>
  </si>
  <si>
    <t>Para la conservación de las heces fecales en el examen parasitológico.</t>
  </si>
  <si>
    <t>ACTD2604-01</t>
  </si>
  <si>
    <t>29/04/2026</t>
  </si>
  <si>
    <t>Xpert® MTB/RIF Ultra</t>
  </si>
  <si>
    <t>Para la detección del ADN del complejo de Mycobacterium tuberculosis (MTB) en muestras de esputos sin procesar o en sedimentos concentrados preparados a partir de esputo inducido o expectorado, así como de las mutaciones del gen rpoB asociadas con la resistencia a la rifampicina en las muestras que presenten dicho complejo, mediante PCR en tiempo real, en el equipo GeneXpert®.</t>
  </si>
  <si>
    <t>GXMTB/RIF-ULTRA-10</t>
  </si>
  <si>
    <t xml:space="preserve">8.2 Soluciones Auxiliares para el uso en los analizadores cobas e.  </t>
  </si>
  <si>
    <t>D1605-37/5</t>
  </si>
  <si>
    <t>D1605-37/6</t>
  </si>
  <si>
    <t>D1605-37/7</t>
  </si>
  <si>
    <t>Elecsys SysWash</t>
  </si>
  <si>
    <t>D1605-37/8</t>
  </si>
  <si>
    <t>D1605-37/9</t>
  </si>
  <si>
    <t>ProCell II M</t>
  </si>
  <si>
    <t>Solución del sistema destinada a generar señales electroquímicas en los inmunoanalizadores cobas e 402/801, conjuntamente con los reactivos de los ensayos Elecsys.</t>
  </si>
  <si>
    <t>06908799</t>
  </si>
  <si>
    <t>PreClean II M</t>
  </si>
  <si>
    <t>Solución de limpieza para eliminar las sustancias que puedan interferir en la detección de señales, en los inmunoanalizadores cobas e 402/801, junto con los reactivos del ensayo Elecsys.</t>
  </si>
  <si>
    <t>06908853</t>
  </si>
  <si>
    <t>Aditivo para el agua de lavado en los inmunoanalizadores.</t>
  </si>
  <si>
    <t>Solución de limpieza para eliminar las sustancias que puedan interferir en la detección de señales, en los inmunoanalizadores cobas e 601/602, junto   con    los   reactivos   del   ensayo Elecsys.</t>
  </si>
  <si>
    <t>Solución de lavado destinada a enjuagar los inmunoanalizadores cobas e 601/602 durante el funcionamiento al cambiar de reactivos, conjuntamente con los reactivos del ensayo Elecsys.</t>
  </si>
  <si>
    <t>Solución integrante del sistema, destinada a generar señales electroquímicas en los inmunoanalizadores MODULAR ANALYTICS E170, cobas e 601/602 conjuntamente con los reactivos del ensayo Elecsys.</t>
  </si>
  <si>
    <t>La solución del sistema sirve para lavar la unidad de detección del inmunoanalizador cobas e 411, conjuntamente con los reactivos de los ensayos Elecsys.</t>
  </si>
  <si>
    <t>Solución del sistema destinada a generar señales electroquímicas en el inmunoanalizador cobas e 411, conjuntamente con los reactivos de los ensayos Elecsys.</t>
  </si>
  <si>
    <t>LISTA DE DIAGNOSTICADORES CON AUTORIZACIÓN DE COMERCIALIZACIÓN EN CUBA 2026</t>
  </si>
  <si>
    <t>03203093, 09755764; 07027737/ 03277356</t>
  </si>
  <si>
    <t>D2511-32</t>
  </si>
  <si>
    <t xml:space="preserve">Familia 7.1.2 Controles para su uso en los cobas t 511 </t>
  </si>
  <si>
    <t>Para el control de calidad de las pruebas de coagulación de Roche en los analizadores cobas t 511.</t>
  </si>
  <si>
    <t>D2511-32/1</t>
  </si>
  <si>
    <t>D2511-32/2</t>
  </si>
  <si>
    <t xml:space="preserve"> UniCon N</t>
  </si>
  <si>
    <t>UniCon P</t>
  </si>
  <si>
    <t>Para el control de calidad de las pruebas de coagulación de Roche para su uso en los analizadores cobas t 511, en el intervalo normal.</t>
  </si>
  <si>
    <t>Para el control de calidad de las pruebas de coagulación de Roche para su uso en los analizadores cobas t 511, en el intervalo patológico.</t>
  </si>
  <si>
    <t>09617990</t>
  </si>
  <si>
    <t>09618163</t>
  </si>
  <si>
    <t>Familia 12.2.1 Tiras rápidas para la determinación de drogas de abuso.</t>
  </si>
  <si>
    <t>Pruebas rápidas para la detección cualitativa de drogas de abuso en orina humana.</t>
  </si>
  <si>
    <t>D2511-33/1</t>
  </si>
  <si>
    <t>D2511-33/2</t>
  </si>
  <si>
    <t>D2511-33/3</t>
  </si>
  <si>
    <t>D2511-33/4</t>
  </si>
  <si>
    <t>D2511-33/5</t>
  </si>
  <si>
    <t>D2511-33/6</t>
  </si>
  <si>
    <t>D2511-33/7</t>
  </si>
  <si>
    <t>D2511-33/8</t>
  </si>
  <si>
    <t>Prueba Rápida AMP1000 en Tira</t>
  </si>
  <si>
    <t>BAR300 Prueba Rápida en Tira</t>
  </si>
  <si>
    <t xml:space="preserve">Prueba Rápida BZO300 en Tira </t>
  </si>
  <si>
    <t xml:space="preserve">Prueba Rápida COC300 en Tira </t>
  </si>
  <si>
    <t>Prueba Rápida MET1000</t>
  </si>
  <si>
    <t xml:space="preserve">Prueba Rápida MOP300 en Tira </t>
  </si>
  <si>
    <t xml:space="preserve">Prueba de TCA1000 en Tira </t>
  </si>
  <si>
    <t xml:space="preserve">Prueba de Marihuana50 en Tira </t>
  </si>
  <si>
    <t>Prueba rápida para la detección cualitativa de Anfetamina en orina humana.</t>
  </si>
  <si>
    <t>Prueba rápida para la detección cualitativa de barbitúricos en la orina humana.</t>
  </si>
  <si>
    <t>Prueba rápida para la detección cualitativa de Benzodiacepina en orina humana.</t>
  </si>
  <si>
    <t>Prueba rápida para la detección cualitativa de Metabolitos de Cocaína en orina humana.</t>
  </si>
  <si>
    <t xml:space="preserve"> Prueba rápida para detectar cualitativamente metanfetamina en orina humana.</t>
  </si>
  <si>
    <t>Prueba rápida para la detección cualitativa de Morfina en orina humana.</t>
  </si>
  <si>
    <t>Prueba rápida para la detección cualitativa de antidepresivos tricíclicos en orina humana.</t>
  </si>
  <si>
    <t>Prueba rápida para la detección cualitativa de Marihuana en orina humana.</t>
  </si>
  <si>
    <t>Estuche x 50 tiras</t>
  </si>
  <si>
    <t>DAM-101</t>
  </si>
  <si>
    <t>DBA-101</t>
  </si>
  <si>
    <t>DBZ-101</t>
  </si>
  <si>
    <t>DCO-101</t>
  </si>
  <si>
    <t>DME-101</t>
  </si>
  <si>
    <t>DMO-101</t>
  </si>
  <si>
    <t>DTC-101</t>
  </si>
  <si>
    <t>DTH-101</t>
  </si>
  <si>
    <t>D2511-31</t>
  </si>
  <si>
    <t xml:space="preserve">A1CX4 / Hemolyzing Reagent / A1CD </t>
  </si>
  <si>
    <t>Para la determinación cuantitativa de la hemoglobina A1c en mmol/mol (IFCC) y de la hemoglobina A1c en % (DCCT/NGSP) en sangre total o hemolizado en los analizadores cobas c 303 y cobas c 503.</t>
  </si>
  <si>
    <t>Para 200 determinaciones; Para 500 determinaciones/ 1x1000 mL/ Casette conteniendo 50 mL</t>
  </si>
  <si>
    <t>09529705, 09529713/ 11488457/ 08463107</t>
  </si>
  <si>
    <t>D2304-10/3</t>
  </si>
  <si>
    <t>07539673</t>
  </si>
  <si>
    <t>D2304-14/4</t>
  </si>
  <si>
    <t>UniCal</t>
  </si>
  <si>
    <t>10 frascos x 1 mL</t>
  </si>
  <si>
    <t>09618236</t>
  </si>
  <si>
    <t>Para comprobar el funcionamiento del sistema óptico del instrumento cobas h 232. Para la realización de pruebas cercanas al paciente (POCT).</t>
  </si>
  <si>
    <t>S6</t>
  </si>
  <si>
    <t>D2512-34</t>
  </si>
  <si>
    <t>HYDRAGEL 6 CSF / Anti-IgA-PER / Anti-IgG-PER / Anti-IgM-PER / Anti-Kappa/Lambda-PER.</t>
  </si>
  <si>
    <t>Para la detección e identificación de bandas "oligoclonales" en los patrones electroforéticos de líquido cefalorraquídeo, mediante los sistemas semiautomáticos HYDRASYS.</t>
  </si>
  <si>
    <t>Para 60 determinaciones/ 1 vial (liofilizado) x 0,7 mL/ 1 vial (liofilizado) x 0,7 mL/ 1 vial (liofilizado) x 0,7 mL/ 1 vial (liofilizado) x 0,7 mL anti-Kappa-PER
1 vial (liofilizado) x 0,7 mL  anti-Lambda-PER</t>
  </si>
  <si>
    <t>4351/ 4742/ 4743/ 4744/ 4745</t>
  </si>
  <si>
    <t>D2512-36</t>
  </si>
  <si>
    <t>QIAstat-Dx® Gastrointestinal Panel 2</t>
  </si>
  <si>
    <t xml:space="preserve">Para la detección e identificación múltiple, cualitativa y simultánea de ácidos nucleicos de varios virus, bacterias y parásitos, directamente de muestras de heces humanas recogidas en medios de transporte Cary-Blair o Cary-Blair modificado, obtenidas de individuos con signos y/o síntomas de infección gastrointestinal, mediante PCR en tiempo real en los equipos QIAstat-Dx Analyzer 1.0, QIAstat-Dx Analyzer 2.0 y QIAstat-Dx Rise. </t>
  </si>
  <si>
    <t>D2512-37</t>
  </si>
  <si>
    <t>VIASURE CMV q Real Time PCR Detection Kit 12 x 8-well strips, Low Profile</t>
  </si>
  <si>
    <t>Para la detección y cuantificación del DNA de Citomegalovirus (CMV) en muestras de plasma humano tratado con EDTA, mediante PCR en tiempo real.</t>
  </si>
  <si>
    <t xml:space="preserve">VS-CMV112L   </t>
  </si>
  <si>
    <t>D2512-38</t>
  </si>
  <si>
    <t>VIASURE H. influenzae, N. meningitidis &amp; S. pneumoniae Real Time PCR Detection Kit 6 x 8-well strips, low profile</t>
  </si>
  <si>
    <t>Para la identificación y diferenciación específica de H. influenzae, N. meningitidis y/o S. pneumoniae en muestras de fluido cerebroespinal o sangre procedentes de pacientes con signos y síntomas de infección por meningitis.</t>
  </si>
  <si>
    <t>Para 48 determinaciones</t>
  </si>
  <si>
    <t xml:space="preserve">VS-HNS106LE      </t>
  </si>
  <si>
    <t>D2512-35</t>
  </si>
  <si>
    <t>VIASURE Papilloma Virus 16 + 18 Real Time PCR Detection Kit 12 x 8-well strips, low profile</t>
  </si>
  <si>
    <t>Para la identificación y diferenciación específica del Virus del papiloma humano 16 y/o Virus del papiloma humano 18 en muestras clínicas (DNA extraído de muestras en medio de transporte, citología en base líquida, y frotis endocervicales/vaginales) de pacientes con signos y síntomas de infección por el Virus del papiloma humano (VPH), mediante RT-PCR.</t>
  </si>
  <si>
    <t>VS-HPV112L</t>
  </si>
  <si>
    <t>D2512-39</t>
  </si>
  <si>
    <t>VIASURE Rotavirus Real Time PCR Detection Kit 12 x 8-well strips, low profile</t>
  </si>
  <si>
    <t>Prueba de PCR en tiempo real no automatizado, diseñado para la detección cualitativa de RNA de Rotavirus A en muestras fecales procedentes de individuos con sospecha de infección gastrointestinal.</t>
  </si>
  <si>
    <t>VS-RTV112LE</t>
  </si>
  <si>
    <t>D2512-40</t>
  </si>
  <si>
    <t>VIASURE Zika, Dengue &amp; Chikungunya Real Time PCR Detection Kit 12 x 8-well strips, low profile.</t>
  </si>
  <si>
    <t>Prueba de PCR en tiempo real diseñado para la detección y diferenciación específica de los virus Zika, Dengue y/o Chikungunya en muestras clínicas procedentes de pacientes con signos y síntomas de infección por los virus Zika, Dengue y/o Chikungunya.</t>
  </si>
  <si>
    <t>VS-ZDC112LE</t>
  </si>
  <si>
    <t xml:space="preserve">Para la determinación cuantitativa de estradiol en suero y plasma humanos mediante un inmunoensayo de electroquimioluminiscencia (ECLIA), en los inmunoanalizadores Elecsys y cobas e. </t>
  </si>
  <si>
    <t>Para el diagnóstico celular en la medicina humana y en el examen citológico de muestras de origen humano.</t>
  </si>
  <si>
    <t>Solución de Papanicolaou 1a solución de hematoxilina según Harris / Solución de Papanicolaou 2a solución de anaranjado G (OG6) / Solución 3b de Papanicolaou solución policroma EA 50</t>
  </si>
  <si>
    <t>D2601-02</t>
  </si>
  <si>
    <t>Familia 1.1.1 Medios de cultivo para el diagnóstico in vitro</t>
  </si>
  <si>
    <t>Para el enriquecimiento selectivo y diferenciación de microorganismos a partir de diferentes muestras (clínicas, alimentos, colonias).</t>
  </si>
  <si>
    <t>Selenite Cystine Broth ISO</t>
  </si>
  <si>
    <t xml:space="preserve">King B Medium (Pseudomonas F Agar) ISO </t>
  </si>
  <si>
    <t>Ewing Malonate Broth Modified</t>
  </si>
  <si>
    <t>Bordet-Gengou Agar with Charcoal</t>
  </si>
  <si>
    <t>MacConkey Broth EP/USP</t>
  </si>
  <si>
    <t>Acetate Differential Agar</t>
  </si>
  <si>
    <t>Corn Meal Agar</t>
  </si>
  <si>
    <t>Listeria Agar Base Oxford ISO</t>
  </si>
  <si>
    <t>DNAse Test Agar (Deoxyribonuclease Activity)</t>
  </si>
  <si>
    <t>MacConkey Agar with Sorbitol (CT-SMAC) ISO</t>
  </si>
  <si>
    <t>D2601-02/1</t>
  </si>
  <si>
    <t>D2601-02/2</t>
  </si>
  <si>
    <t>D2601-02/3</t>
  </si>
  <si>
    <t>D2601-02/4</t>
  </si>
  <si>
    <t>D2601-02/5</t>
  </si>
  <si>
    <t>D2601-02/6</t>
  </si>
  <si>
    <t>D2601-02/7</t>
  </si>
  <si>
    <t>D2601-02/8</t>
  </si>
  <si>
    <t>D2601-02/9</t>
  </si>
  <si>
    <t>D2601-02/10</t>
  </si>
  <si>
    <t>Para la diferenciación de coliformes y otros organismos entéricos.</t>
  </si>
  <si>
    <t>Para la detección de coliformes en agua, leche y otros materiales de importancia sanitaria.</t>
  </si>
  <si>
    <t>Detección de la actividad desoxirribonucleasa como ayuda en la identificación del aislamiento de bacterias a partir de muestras clínicas.</t>
  </si>
  <si>
    <t>Para el enriquecimiento selectivo de Salmonella spp y algunas cepas de Shigella en heces, orina (a partir de muestras clínicas) y otros materiales de importancia sanitaria.</t>
  </si>
  <si>
    <t>Para la identificación y confirmación de Pseudomonas spp. en base a la producción de fluoresceína.</t>
  </si>
  <si>
    <t>Para el aislamiento de Bordetella pertussis a partir de muestras clínicas.</t>
  </si>
  <si>
    <t>Para la diferenciación de Shigella de E. coli y bacilos Gram negativos no fermentadores.</t>
  </si>
  <si>
    <t>Para la producción de clamidosporas por Candida albicans y para el cultivo de hongos fitopatológicos.</t>
  </si>
  <si>
    <t>Medio selectivo para la detección de Listeria monocytogenes.</t>
  </si>
  <si>
    <t>Medio Selectivo y diferencial para E. coli O157:H7.</t>
  </si>
  <si>
    <t>1220</t>
  </si>
  <si>
    <t>1532</t>
  </si>
  <si>
    <t>1212</t>
  </si>
  <si>
    <t>1490</t>
  </si>
  <si>
    <t>1210</t>
  </si>
  <si>
    <t>1192</t>
  </si>
  <si>
    <t>1164</t>
  </si>
  <si>
    <t>1133</t>
  </si>
  <si>
    <t>1028</t>
  </si>
  <si>
    <t>1099</t>
  </si>
  <si>
    <t>D2601-01</t>
  </si>
  <si>
    <t>VIASURE Respiratory Panel VII Real Time PCR Detection Kit 12 x 8-well strips, low profile.</t>
  </si>
  <si>
    <t>Prueba de PCR en tiempo real diseñado para la detección cualitativa simultánea y la diferenciación del RNA/DNA procedente de Adenovirus humano (ADV), Metapneumovirus (MPV) y/o Bocavirus (BoV); cepas de Coronavirus (CoV) 229E, NL63, OC43 y/o HKU1; SARS-CoV-2; Influenza A (Flu A), Influenza B (Flu B) y Virus Respiratorio Sincitial Humano A (RSV A) y B (RSV B); los subtipos Influenza A H1N1pdm09, Influenza A H3N2, Influenza A H5N1 e Influenza A H7N9; Parainfluenza 1 (PIV-1), Parainfluenza 2 (PIV-2), Parainfluenza 3 (PIV-3) y/o Parainfluenza 4 (PIV-4), y el rinovirus humano (HRV) y/o enterovirus humano (HEV), en muestras respiratorias (muestras de hisopos nasofaríngeos) de individuos sospechosos de infección respiratoria por parte de su profesional de la salud.</t>
  </si>
  <si>
    <t>VS-RP0712LE</t>
  </si>
  <si>
    <t>D2602-03</t>
  </si>
  <si>
    <t>D2602-03/1</t>
  </si>
  <si>
    <t>D2602-03/2</t>
  </si>
  <si>
    <t>D2602-03/3</t>
  </si>
  <si>
    <t>D2602-03/4</t>
  </si>
  <si>
    <t>D2602-03/5</t>
  </si>
  <si>
    <t>D2602-03/6</t>
  </si>
  <si>
    <t>D2602-03/7</t>
  </si>
  <si>
    <t>D2602-03/8</t>
  </si>
  <si>
    <t>D2602-03/9</t>
  </si>
  <si>
    <t>D2602-03/10</t>
  </si>
  <si>
    <t>D2602-03/11</t>
  </si>
  <si>
    <t>D2602-03/12</t>
  </si>
  <si>
    <t>D2602-03/13</t>
  </si>
  <si>
    <t>Familia 1.1.6 Suplementos para el enriquecimiento de medios de cultivo.</t>
  </si>
  <si>
    <t>Legionella MWY Growth Supplement</t>
  </si>
  <si>
    <t>Legionella GVPC Supplement ISO</t>
  </si>
  <si>
    <t>Bacillus Cereus Supplement ISO</t>
  </si>
  <si>
    <t>Clostridium Perfringens Supplement (TSC)</t>
  </si>
  <si>
    <t>Tellurite Egg Yolk Emulsion</t>
  </si>
  <si>
    <t>Legionella BCYE Supplement ISO</t>
  </si>
  <si>
    <t>Preston Campylobacter Supplement ISO</t>
  </si>
  <si>
    <t>VCNT Supplement</t>
  </si>
  <si>
    <t>Novobiocin Selective Supplement</t>
  </si>
  <si>
    <t>Aeromonas Supplement</t>
  </si>
  <si>
    <t>Oxford Listeria Selective Supplement</t>
  </si>
  <si>
    <t>Emulsión de huevo con telurito potásico para la preparación del medio Baird Parker según norma ISO 6888-1.</t>
  </si>
  <si>
    <t>Suplemento para el aislamiento de especies de Legionella.</t>
  </si>
  <si>
    <t>Suplemento estéril selectivo que permite el aislamiento de Legionella en muestras de aguas.</t>
  </si>
  <si>
    <t>Suplemento selectivo estéril para el aislamiento y enumeración de Bacillus cereus en muestras de alimentos.</t>
  </si>
  <si>
    <t>Suplemento selectivo estéril para el aislamiento e identificación presuntiva de Clostridium perfringens según ISO 7937 y 14189, y otras normativas.</t>
  </si>
  <si>
    <t>Suplemento tamponador con los factores de crecimiento para completar el medio base CYE en BCYE Agar para Legionella.</t>
  </si>
  <si>
    <t>Suplemento selectivo estéril, para el aislamiento de Campylobacter spp. procedente de muestras humanas, animales, aviares y ambientales.</t>
  </si>
  <si>
    <t>Suplemento selectivo para el aislamiento de Neisserias patógenas.</t>
  </si>
  <si>
    <t>Suplemento selectivo para el aislamiento y proliferación de Salmonella spp.</t>
  </si>
  <si>
    <t>Suplemento selectivo para el aislamiento de Aeromonas spp. en muestras clínicas, de agua, y alimentos.</t>
  </si>
  <si>
    <t>Suplemento selectivo para el aislamiento de Listeria en muestras de alimentos.</t>
  </si>
  <si>
    <t>Caja x 10 viales</t>
  </si>
  <si>
    <t>6067</t>
  </si>
  <si>
    <t>6025</t>
  </si>
  <si>
    <t>6021</t>
  </si>
  <si>
    <t>6020</t>
  </si>
  <si>
    <t>5129</t>
  </si>
  <si>
    <t>6022</t>
  </si>
  <si>
    <t>6081</t>
  </si>
  <si>
    <t>6026</t>
  </si>
  <si>
    <t>6047</t>
  </si>
  <si>
    <t>6052</t>
  </si>
  <si>
    <t>6003</t>
  </si>
  <si>
    <t>CIN Supplement</t>
  </si>
  <si>
    <t>Polyenrichment Supplement</t>
  </si>
  <si>
    <t>Suplemento selectivo utilizado para el aislamiento de Yersinia sp según ISO 10273:2003.</t>
  </si>
  <si>
    <t>Suplemento nutritivo para el aislamiento de Neisserias patógenas.</t>
  </si>
  <si>
    <t>Caja de 2 x 5 viales</t>
  </si>
  <si>
    <t>6033</t>
  </si>
  <si>
    <t>6011</t>
  </si>
  <si>
    <t>Familia 10.2.1 Artritis Reumatoidea. AESKU</t>
  </si>
  <si>
    <t>D2604-04</t>
  </si>
  <si>
    <t xml:space="preserve">Para la detección cualitativa y cuantitativa de factores reumatoideos (IgM, IgG, IgA) y anticuerpos IgG contra péptidos citrulinados cíclicos sintéticos en suero humano, mediante enzimoinmunoensayo en fase sólida (ELISA). Para ayuda al diagnóstico de artritis reumatoidea. </t>
  </si>
  <si>
    <t>AESKULISA Rf-Check</t>
  </si>
  <si>
    <t>AESKULISA Rf-AGM</t>
  </si>
  <si>
    <t>AESKULISA CCP</t>
  </si>
  <si>
    <t>Enzimoinmunoensayo en fase sólida con el fragmento Fc de inmunoglobulina humana (IgG) elevadamente purificado para la detección combinada cuantitativa y cualitativa de los factores reumatoides (RF) IgG, IgM y IgA en suero humano.</t>
  </si>
  <si>
    <t>Enzimoinmunoensayo en fase sólida con fragmento Fc de inmunoglobulina humana (IgG) elevadamente purificado para la detección en separado cuantitativa y cualitativa de factores reumatoides (RF) IgG, IgM e IgA en suero humano.</t>
  </si>
  <si>
    <t>Enzimoinmunoensayo en fase sólida para la detección cuantitativa y cualitativa de anticuerpos IgG contra péptidos citrulinados cíclicos sintéticos.</t>
  </si>
  <si>
    <t>D2604-04/1</t>
  </si>
  <si>
    <t>D2604-04/2</t>
  </si>
  <si>
    <t>D2604-04/3</t>
  </si>
  <si>
    <t>Familia 10.2.5 Diagnóstico Hepático. AESKU</t>
  </si>
  <si>
    <t xml:space="preserve">Para la detección cualitativa y cuantitativa de autoanticuerpos asociados a hepatopatías autoinmunes en suero humano, mediante enzimoinmunoensayo en fase sólida (ELISA). </t>
  </si>
  <si>
    <t>AESKULISA LC-1</t>
  </si>
  <si>
    <t>AESKULISA LKM-1</t>
  </si>
  <si>
    <t>AESKULISA AMA-M2-G</t>
  </si>
  <si>
    <t>Enzimoinmunoensayo en fase sólida que emplea formiminotransferasa-ciclodeaminasa recombinante humana (antígeno del citosol del hígado) para la detección cuantitativa y cualitativa de autoanticuerpos anti-citosol del hígado del tipo 1 (anti-LC-1) en suero humano.</t>
  </si>
  <si>
    <t>Enzimoinmunoensayo en fase sólida que emplea citocromo p450 IID6 recombinante humano para la detección cuantitativa y cualitativa de anticuerpos contra microsomas hígado-riñón (LKM) en suero humano.</t>
  </si>
  <si>
    <t>Enzimoinmunoensayo en fase sólida que emplea antígeno mitocondrial M2 nativo para la detección cuantitativa y cualitativa de anticuerpos contra M2 en suero humano.</t>
  </si>
  <si>
    <t>D2604-05</t>
  </si>
  <si>
    <t>D2604-05/1</t>
  </si>
  <si>
    <t>D2604-05/2</t>
  </si>
  <si>
    <t>D2604-06</t>
  </si>
  <si>
    <t>D2604-06/1</t>
  </si>
  <si>
    <t>D2604-06/2</t>
  </si>
  <si>
    <t>D2604-06/3</t>
  </si>
  <si>
    <t>D2604-05/3</t>
  </si>
  <si>
    <t>Familia 10.2.7 Diagnóstico Tiroides. AESKU</t>
  </si>
  <si>
    <t xml:space="preserve">Para la detección cualitativa y cuantitativa de anticuerpos asociados a enfermedades tiroideas autoinmunes, y detección cuantitativa de tiroglobulina (Tg), en suero humano, mediante enzimoinmunoensayo en fase sólida (ELISA). </t>
  </si>
  <si>
    <t>Enzimoinmunoensayo en fase sólida que emplea tiroglobulina (Tg) humana elevadamente purificada aislada desde tejido de tiroides humana, para la detección cuantitativa y cualitativa de anticuerpos contra Tg en suero humano.</t>
  </si>
  <si>
    <t xml:space="preserve">Enzimoinmunoensayo en fase sólida que emplea peroxidasa tiroidea (TPO) humana recombinante de un sistema de expresión eucariótico para la detección cuantitativa y cualitativa de anticuerpos contra TPO en suero humano. </t>
  </si>
  <si>
    <t xml:space="preserve">Enzimoinmunoensayo en fase sólida para la detección cuantitativa de Tiroglobulina (Tg) en suero humano. </t>
  </si>
  <si>
    <t>AESKULISA a-Tg</t>
  </si>
  <si>
    <t>AESKULISA a-TPO</t>
  </si>
  <si>
    <t>AESKULISA Tg</t>
  </si>
  <si>
    <t>D2604-07</t>
  </si>
  <si>
    <t>Familia 10.3.1 Diagnóstico por láminas. AESKU</t>
  </si>
  <si>
    <t xml:space="preserve">Para la detección de autoanticuerpos contra antígenos celulares (ANA y ANCA) en suero humano mediante inmunofluorescencia indirecta (IFI). </t>
  </si>
  <si>
    <t xml:space="preserve">AESKU SLIDES ANA HEp-2 </t>
  </si>
  <si>
    <t>AESKU SLIDES ANCA Ethanol</t>
  </si>
  <si>
    <t>AESKU SLIDES ANCA Formalin</t>
  </si>
  <si>
    <t>Para la detección de autoanticuerpos contra antígenos nucleares y citoplasmáticos (ANA) en suero humano, mediante inmunofluorescencia indirecta (IFI). Para el diagnóstico diferencial de enfermedades reumáticas sistémicas, como el lupus eritematoso sistémico (LES), enfermedades mixtas del tejido conectivo (MCTD), esclerodermia, síndrome de Sjögren, polimiositis y dermatomiositis.</t>
  </si>
  <si>
    <t>Para la detección de autoanticuerpos anticitoplasma de neutrófilos (c-ANCA y p-ANCA) en suero humano, mediante inmunofluorescencia indirecta (IFI). Para el diagnóstico diferencial de vasculitis asociadas a los ANCA (VAA) como la granulomatosis con poliangeítis (granulomatosis de Wegener), la poliangeítis microscópica y el síndrome de Churg-Strauss.</t>
  </si>
  <si>
    <t>51.100</t>
  </si>
  <si>
    <t>54.100</t>
  </si>
  <si>
    <t>D2604-07/1</t>
  </si>
  <si>
    <t>D2604-07/2</t>
  </si>
  <si>
    <t>D2604-07/3</t>
  </si>
  <si>
    <t>D2604-08</t>
  </si>
  <si>
    <t>AESKULISA Insulin</t>
  </si>
  <si>
    <t>Para la detección cuantitativa y cualitativa de anticuerpos contra insulina humana en suero humano, mediante un enzimoinmunoensayo en fase sólida (ELISA).</t>
  </si>
  <si>
    <t>3601</t>
  </si>
  <si>
    <t>CA 125 [I-125] IRMA KIT</t>
  </si>
  <si>
    <t xml:space="preserve">08819319; 08819378 /09013326/ 6709966 </t>
  </si>
  <si>
    <t>04618831, 09755837; 07027796/ 04618840, 09787517</t>
  </si>
  <si>
    <t>Elecsys Folate RBC/Folate RBC CalSet/Folate RBC Hemolyzing Reagent</t>
  </si>
  <si>
    <t>Elecsys Myoglobin STAT/ Myoglobin STAT CalSet</t>
  </si>
  <si>
    <t>D2104-08</t>
  </si>
  <si>
    <t>Conteo de Eosinófilos</t>
  </si>
  <si>
    <t xml:space="preserve">Diluyente para el conteo global de Eosinófilos. </t>
  </si>
  <si>
    <t>1 Frasco x 100 mL</t>
  </si>
  <si>
    <t>D2605-09</t>
  </si>
  <si>
    <t>Para la determinación cuantitativa de Proteínas totales en orina y líquido cefalorraquídeo por método colorimétrico.</t>
  </si>
  <si>
    <r>
      <t xml:space="preserve">Actualizado: </t>
    </r>
    <r>
      <rPr>
        <b/>
        <sz val="12"/>
        <color theme="0"/>
        <rFont val="Calibri"/>
        <family val="2"/>
      </rPr>
      <t>JUNIO - 2026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</si>
</sst>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Red]0"/>
    <numFmt numFmtId="165" formatCode="[$-C0A]mmm\-yy;@"/>
    <numFmt numFmtId="166" formatCode="0.0"/>
    <numFmt numFmtId="167" formatCode="[$-C0A]mmmm\-yy;@"/>
    <numFmt numFmtId="168" formatCode="dd/mm/yyyy"/>
  </numFmts>
  <fonts count="94">
    <font>
      <sz val="10"/>
      <name val="Arial"/>
    </font>
    <font>
      <sz val="10"/>
      <name val="Arial"/>
      <family val="2"/>
    </font>
    <font>
      <u/>
      <sz val="10"/>
      <color indexed="12"/>
      <name val="Arial"/>
      <family val="2"/>
    </font>
    <font>
      <sz val="11"/>
      <name val="Calibri"/>
      <family val="2"/>
    </font>
    <font>
      <b/>
      <sz val="11"/>
      <name val="Calibri"/>
      <family val="2"/>
    </font>
    <font>
      <i/>
      <sz val="11"/>
      <name val="Calibri"/>
      <family val="2"/>
    </font>
    <font>
      <vertAlign val="superscript"/>
      <sz val="11"/>
      <name val="Calibri"/>
      <family val="2"/>
    </font>
    <font>
      <b/>
      <i/>
      <sz val="11"/>
      <name val="Calibri"/>
      <family val="2"/>
    </font>
    <font>
      <vertAlign val="subscript"/>
      <sz val="11"/>
      <name val="Calibri"/>
      <family val="2"/>
    </font>
    <font>
      <sz val="12"/>
      <name val="Calibri"/>
      <family val="2"/>
    </font>
    <font>
      <b/>
      <sz val="12"/>
      <name val="Calibri"/>
      <family val="2"/>
    </font>
    <font>
      <sz val="12"/>
      <name val="Times New Roman"/>
      <family val="1"/>
    </font>
    <font>
      <sz val="9"/>
      <name val="Calibri"/>
      <family val="2"/>
    </font>
    <font>
      <sz val="11"/>
      <name val="Calibri"/>
      <family val="2"/>
    </font>
    <font>
      <b/>
      <sz val="11"/>
      <name val="Calibri"/>
      <family val="2"/>
    </font>
    <font>
      <u/>
      <sz val="11"/>
      <color indexed="12"/>
      <name val="Calibri"/>
      <family val="2"/>
    </font>
    <font>
      <sz val="12"/>
      <name val="Calibri"/>
      <family val="2"/>
    </font>
    <font>
      <b/>
      <sz val="12"/>
      <name val="Calibri"/>
      <family val="2"/>
    </font>
    <font>
      <b/>
      <sz val="14"/>
      <color indexed="9"/>
      <name val="Calibri"/>
      <family val="2"/>
    </font>
    <font>
      <u/>
      <sz val="12"/>
      <color indexed="12"/>
      <name val="Calibri"/>
      <family val="2"/>
    </font>
    <font>
      <sz val="11"/>
      <name val="Calibri"/>
      <family val="2"/>
    </font>
    <font>
      <b/>
      <sz val="11"/>
      <color indexed="9"/>
      <name val="Calibri"/>
      <family val="2"/>
    </font>
    <font>
      <b/>
      <sz val="10"/>
      <color indexed="9"/>
      <name val="Calibri"/>
      <family val="2"/>
    </font>
    <font>
      <sz val="10"/>
      <name val="Calibri"/>
      <family val="2"/>
      <scheme val="minor"/>
    </font>
    <font>
      <sz val="11"/>
      <name val="Calibri"/>
      <family val="2"/>
      <scheme val="minor"/>
    </font>
    <font>
      <u/>
      <sz val="12"/>
      <color indexed="12"/>
      <name val="Calibri"/>
      <family val="2"/>
      <scheme val="minor"/>
    </font>
    <font>
      <b/>
      <sz val="11"/>
      <color theme="0"/>
      <name val="Calibri"/>
      <family val="2"/>
    </font>
    <font>
      <b/>
      <sz val="12"/>
      <color theme="0"/>
      <name val="Calibri"/>
      <family val="2"/>
    </font>
    <font>
      <b/>
      <sz val="11"/>
      <name val="Calibri"/>
      <family val="2"/>
      <scheme val="minor"/>
    </font>
    <font>
      <vertAlign val="superscript"/>
      <sz val="11"/>
      <name val="Calibri"/>
      <family val="2"/>
      <scheme val="minor"/>
    </font>
    <font>
      <i/>
      <sz val="11"/>
      <name val="Calibri"/>
      <family val="2"/>
      <scheme val="minor"/>
    </font>
    <font>
      <i/>
      <sz val="11"/>
      <color rgb="FFFF0000"/>
      <name val="Calibri"/>
      <family val="2"/>
    </font>
    <font>
      <b/>
      <sz val="12"/>
      <name val="Times New Roman"/>
      <family val="1"/>
    </font>
    <font>
      <sz val="9"/>
      <name val="Times New Roman"/>
      <family val="1"/>
    </font>
    <font>
      <sz val="11"/>
      <name val="Times New Roman"/>
      <family val="1"/>
    </font>
    <font>
      <sz val="11"/>
      <color rgb="FF000000"/>
      <name val="Calibri"/>
      <family val="2"/>
    </font>
    <font>
      <b/>
      <sz val="11"/>
      <color rgb="FF000000"/>
      <name val="Calibri"/>
      <family val="2"/>
    </font>
    <font>
      <sz val="11"/>
      <color rgb="FFFF0000"/>
      <name val="Calibri"/>
      <family val="2"/>
    </font>
    <font>
      <b/>
      <sz val="15"/>
      <color theme="3"/>
      <name val="Calibri"/>
      <family val="2"/>
      <scheme val="minor"/>
    </font>
    <font>
      <b/>
      <sz val="11"/>
      <color theme="3"/>
      <name val="Calibri"/>
      <family val="2"/>
      <scheme val="minor"/>
    </font>
    <font>
      <b/>
      <sz val="10"/>
      <name val="Arial"/>
      <family val="2"/>
    </font>
    <font>
      <b/>
      <sz val="14"/>
      <color theme="3"/>
      <name val="Calibri"/>
      <family val="2"/>
      <scheme val="minor"/>
    </font>
    <font>
      <sz val="11"/>
      <name val="Arial"/>
      <family val="2"/>
    </font>
    <font>
      <b/>
      <sz val="10"/>
      <color theme="0"/>
      <name val="Arial"/>
      <family val="2"/>
    </font>
    <font>
      <b/>
      <sz val="10"/>
      <color theme="3"/>
      <name val="Arial"/>
      <family val="2"/>
    </font>
    <font>
      <b/>
      <sz val="11"/>
      <color theme="9" tint="-0.249977111117893"/>
      <name val="Calibri"/>
      <family val="2"/>
    </font>
    <font>
      <sz val="11"/>
      <color theme="9" tint="-0.249977111117893"/>
      <name val="Calibri"/>
      <family val="2"/>
    </font>
    <font>
      <sz val="10"/>
      <color theme="9" tint="-0.249977111117893"/>
      <name val="Arial"/>
      <family val="2"/>
    </font>
    <font>
      <b/>
      <sz val="11"/>
      <color theme="9" tint="-0.249977111117893"/>
      <name val="Calibri"/>
      <family val="2"/>
      <scheme val="minor"/>
    </font>
    <font>
      <sz val="11"/>
      <color theme="9" tint="-0.249977111117893"/>
      <name val="Calibri"/>
      <family val="2"/>
      <scheme val="minor"/>
    </font>
    <font>
      <b/>
      <sz val="10"/>
      <color theme="9" tint="-0.249977111117893"/>
      <name val="Arial"/>
      <family val="2"/>
    </font>
    <font>
      <sz val="11"/>
      <name val="Calibri"/>
      <family val="2"/>
    </font>
    <font>
      <sz val="11"/>
      <color rgb="FF000000"/>
      <name val="Calibri"/>
      <family val="2"/>
    </font>
    <font>
      <vertAlign val="superscript"/>
      <sz val="11"/>
      <color rgb="FF000000"/>
      <name val="Calibri"/>
      <family val="2"/>
    </font>
    <font>
      <b/>
      <sz val="11"/>
      <color theme="0"/>
      <name val="Calibri"/>
      <family val="2"/>
      <scheme val="minor"/>
    </font>
    <font>
      <b/>
      <sz val="11"/>
      <color indexed="9"/>
      <name val="Calibri"/>
      <family val="2"/>
      <scheme val="minor"/>
    </font>
    <font>
      <u/>
      <sz val="11"/>
      <color indexed="12"/>
      <name val="Calibri"/>
      <family val="2"/>
      <scheme val="minor"/>
    </font>
    <font>
      <sz val="11"/>
      <color theme="3"/>
      <name val="Calibri"/>
      <family val="2"/>
      <scheme val="minor"/>
    </font>
    <font>
      <sz val="11"/>
      <name val="Calibri"/>
      <family val="2"/>
      <scheme val="minor"/>
    </font>
    <font>
      <b/>
      <sz val="12"/>
      <color rgb="FF002060"/>
      <name val="Calibri"/>
      <family val="2"/>
    </font>
    <font>
      <b/>
      <sz val="11"/>
      <color theme="0"/>
      <name val="Arial"/>
      <family val="2"/>
    </font>
    <font>
      <b/>
      <sz val="11"/>
      <name val="Arial"/>
      <family val="2"/>
    </font>
    <font>
      <b/>
      <sz val="11"/>
      <color theme="9" tint="-0.249977111117893"/>
      <name val="Arial"/>
      <family val="2"/>
    </font>
    <font>
      <sz val="11"/>
      <color theme="9" tint="-0.249977111117893"/>
      <name val="Arial"/>
      <family val="2"/>
    </font>
    <font>
      <b/>
      <sz val="11"/>
      <name val="Times New Roman"/>
      <family val="1"/>
    </font>
    <font>
      <sz val="11"/>
      <color theme="1"/>
      <name val="Calibri"/>
      <family val="2"/>
    </font>
    <font>
      <sz val="11"/>
      <name val="Calibri"/>
      <family val="2"/>
    </font>
    <font>
      <sz val="12"/>
      <color theme="1"/>
      <name val="Calibri"/>
      <family val="2"/>
    </font>
    <font>
      <sz val="11"/>
      <name val="Calibri"/>
      <family val="2"/>
    </font>
    <font>
      <sz val="11"/>
      <color rgb="FF000000"/>
      <name val="Calibri"/>
      <family val="2"/>
    </font>
    <font>
      <sz val="11"/>
      <name val="Calibri"/>
      <family val="2"/>
    </font>
    <font>
      <sz val="11"/>
      <color rgb="FF000000"/>
      <name val="Calibri"/>
      <family val="2"/>
    </font>
    <font>
      <vertAlign val="superscript"/>
      <sz val="12"/>
      <name val="Calibri"/>
      <family val="2"/>
    </font>
    <font>
      <sz val="11"/>
      <name val="Calibri"/>
      <family val="2"/>
    </font>
    <font>
      <sz val="12"/>
      <name val="Calibri"/>
      <family val="2"/>
      <scheme val="minor"/>
    </font>
    <font>
      <sz val="11"/>
      <color rgb="FF000000"/>
      <name val="Calibri"/>
      <family val="2"/>
    </font>
    <font>
      <sz val="11"/>
      <name val="Calibri"/>
      <family val="2"/>
    </font>
    <font>
      <sz val="11"/>
      <color rgb="FF000000"/>
      <name val="Calibri"/>
      <family val="2"/>
    </font>
    <font>
      <sz val="12"/>
      <color rgb="FF000000"/>
      <name val="Times New Roman"/>
      <family val="1"/>
    </font>
    <font>
      <sz val="12"/>
      <color rgb="FF000000"/>
      <name val="Calibri"/>
      <family val="2"/>
    </font>
    <font>
      <sz val="11"/>
      <name val="Calibri"/>
      <family val="2"/>
    </font>
    <font>
      <sz val="11"/>
      <color rgb="FF000000"/>
      <name val="Calibri"/>
      <family val="2"/>
    </font>
    <font>
      <sz val="8"/>
      <name val="Arial"/>
      <family val="2"/>
    </font>
    <font>
      <sz val="11"/>
      <name val="Calibri"/>
      <family val="2"/>
    </font>
    <font>
      <sz val="11"/>
      <color rgb="FF000000"/>
      <name val="Calibri"/>
      <family val="2"/>
    </font>
    <font>
      <sz val="11"/>
      <name val="Calibri"/>
      <family val="2"/>
    </font>
    <font>
      <sz val="11"/>
      <color rgb="FF000000"/>
      <name val="Calibri"/>
      <family val="2"/>
    </font>
    <font>
      <u/>
      <vertAlign val="superscript"/>
      <sz val="11"/>
      <color rgb="FF000000"/>
      <name val="Calibri"/>
      <family val="2"/>
    </font>
    <font>
      <sz val="10"/>
      <color theme="9" tint="-0.249977111117893"/>
      <name val="Arial"/>
      <family val="2"/>
    </font>
    <font>
      <u/>
      <sz val="11"/>
      <color rgb="FF0000FF"/>
      <name val="Arial"/>
      <family val="2"/>
    </font>
    <font>
      <sz val="11"/>
      <name val="Calibri"/>
      <family val="2"/>
    </font>
    <font>
      <sz val="11"/>
      <name val="Calibri"/>
    </font>
    <font>
      <sz val="11"/>
      <color rgb="FF000000"/>
      <name val="Calibri"/>
    </font>
    <font>
      <sz val="12"/>
      <color rgb="FF002060"/>
      <name val="Calibri"/>
      <family val="2"/>
    </font>
  </fonts>
  <fills count="21">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theme="4" tint="-0.249977111117893"/>
        <bgColor indexed="64"/>
      </patternFill>
    </fill>
    <fill>
      <patternFill patternType="solid">
        <fgColor rgb="FFD0FCFE"/>
        <bgColor indexed="64"/>
      </patternFill>
    </fill>
    <fill>
      <patternFill patternType="solid">
        <fgColor rgb="FFFFFFFF"/>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3" tint="-0.24994659260841701"/>
        <bgColor indexed="64"/>
      </patternFill>
    </fill>
    <fill>
      <patternFill patternType="solid">
        <fgColor rgb="FF00B0F0"/>
        <bgColor indexed="64"/>
      </patternFill>
    </fill>
    <fill>
      <patternFill patternType="solid">
        <fgColor theme="3" tint="0.39997558519241921"/>
        <bgColor indexed="64"/>
      </patternFill>
    </fill>
    <fill>
      <patternFill patternType="solid">
        <fgColor theme="4"/>
        <bgColor indexed="64"/>
      </patternFill>
    </fill>
    <fill>
      <patternFill patternType="solid">
        <fgColor theme="3"/>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rgb="FFFFFF65"/>
        <bgColor indexed="64"/>
      </patternFill>
    </fill>
  </fills>
  <borders count="26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bottom/>
      <diagonal/>
    </border>
    <border>
      <left style="thin">
        <color indexed="8"/>
      </left>
      <right/>
      <top style="thin">
        <color indexed="8"/>
      </top>
      <bottom/>
      <diagonal/>
    </border>
    <border>
      <left style="thin">
        <color indexed="64"/>
      </left>
      <right style="thin">
        <color rgb="FFABABAB"/>
      </right>
      <top/>
      <bottom style="thin">
        <color rgb="FFABABAB"/>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5"/>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64"/>
      </right>
      <top style="thin">
        <color indexed="64"/>
      </top>
      <bottom style="thin">
        <color indexed="64"/>
      </bottom>
      <diagonal/>
    </border>
    <border>
      <left/>
      <right/>
      <top/>
      <bottom style="thick">
        <color theme="4"/>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theme="3" tint="0.39991454817346722"/>
      </left>
      <right style="thin">
        <color theme="3" tint="0.39991454817346722"/>
      </right>
      <top/>
      <bottom style="thin">
        <color theme="3" tint="0.39991454817346722"/>
      </bottom>
      <diagonal/>
    </border>
    <border>
      <left style="thin">
        <color theme="3" tint="0.39991454817346722"/>
      </left>
      <right style="thin">
        <color theme="3" tint="0.39991454817346722"/>
      </right>
      <top style="medium">
        <color theme="3" tint="0.39994506668294322"/>
      </top>
      <bottom style="medium">
        <color theme="3" tint="0.39994506668294322"/>
      </bottom>
      <diagonal/>
    </border>
    <border>
      <left/>
      <right/>
      <top style="medium">
        <color indexed="64"/>
      </top>
      <bottom/>
      <diagonal/>
    </border>
    <border>
      <left style="medium">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medium">
        <color theme="3" tint="0.39994506668294322"/>
      </right>
      <top style="thin">
        <color theme="3" tint="0.39994506668294322"/>
      </top>
      <bottom style="thin">
        <color theme="3" tint="0.39994506668294322"/>
      </bottom>
      <diagonal/>
    </border>
    <border>
      <left style="medium">
        <color theme="3" tint="0.39994506668294322"/>
      </left>
      <right style="thin">
        <color theme="3" tint="0.39994506668294322"/>
      </right>
      <top style="thin">
        <color theme="3" tint="0.39994506668294322"/>
      </top>
      <bottom style="medium">
        <color theme="3" tint="0.39994506668294322"/>
      </bottom>
      <diagonal/>
    </border>
    <border>
      <left style="thin">
        <color theme="3" tint="0.39994506668294322"/>
      </left>
      <right style="thin">
        <color theme="3" tint="0.39994506668294322"/>
      </right>
      <top style="thin">
        <color theme="3" tint="0.39994506668294322"/>
      </top>
      <bottom style="medium">
        <color theme="3" tint="0.39994506668294322"/>
      </bottom>
      <diagonal/>
    </border>
    <border>
      <left style="thin">
        <color theme="3" tint="0.39994506668294322"/>
      </left>
      <right style="medium">
        <color theme="3" tint="0.39994506668294322"/>
      </right>
      <top style="thin">
        <color theme="3" tint="0.39994506668294322"/>
      </top>
      <bottom style="medium">
        <color theme="3" tint="0.39994506668294322"/>
      </bottom>
      <diagonal/>
    </border>
    <border>
      <left style="medium">
        <color theme="3" tint="0.39994506668294322"/>
      </left>
      <right style="thin">
        <color theme="3" tint="0.39994506668294322"/>
      </right>
      <top/>
      <bottom style="thin">
        <color theme="3" tint="0.39994506668294322"/>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style="medium">
        <color theme="3" tint="0.39994506668294322"/>
      </right>
      <top/>
      <bottom style="thin">
        <color theme="3" tint="0.39994506668294322"/>
      </bottom>
      <diagonal/>
    </border>
    <border>
      <left style="medium">
        <color theme="3" tint="0.39994506668294322"/>
      </left>
      <right/>
      <top style="medium">
        <color theme="3" tint="0.39991454817346722"/>
      </top>
      <bottom style="medium">
        <color theme="3" tint="0.39991454817346722"/>
      </bottom>
      <diagonal/>
    </border>
    <border>
      <left/>
      <right/>
      <top style="medium">
        <color theme="3" tint="0.39991454817346722"/>
      </top>
      <bottom style="medium">
        <color theme="3" tint="0.39991454817346722"/>
      </bottom>
      <diagonal/>
    </border>
    <border>
      <left/>
      <right style="thin">
        <color theme="3" tint="0.39994506668294322"/>
      </right>
      <top style="medium">
        <color theme="3" tint="0.39991454817346722"/>
      </top>
      <bottom style="medium">
        <color theme="3" tint="0.39991454817346722"/>
      </bottom>
      <diagonal/>
    </border>
    <border>
      <left style="thin">
        <color theme="3" tint="0.39994506668294322"/>
      </left>
      <right style="thin">
        <color theme="3" tint="0.39994506668294322"/>
      </right>
      <top style="medium">
        <color theme="3" tint="0.39991454817346722"/>
      </top>
      <bottom style="medium">
        <color theme="3" tint="0.39991454817346722"/>
      </bottom>
      <diagonal/>
    </border>
    <border>
      <left style="thin">
        <color theme="3" tint="0.39994506668294322"/>
      </left>
      <right style="medium">
        <color theme="3" tint="0.39994506668294322"/>
      </right>
      <top style="medium">
        <color theme="3" tint="0.39991454817346722"/>
      </top>
      <bottom style="medium">
        <color theme="3" tint="0.39991454817346722"/>
      </bottom>
      <diagonal/>
    </border>
    <border>
      <left style="medium">
        <color theme="3" tint="0.39991454817346722"/>
      </left>
      <right/>
      <top style="medium">
        <color theme="3" tint="0.39991454817346722"/>
      </top>
      <bottom style="thin">
        <color theme="3" tint="0.39994506668294322"/>
      </bottom>
      <diagonal/>
    </border>
    <border>
      <left/>
      <right/>
      <top style="medium">
        <color theme="3" tint="0.39991454817346722"/>
      </top>
      <bottom style="thin">
        <color theme="3" tint="0.39994506668294322"/>
      </bottom>
      <diagonal/>
    </border>
    <border>
      <left/>
      <right style="thin">
        <color theme="3" tint="0.39994506668294322"/>
      </right>
      <top style="medium">
        <color theme="3" tint="0.39991454817346722"/>
      </top>
      <bottom style="thin">
        <color theme="3" tint="0.39994506668294322"/>
      </bottom>
      <diagonal/>
    </border>
    <border>
      <left style="thin">
        <color theme="3" tint="0.39994506668294322"/>
      </left>
      <right style="thin">
        <color theme="3" tint="0.39994506668294322"/>
      </right>
      <top style="medium">
        <color theme="3" tint="0.39991454817346722"/>
      </top>
      <bottom style="thin">
        <color theme="3" tint="0.39994506668294322"/>
      </bottom>
      <diagonal/>
    </border>
    <border>
      <left style="thin">
        <color theme="3" tint="0.39994506668294322"/>
      </left>
      <right style="medium">
        <color theme="3" tint="0.39991454817346722"/>
      </right>
      <top style="medium">
        <color theme="3" tint="0.39991454817346722"/>
      </top>
      <bottom style="thin">
        <color theme="3" tint="0.39994506668294322"/>
      </bottom>
      <diagonal/>
    </border>
    <border>
      <left style="medium">
        <color theme="3" tint="0.39991454817346722"/>
      </left>
      <right style="thin">
        <color theme="3" tint="0.39994506668294322"/>
      </right>
      <top style="thin">
        <color theme="3" tint="0.39994506668294322"/>
      </top>
      <bottom style="thin">
        <color theme="3" tint="0.39994506668294322"/>
      </bottom>
      <diagonal/>
    </border>
    <border>
      <left style="thin">
        <color theme="3" tint="0.39994506668294322"/>
      </left>
      <right style="medium">
        <color theme="3" tint="0.399914548173467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ck">
        <color theme="3" tint="0.39994506668294322"/>
      </bottom>
      <diagonal/>
    </border>
    <border>
      <left style="thick">
        <color theme="3" tint="0.39994506668294322"/>
      </left>
      <right style="thin">
        <color theme="3" tint="0.39994506668294322"/>
      </right>
      <top style="thick">
        <color theme="3" tint="0.39994506668294322"/>
      </top>
      <bottom style="thin">
        <color theme="3" tint="0.39994506668294322"/>
      </bottom>
      <diagonal/>
    </border>
    <border>
      <left style="thin">
        <color theme="3" tint="0.39994506668294322"/>
      </left>
      <right style="thin">
        <color theme="3" tint="0.39994506668294322"/>
      </right>
      <top style="thick">
        <color theme="3" tint="0.39994506668294322"/>
      </top>
      <bottom style="thin">
        <color theme="3" tint="0.39994506668294322"/>
      </bottom>
      <diagonal/>
    </border>
    <border>
      <left style="thin">
        <color theme="3" tint="0.39994506668294322"/>
      </left>
      <right style="thick">
        <color theme="3" tint="0.39994506668294322"/>
      </right>
      <top style="thick">
        <color theme="3" tint="0.39994506668294322"/>
      </top>
      <bottom style="thin">
        <color theme="3" tint="0.39994506668294322"/>
      </bottom>
      <diagonal/>
    </border>
    <border>
      <left style="thick">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ck">
        <color theme="3" tint="0.39994506668294322"/>
      </right>
      <top style="thin">
        <color theme="3" tint="0.39994506668294322"/>
      </top>
      <bottom style="thin">
        <color theme="3" tint="0.39994506668294322"/>
      </bottom>
      <diagonal/>
    </border>
    <border>
      <left style="thick">
        <color theme="3" tint="0.39994506668294322"/>
      </left>
      <right style="thin">
        <color theme="3" tint="0.39994506668294322"/>
      </right>
      <top style="thin">
        <color theme="3" tint="0.39994506668294322"/>
      </top>
      <bottom style="thick">
        <color theme="3" tint="0.39994506668294322"/>
      </bottom>
      <diagonal/>
    </border>
    <border>
      <left style="thin">
        <color theme="3" tint="0.39994506668294322"/>
      </left>
      <right style="thick">
        <color theme="3" tint="0.39994506668294322"/>
      </right>
      <top style="thin">
        <color theme="3" tint="0.39994506668294322"/>
      </top>
      <bottom style="thick">
        <color theme="3" tint="0.39994506668294322"/>
      </bottom>
      <diagonal/>
    </border>
    <border>
      <left style="thick">
        <color theme="3" tint="0.39994506668294322"/>
      </left>
      <right style="thin">
        <color theme="3" tint="0.39994506668294322"/>
      </right>
      <top/>
      <bottom style="thin">
        <color theme="3" tint="0.39994506668294322"/>
      </bottom>
      <diagonal/>
    </border>
    <border>
      <left style="thin">
        <color theme="3" tint="0.39994506668294322"/>
      </left>
      <right style="thick">
        <color theme="3" tint="0.39994506668294322"/>
      </right>
      <top/>
      <bottom style="thin">
        <color theme="3" tint="0.39994506668294322"/>
      </bottom>
      <diagonal/>
    </border>
    <border>
      <left style="thick">
        <color theme="3" tint="0.39994506668294322"/>
      </left>
      <right/>
      <top style="thick">
        <color theme="3" tint="0.39994506668294322"/>
      </top>
      <bottom style="thick">
        <color theme="3" tint="0.39991454817346722"/>
      </bottom>
      <diagonal/>
    </border>
    <border>
      <left/>
      <right/>
      <top style="thick">
        <color theme="3" tint="0.39994506668294322"/>
      </top>
      <bottom style="thick">
        <color theme="3" tint="0.39991454817346722"/>
      </bottom>
      <diagonal/>
    </border>
    <border>
      <left/>
      <right style="thin">
        <color theme="3" tint="0.39994506668294322"/>
      </right>
      <top style="thick">
        <color theme="3" tint="0.39994506668294322"/>
      </top>
      <bottom style="thick">
        <color theme="3" tint="0.39991454817346722"/>
      </bottom>
      <diagonal/>
    </border>
    <border>
      <left style="thin">
        <color rgb="FFABABAB"/>
      </left>
      <right/>
      <top/>
      <bottom/>
      <diagonal/>
    </border>
    <border>
      <left style="thin">
        <color indexed="65"/>
      </left>
      <right/>
      <top/>
      <bottom/>
      <diagonal/>
    </border>
    <border>
      <left style="thick">
        <color theme="3" tint="0.39994506668294322"/>
      </left>
      <right/>
      <top style="thick">
        <color theme="3" tint="0.39994506668294322"/>
      </top>
      <bottom style="thick">
        <color theme="3" tint="0.39994506668294322"/>
      </bottom>
      <diagonal/>
    </border>
    <border>
      <left/>
      <right/>
      <top style="thick">
        <color theme="3" tint="0.39994506668294322"/>
      </top>
      <bottom style="thick">
        <color theme="3" tint="0.39994506668294322"/>
      </bottom>
      <diagonal/>
    </border>
    <border>
      <left/>
      <right style="thick">
        <color theme="3" tint="0.39994506668294322"/>
      </right>
      <top style="thick">
        <color theme="3" tint="0.39994506668294322"/>
      </top>
      <bottom style="thick">
        <color theme="3" tint="0.39994506668294322"/>
      </bottom>
      <diagonal/>
    </border>
    <border>
      <left style="thin">
        <color theme="3" tint="0.39994506668294322"/>
      </left>
      <right style="thin">
        <color theme="3" tint="0.39994506668294322"/>
      </right>
      <top style="thick">
        <color theme="3" tint="0.39994506668294322"/>
      </top>
      <bottom style="thick">
        <color theme="3" tint="0.39991454817346722"/>
      </bottom>
      <diagonal/>
    </border>
    <border>
      <left style="thin">
        <color theme="3" tint="0.39994506668294322"/>
      </left>
      <right style="thick">
        <color theme="3" tint="0.39994506668294322"/>
      </right>
      <top style="thick">
        <color theme="3" tint="0.39994506668294322"/>
      </top>
      <bottom style="thick">
        <color theme="3" tint="0.39991454817346722"/>
      </bottom>
      <diagonal/>
    </border>
    <border>
      <left style="thick">
        <color theme="3" tint="0.39991454817346722"/>
      </left>
      <right style="thin">
        <color theme="3" tint="0.39991454817346722"/>
      </right>
      <top style="thick">
        <color theme="3" tint="0.39994506668294322"/>
      </top>
      <bottom style="thin">
        <color theme="3" tint="0.39991454817346722"/>
      </bottom>
      <diagonal/>
    </border>
    <border>
      <left style="thin">
        <color theme="3" tint="0.39991454817346722"/>
      </left>
      <right style="thin">
        <color theme="3" tint="0.39991454817346722"/>
      </right>
      <top style="thick">
        <color theme="3" tint="0.39994506668294322"/>
      </top>
      <bottom style="thin">
        <color theme="3" tint="0.39991454817346722"/>
      </bottom>
      <diagonal/>
    </border>
    <border>
      <left style="thin">
        <color theme="3" tint="0.39991454817346722"/>
      </left>
      <right style="thick">
        <color theme="3" tint="0.39991454817346722"/>
      </right>
      <top style="thick">
        <color theme="3" tint="0.39994506668294322"/>
      </top>
      <bottom style="thin">
        <color theme="3" tint="0.39991454817346722"/>
      </bottom>
      <diagonal/>
    </border>
    <border>
      <left style="thick">
        <color theme="3" tint="0.39991454817346722"/>
      </left>
      <right style="thin">
        <color theme="3" tint="0.39991454817346722"/>
      </right>
      <top style="thin">
        <color theme="3" tint="0.39991454817346722"/>
      </top>
      <bottom style="thin">
        <color theme="3" tint="0.39991454817346722"/>
      </bottom>
      <diagonal/>
    </border>
    <border>
      <left style="thin">
        <color theme="3" tint="0.39991454817346722"/>
      </left>
      <right style="thick">
        <color theme="3" tint="0.39991454817346722"/>
      </right>
      <top style="thin">
        <color theme="3" tint="0.39991454817346722"/>
      </top>
      <bottom style="thin">
        <color theme="3" tint="0.39991454817346722"/>
      </bottom>
      <diagonal/>
    </border>
    <border>
      <left style="thick">
        <color theme="3" tint="0.39991454817346722"/>
      </left>
      <right style="thin">
        <color theme="3" tint="0.39991454817346722"/>
      </right>
      <top style="thin">
        <color theme="3" tint="0.39991454817346722"/>
      </top>
      <bottom style="thick">
        <color theme="3" tint="0.39991454817346722"/>
      </bottom>
      <diagonal/>
    </border>
    <border>
      <left style="thin">
        <color theme="3" tint="0.39991454817346722"/>
      </left>
      <right style="thin">
        <color theme="3" tint="0.39991454817346722"/>
      </right>
      <top style="thin">
        <color theme="3" tint="0.39991454817346722"/>
      </top>
      <bottom style="thick">
        <color theme="3" tint="0.39991454817346722"/>
      </bottom>
      <diagonal/>
    </border>
    <border>
      <left style="thin">
        <color theme="3" tint="0.39991454817346722"/>
      </left>
      <right style="thick">
        <color theme="3" tint="0.39991454817346722"/>
      </right>
      <top style="thin">
        <color theme="3" tint="0.39991454817346722"/>
      </top>
      <bottom style="thick">
        <color theme="3" tint="0.39991454817346722"/>
      </bottom>
      <diagonal/>
    </border>
    <border>
      <left/>
      <right/>
      <top style="thick">
        <color theme="3" tint="0.39994506668294322"/>
      </top>
      <bottom style="thin">
        <color theme="3" tint="0.39994506668294322"/>
      </bottom>
      <diagonal/>
    </border>
    <border>
      <left/>
      <right style="thin">
        <color theme="3" tint="0.39994506668294322"/>
      </right>
      <top style="thick">
        <color theme="3" tint="0.39994506668294322"/>
      </top>
      <bottom style="thin">
        <color theme="3" tint="0.39994506668294322"/>
      </bottom>
      <diagonal/>
    </border>
    <border>
      <left style="thick">
        <color theme="3" tint="0.39994506668294322"/>
      </left>
      <right/>
      <top style="thick">
        <color theme="3" tint="0.39994506668294322"/>
      </top>
      <bottom style="thin">
        <color theme="3" tint="0.39994506668294322"/>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theme="3" tint="-0.24994659260841701"/>
      </left>
      <right style="medium">
        <color theme="3" tint="-0.24994659260841701"/>
      </right>
      <top style="medium">
        <color theme="3" tint="-0.24994659260841701"/>
      </top>
      <bottom/>
      <diagonal/>
    </border>
    <border>
      <left style="medium">
        <color theme="3" tint="-0.24994659260841701"/>
      </left>
      <right style="medium">
        <color theme="3" tint="-0.24994659260841701"/>
      </right>
      <top/>
      <bottom style="medium">
        <color theme="3" tint="-0.24994659260841701"/>
      </bottom>
      <diagonal/>
    </border>
    <border>
      <left/>
      <right style="thin">
        <color theme="3" tint="0.39994506668294322"/>
      </right>
      <top/>
      <bottom style="thin">
        <color theme="3" tint="0.39994506668294322"/>
      </bottom>
      <diagonal/>
    </border>
    <border>
      <left style="thin">
        <color theme="3" tint="0.39994506668294322"/>
      </left>
      <right/>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right style="thin">
        <color theme="3" tint="0.39994506668294322"/>
      </right>
      <top style="thin">
        <color theme="3" tint="0.39994506668294322"/>
      </top>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top style="thin">
        <color theme="3" tint="0.39994506668294322"/>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diagonal/>
    </border>
    <border>
      <left style="thin">
        <color theme="3" tint="-0.24994659260841701"/>
      </left>
      <right style="thin">
        <color theme="3" tint="-0.24994659260841701"/>
      </right>
      <top/>
      <bottom style="thin">
        <color theme="3" tint="-0.24994659260841701"/>
      </bottom>
      <diagonal/>
    </border>
    <border>
      <left/>
      <right/>
      <top style="thin">
        <color theme="3" tint="0.39994506668294322"/>
      </top>
      <bottom/>
      <diagonal/>
    </border>
    <border>
      <left style="thin">
        <color theme="3" tint="0.39994506668294322"/>
      </left>
      <right/>
      <top/>
      <bottom/>
      <diagonal/>
    </border>
    <border>
      <left style="thin">
        <color theme="3" tint="0.39994506668294322"/>
      </left>
      <right/>
      <top/>
      <bottom style="thick">
        <color theme="3" tint="0.39994506668294322"/>
      </bottom>
      <diagonal/>
    </border>
    <border>
      <left style="thick">
        <color theme="3" tint="0.39994506668294322"/>
      </left>
      <right/>
      <top/>
      <bottom style="thin">
        <color theme="3" tint="0.39994506668294322"/>
      </bottom>
      <diagonal/>
    </border>
    <border>
      <left/>
      <right/>
      <top/>
      <bottom style="thin">
        <color theme="3" tint="0.39994506668294322"/>
      </bottom>
      <diagonal/>
    </border>
    <border>
      <left style="thick">
        <color theme="3" tint="0.39994506668294322"/>
      </left>
      <right/>
      <top style="thick">
        <color theme="3" tint="0.39991454817346722"/>
      </top>
      <bottom style="thin">
        <color theme="3" tint="0.39994506668294322"/>
      </bottom>
      <diagonal/>
    </border>
    <border>
      <left/>
      <right/>
      <top style="thick">
        <color theme="3" tint="0.39991454817346722"/>
      </top>
      <bottom style="thin">
        <color theme="3" tint="0.39994506668294322"/>
      </bottom>
      <diagonal/>
    </border>
    <border>
      <left/>
      <right style="thin">
        <color theme="3" tint="0.39994506668294322"/>
      </right>
      <top style="thick">
        <color theme="3" tint="0.39991454817346722"/>
      </top>
      <bottom style="thin">
        <color theme="3" tint="0.39994506668294322"/>
      </bottom>
      <diagonal/>
    </border>
    <border>
      <left style="thin">
        <color theme="3" tint="0.39994506668294322"/>
      </left>
      <right style="thin">
        <color theme="3" tint="0.39994506668294322"/>
      </right>
      <top style="thick">
        <color theme="3" tint="0.39991454817346722"/>
      </top>
      <bottom style="thin">
        <color theme="3" tint="0.39994506668294322"/>
      </bottom>
      <diagonal/>
    </border>
    <border>
      <left style="thick">
        <color theme="3" tint="0.39994506668294322"/>
      </left>
      <right/>
      <top style="thick">
        <color theme="3" tint="0.39991454817346722"/>
      </top>
      <bottom style="thin">
        <color theme="3" tint="0.39991454817346722"/>
      </bottom>
      <diagonal/>
    </border>
    <border>
      <left/>
      <right/>
      <top style="thick">
        <color theme="3" tint="0.39991454817346722"/>
      </top>
      <bottom style="thin">
        <color theme="3" tint="0.39991454817346722"/>
      </bottom>
      <diagonal/>
    </border>
    <border>
      <left/>
      <right style="thin">
        <color theme="3" tint="0.39994506668294322"/>
      </right>
      <top style="thick">
        <color theme="3" tint="0.39991454817346722"/>
      </top>
      <bottom style="thin">
        <color theme="3" tint="0.39991454817346722"/>
      </bottom>
      <diagonal/>
    </border>
    <border>
      <left style="thick">
        <color theme="3" tint="0.39994506668294322"/>
      </left>
      <right style="thin">
        <color theme="3" tint="0.39994506668294322"/>
      </right>
      <top style="thick">
        <color theme="3" tint="0.39991454817346722"/>
      </top>
      <bottom style="thin">
        <color theme="3" tint="0.399945066682943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4506668294322"/>
      </left>
      <right style="thin">
        <color theme="3" tint="0.39994506668294322"/>
      </right>
      <top/>
      <bottom/>
      <diagonal/>
    </border>
    <border>
      <left/>
      <right/>
      <top style="thick">
        <color theme="3" tint="0.39991454817346722"/>
      </top>
      <bottom/>
      <diagonal/>
    </border>
    <border>
      <left style="medium">
        <color theme="3" tint="-0.24994659260841701"/>
      </left>
      <right/>
      <top style="medium">
        <color theme="3" tint="-0.24994659260841701"/>
      </top>
      <bottom style="medium">
        <color theme="3" tint="-0.24994659260841701"/>
      </bottom>
      <diagonal/>
    </border>
    <border>
      <left style="thin">
        <color theme="3" tint="0.39994506668294322"/>
      </left>
      <right style="thin">
        <color theme="3" tint="0.39994506668294322"/>
      </right>
      <top style="thick">
        <color theme="3" tint="0.39991454817346722"/>
      </top>
      <bottom/>
      <diagonal/>
    </border>
    <border>
      <left style="thick">
        <color theme="3" tint="0.39994506668294322"/>
      </left>
      <right/>
      <top style="thick">
        <color theme="3" tint="0.39991454817346722"/>
      </top>
      <bottom/>
      <diagonal/>
    </border>
    <border>
      <left/>
      <right style="thin">
        <color theme="3" tint="0.39994506668294322"/>
      </right>
      <top style="thick">
        <color theme="3" tint="0.39991454817346722"/>
      </top>
      <bottom/>
      <diagonal/>
    </border>
    <border>
      <left style="thin">
        <color theme="3" tint="0.39994506668294322"/>
      </left>
      <right style="thick">
        <color theme="3" tint="0.39994506668294322"/>
      </right>
      <top style="thick">
        <color theme="3" tint="0.39991454817346722"/>
      </top>
      <bottom/>
      <diagonal/>
    </border>
    <border>
      <left style="thin">
        <color theme="3" tint="0.39994506668294322"/>
      </left>
      <right style="thin">
        <color theme="3" tint="0.39991454817346722"/>
      </right>
      <top style="thin">
        <color theme="3" tint="0.39991454817346722"/>
      </top>
      <bottom style="thick">
        <color theme="3" tint="0.39991454817346722"/>
      </bottom>
      <diagonal/>
    </border>
    <border>
      <left/>
      <right/>
      <top style="thick">
        <color theme="3" tint="0.39994506668294322"/>
      </top>
      <bottom/>
      <diagonal/>
    </border>
    <border>
      <left style="medium">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style="medium">
        <color theme="3" tint="0.39994506668294322"/>
      </right>
      <top style="thin">
        <color theme="3" tint="0.39994506668294322"/>
      </top>
      <bottom style="thin">
        <color theme="3" tint="0.39991454817346722"/>
      </bottom>
      <diagonal/>
    </border>
    <border>
      <left style="thin">
        <color theme="3" tint="0.39991454817346722"/>
      </left>
      <right style="thin">
        <color theme="3" tint="0.39994506668294322"/>
      </right>
      <top style="thin">
        <color theme="3" tint="0.39991454817346722"/>
      </top>
      <bottom style="thick">
        <color theme="3" tint="0.39988402966399123"/>
      </bottom>
      <diagonal/>
    </border>
    <border>
      <left style="thin">
        <color theme="3" tint="0.39994506668294322"/>
      </left>
      <right style="thin">
        <color theme="3" tint="0.39994506668294322"/>
      </right>
      <top style="thin">
        <color theme="3" tint="0.39994506668294322"/>
      </top>
      <bottom style="thick">
        <color theme="3" tint="0.39991454817346722"/>
      </bottom>
      <diagonal/>
    </border>
    <border>
      <left style="thin">
        <color theme="3" tint="0.39994506668294322"/>
      </left>
      <right style="thin">
        <color theme="3" tint="0.39994506668294322"/>
      </right>
      <top style="thick">
        <color theme="3" tint="0.39994506668294322"/>
      </top>
      <bottom/>
      <diagonal/>
    </border>
    <border>
      <left/>
      <right/>
      <top/>
      <bottom style="thick">
        <color theme="3"/>
      </bottom>
      <diagonal/>
    </border>
    <border>
      <left style="thick">
        <color theme="3"/>
      </left>
      <right style="thin">
        <color theme="3"/>
      </right>
      <top style="thick">
        <color theme="3"/>
      </top>
      <bottom style="thin">
        <color theme="3"/>
      </bottom>
      <diagonal/>
    </border>
    <border>
      <left style="thin">
        <color theme="3"/>
      </left>
      <right style="thin">
        <color theme="3"/>
      </right>
      <top style="thick">
        <color theme="3"/>
      </top>
      <bottom style="thin">
        <color theme="3"/>
      </bottom>
      <diagonal/>
    </border>
    <border>
      <left style="thick">
        <color theme="3"/>
      </left>
      <right/>
      <top style="thin">
        <color theme="3"/>
      </top>
      <bottom style="thin">
        <color theme="3"/>
      </bottom>
      <diagonal/>
    </border>
    <border>
      <left style="thick">
        <color theme="3"/>
      </left>
      <right/>
      <top style="thin">
        <color theme="3"/>
      </top>
      <bottom style="thick">
        <color theme="3"/>
      </bottom>
      <diagonal/>
    </border>
    <border>
      <left style="thin">
        <color theme="3"/>
      </left>
      <right style="thin">
        <color theme="3"/>
      </right>
      <top style="thick">
        <color theme="3"/>
      </top>
      <bottom/>
      <diagonal/>
    </border>
    <border>
      <left style="thick">
        <color theme="3" tint="0.39994506668294322"/>
      </left>
      <right style="thin">
        <color theme="3" tint="0.39994506668294322"/>
      </right>
      <top/>
      <bottom style="thick">
        <color theme="3" tint="0.39994506668294322"/>
      </bottom>
      <diagonal/>
    </border>
    <border>
      <left style="thin">
        <color theme="3" tint="0.39994506668294322"/>
      </left>
      <right style="thin">
        <color theme="3" tint="0.39994506668294322"/>
      </right>
      <top/>
      <bottom style="thick">
        <color theme="3" tint="0.39994506668294322"/>
      </bottom>
      <diagonal/>
    </border>
    <border>
      <left style="thin">
        <color theme="3" tint="0.39994506668294322"/>
      </left>
      <right style="thick">
        <color theme="3" tint="0.39994506668294322"/>
      </right>
      <top/>
      <bottom style="thick">
        <color theme="3" tint="0.39994506668294322"/>
      </bottom>
      <diagonal/>
    </border>
    <border>
      <left style="thick">
        <color theme="3" tint="0.39994506668294322"/>
      </left>
      <right style="thin">
        <color theme="3" tint="0.39991454817346722"/>
      </right>
      <top style="thin">
        <color theme="3" tint="0.39991454817346722"/>
      </top>
      <bottom style="thin">
        <color theme="3" tint="0.39991454817346722"/>
      </bottom>
      <diagonal/>
    </border>
    <border>
      <left style="thin">
        <color theme="3" tint="0.39991454817346722"/>
      </left>
      <right style="thick">
        <color theme="3" tint="0.39994506668294322"/>
      </right>
      <top style="thin">
        <color theme="3" tint="0.39991454817346722"/>
      </top>
      <bottom style="thin">
        <color theme="3" tint="0.39991454817346722"/>
      </bottom>
      <diagonal/>
    </border>
    <border>
      <left style="thick">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style="thick">
        <color theme="3" tint="0.39994506668294322"/>
      </right>
      <top style="thin">
        <color theme="3" tint="0.39994506668294322"/>
      </top>
      <bottom style="thin">
        <color theme="3" tint="0.39991454817346722"/>
      </bottom>
      <diagonal/>
    </border>
    <border>
      <left style="thick">
        <color theme="3" tint="0.39994506668294322"/>
      </left>
      <right style="thin">
        <color theme="3" tint="0.39994506668294322"/>
      </right>
      <top style="thin">
        <color theme="3" tint="0.39991454817346722"/>
      </top>
      <bottom style="thin">
        <color theme="3" tint="0.39991454817346722"/>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
      <left style="thin">
        <color theme="3" tint="0.39994506668294322"/>
      </left>
      <right style="thick">
        <color theme="3" tint="0.39994506668294322"/>
      </right>
      <top style="thin">
        <color theme="3" tint="0.39991454817346722"/>
      </top>
      <bottom style="thin">
        <color theme="3" tint="0.39991454817346722"/>
      </bottom>
      <diagonal/>
    </border>
    <border>
      <left/>
      <right style="thick">
        <color theme="3"/>
      </right>
      <top/>
      <bottom style="thick">
        <color theme="3"/>
      </bottom>
      <diagonal/>
    </border>
    <border>
      <left style="thin">
        <color theme="3"/>
      </left>
      <right style="thick">
        <color theme="3"/>
      </right>
      <top style="thick">
        <color theme="3"/>
      </top>
      <bottom/>
      <diagonal/>
    </border>
    <border>
      <left/>
      <right style="thick">
        <color theme="3"/>
      </right>
      <top/>
      <bottom/>
      <diagonal/>
    </border>
    <border>
      <left/>
      <right/>
      <top/>
      <bottom style="thick">
        <color theme="3" tint="-0.24994659260841701"/>
      </bottom>
      <diagonal/>
    </border>
    <border>
      <left style="thin">
        <color theme="3" tint="0.39994506668294322"/>
      </left>
      <right style="thin">
        <color theme="3" tint="0.39991454817346722"/>
      </right>
      <top style="thin">
        <color theme="3" tint="0.39991454817346722"/>
      </top>
      <bottom style="thin">
        <color theme="3" tint="0.39991454817346722"/>
      </bottom>
      <diagonal/>
    </border>
    <border>
      <left style="thin">
        <color theme="3" tint="0.39994506668294322"/>
      </left>
      <right style="thin">
        <color theme="3" tint="0.39994506668294322"/>
      </right>
      <top/>
      <bottom style="thin">
        <color theme="3" tint="0.39991454817346722"/>
      </bottom>
      <diagonal/>
    </border>
    <border>
      <left style="thin">
        <color theme="3" tint="0.39991454817346722"/>
      </left>
      <right style="thin">
        <color theme="3" tint="0.39991454817346722"/>
      </right>
      <top/>
      <bottom/>
      <diagonal/>
    </border>
    <border>
      <left style="thick">
        <color theme="3" tint="0.39994506668294322"/>
      </left>
      <right style="thin">
        <color theme="3" tint="0.39994506668294322"/>
      </right>
      <top style="thin">
        <color theme="3" tint="0.39994506668294322"/>
      </top>
      <bottom/>
      <diagonal/>
    </border>
    <border>
      <left style="thin">
        <color theme="3" tint="0.39994506668294322"/>
      </left>
      <right style="thick">
        <color theme="3" tint="0.39994506668294322"/>
      </right>
      <top style="thin">
        <color theme="3" tint="0.39994506668294322"/>
      </top>
      <bottom/>
      <diagonal/>
    </border>
    <border>
      <left/>
      <right/>
      <top style="thin">
        <color theme="3" tint="0.39994506668294322"/>
      </top>
      <bottom style="thin">
        <color theme="3" tint="0.39994506668294322"/>
      </bottom>
      <diagonal/>
    </border>
    <border>
      <left style="thin">
        <color theme="3" tint="0.39994506668294322"/>
      </left>
      <right style="thick">
        <color theme="3" tint="0.39994506668294322"/>
      </right>
      <top/>
      <bottom style="thin">
        <color theme="3" tint="0.39991454817346722"/>
      </bottom>
      <diagonal/>
    </border>
    <border>
      <left style="thick">
        <color theme="3" tint="0.39994506668294322"/>
      </left>
      <right style="thin">
        <color theme="3" tint="0.39994506668294322"/>
      </right>
      <top/>
      <bottom/>
      <diagonal/>
    </border>
    <border>
      <left style="thin">
        <color theme="3" tint="0.39994506668294322"/>
      </left>
      <right style="thin">
        <color theme="3" tint="0.39991454817346722"/>
      </right>
      <top style="thin">
        <color theme="3" tint="0.39991454817346722"/>
      </top>
      <bottom/>
      <diagonal/>
    </border>
    <border>
      <left style="thin">
        <color theme="3" tint="0.39991454817346722"/>
      </left>
      <right style="thin">
        <color theme="3" tint="0.39994506668294322"/>
      </right>
      <top style="thin">
        <color theme="3" tint="0.39991454817346722"/>
      </top>
      <bottom/>
      <diagonal/>
    </border>
    <border>
      <left/>
      <right style="thin">
        <color theme="3" tint="0.39994506668294322"/>
      </right>
      <top/>
      <bottom/>
      <diagonal/>
    </border>
    <border>
      <left style="thin">
        <color theme="3" tint="0.39994506668294322"/>
      </left>
      <right/>
      <top style="thick">
        <color theme="3" tint="0.39994506668294322"/>
      </top>
      <bottom style="thin">
        <color theme="3" tint="0.39994506668294322"/>
      </bottom>
      <diagonal/>
    </border>
    <border>
      <left/>
      <right style="thin">
        <color theme="3" tint="0.39991454817346722"/>
      </right>
      <top style="thin">
        <color theme="3" tint="0.39991454817346722"/>
      </top>
      <bottom style="thin">
        <color theme="3" tint="0.39991454817346722"/>
      </bottom>
      <diagonal/>
    </border>
    <border>
      <left style="thin">
        <color theme="3" tint="0.39991454817346722"/>
      </left>
      <right style="thick">
        <color theme="3" tint="0.39991454817346722"/>
      </right>
      <top style="thin">
        <color theme="3" tint="0.39991454817346722"/>
      </top>
      <bottom style="thick">
        <color theme="3" tint="0.39994506668294322"/>
      </bottom>
      <diagonal/>
    </border>
    <border>
      <left style="thin">
        <color theme="3" tint="0.39991454817346722"/>
      </left>
      <right style="thin">
        <color theme="3" tint="0.39991454817346722"/>
      </right>
      <top style="medium">
        <color theme="3" tint="0.39994506668294322"/>
      </top>
      <bottom/>
      <diagonal/>
    </border>
    <border>
      <left style="thin">
        <color theme="3" tint="0.39994506668294322"/>
      </left>
      <right style="thin">
        <color theme="3" tint="0.39991454817346722"/>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4506668294322"/>
      </top>
      <bottom style="thin">
        <color theme="3" tint="0.39991454817346722"/>
      </bottom>
      <diagonal/>
    </border>
    <border>
      <left style="thin">
        <color theme="3" tint="0.39991454817346722"/>
      </left>
      <right style="thick">
        <color theme="3" tint="0.39991454817346722"/>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1454817346722"/>
      </top>
      <bottom/>
      <diagonal/>
    </border>
    <border>
      <left style="thin">
        <color rgb="FF0070C0"/>
      </left>
      <right style="thin">
        <color rgb="FF0070C0"/>
      </right>
      <top style="thin">
        <color rgb="FF0070C0"/>
      </top>
      <bottom style="thin">
        <color rgb="FF0070C0"/>
      </bottom>
      <diagonal/>
    </border>
    <border>
      <left style="thin">
        <color rgb="FF0070C0"/>
      </left>
      <right style="thick">
        <color rgb="FF0070C0"/>
      </right>
      <top style="thin">
        <color rgb="FF0070C0"/>
      </top>
      <bottom style="thin">
        <color rgb="FF0070C0"/>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n">
        <color rgb="FF0070C0"/>
      </bottom>
      <diagonal/>
    </border>
    <border>
      <left style="thin">
        <color theme="3" tint="0.39991454817346722"/>
      </left>
      <right style="thick">
        <color theme="3" tint="0.39991454817346722"/>
      </right>
      <top style="thin">
        <color theme="3" tint="0.39991454817346722"/>
      </top>
      <bottom/>
      <diagonal/>
    </border>
    <border>
      <left style="thin">
        <color theme="3" tint="0.39994506668294322"/>
      </left>
      <right style="thick">
        <color theme="3" tint="0.39994506668294322"/>
      </right>
      <top/>
      <bottom/>
      <diagonal/>
    </border>
    <border>
      <left style="medium">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medium">
        <color theme="3" tint="0.39991454817346722"/>
      </left>
      <right style="thin">
        <color theme="3" tint="0.39994506668294322"/>
      </right>
      <top style="thin">
        <color theme="3" tint="0.39994506668294322"/>
      </top>
      <bottom/>
      <diagonal/>
    </border>
    <border>
      <left style="thin">
        <color theme="3" tint="0.39994506668294322"/>
      </left>
      <right style="medium">
        <color theme="3" tint="0.39991454817346722"/>
      </right>
      <top style="thin">
        <color theme="3" tint="0.39994506668294322"/>
      </top>
      <bottom/>
      <diagonal/>
    </border>
    <border>
      <left style="thin">
        <color theme="3" tint="0.39991454817346722"/>
      </left>
      <right style="thin">
        <color theme="3" tint="0.39994506668294322"/>
      </right>
      <top style="thin">
        <color theme="3" tint="0.39991454817346722"/>
      </top>
      <bottom style="thin">
        <color theme="3" tint="0.39991454817346722"/>
      </bottom>
      <diagonal/>
    </border>
    <border>
      <left style="thin">
        <color theme="3" tint="0.39991454817346722"/>
      </left>
      <right style="thin">
        <color theme="3" tint="0.39988402966399123"/>
      </right>
      <top style="thin">
        <color theme="3" tint="0.39991454817346722"/>
      </top>
      <bottom style="thin">
        <color theme="3" tint="0.39991454817346722"/>
      </bottom>
      <diagonal/>
    </border>
    <border>
      <left style="thin">
        <color theme="3" tint="0.39988402966399123"/>
      </left>
      <right style="thin">
        <color theme="3" tint="0.39988402966399123"/>
      </right>
      <top style="thin">
        <color theme="3" tint="0.39991454817346722"/>
      </top>
      <bottom style="thin">
        <color theme="3" tint="0.39991454817346722"/>
      </bottom>
      <diagonal/>
    </border>
    <border>
      <left style="thin">
        <color theme="3" tint="0.39988402966399123"/>
      </left>
      <right style="thin">
        <color theme="3" tint="0.39991454817346722"/>
      </right>
      <top style="thin">
        <color theme="3" tint="0.39991454817346722"/>
      </top>
      <bottom style="thin">
        <color theme="3" tint="0.39991454817346722"/>
      </bottom>
      <diagonal/>
    </border>
    <border>
      <left style="thick">
        <color theme="3" tint="0.39991454817346722"/>
      </left>
      <right style="thin">
        <color theme="3" tint="0.39991454817346722"/>
      </right>
      <top style="thin">
        <color theme="3" tint="0.39991454817346722"/>
      </top>
      <bottom/>
      <diagonal/>
    </border>
    <border>
      <left style="thick">
        <color theme="3" tint="0.39991454817346722"/>
      </left>
      <right style="thin">
        <color theme="3" tint="0.39988402966399123"/>
      </right>
      <top style="thin">
        <color theme="3" tint="0.39988402966399123"/>
      </top>
      <bottom style="thin">
        <color theme="3" tint="0.39988402966399123"/>
      </bottom>
      <diagonal/>
    </border>
    <border>
      <left style="thin">
        <color theme="3" tint="0.39988402966399123"/>
      </left>
      <right style="thin">
        <color theme="3" tint="0.39988402966399123"/>
      </right>
      <top style="thin">
        <color theme="3" tint="0.39988402966399123"/>
      </top>
      <bottom style="thin">
        <color theme="3" tint="0.39988402966399123"/>
      </bottom>
      <diagonal/>
    </border>
    <border>
      <left style="thin">
        <color theme="3" tint="0.39988402966399123"/>
      </left>
      <right style="thick">
        <color theme="3" tint="0.39991454817346722"/>
      </right>
      <top style="thin">
        <color theme="3" tint="0.39988402966399123"/>
      </top>
      <bottom style="thin">
        <color theme="3" tint="0.39988402966399123"/>
      </bottom>
      <diagonal/>
    </border>
    <border>
      <left style="thin">
        <color theme="3" tint="0.39991454817346722"/>
      </left>
      <right style="thick">
        <color theme="3" tint="0.39991454817346722"/>
      </right>
      <top/>
      <bottom style="thin">
        <color theme="3" tint="0.39991454817346722"/>
      </bottom>
      <diagonal/>
    </border>
    <border>
      <left style="thin">
        <color theme="3" tint="0.39994506668294322"/>
      </left>
      <right style="thin">
        <color theme="3" tint="0.39994506668294322"/>
      </right>
      <top style="thin">
        <color theme="3" tint="0.39991454817346722"/>
      </top>
      <bottom style="thin">
        <color theme="3" tint="0.39994506668294322"/>
      </bottom>
      <diagonal/>
    </border>
    <border>
      <left/>
      <right style="thin">
        <color theme="3" tint="0.39994506668294322"/>
      </right>
      <top style="thin">
        <color theme="3" tint="0.39991454817346722"/>
      </top>
      <bottom style="thin">
        <color theme="3" tint="0.39994506668294322"/>
      </bottom>
      <diagonal/>
    </border>
    <border>
      <left style="thin">
        <color theme="3" tint="0.39994506668294322"/>
      </left>
      <right/>
      <top style="thin">
        <color theme="3" tint="0.39991454817346722"/>
      </top>
      <bottom style="thin">
        <color theme="3" tint="0.39994506668294322"/>
      </bottom>
      <diagonal/>
    </border>
    <border>
      <left/>
      <right/>
      <top style="thin">
        <color theme="3" tint="0.39991454817346722"/>
      </top>
      <bottom style="thin">
        <color theme="3" tint="0.39991454817346722"/>
      </bottom>
      <diagonal/>
    </border>
    <border>
      <left/>
      <right/>
      <top/>
      <bottom style="thin">
        <color theme="3" tint="0.39991454817346722"/>
      </bottom>
      <diagonal/>
    </border>
    <border>
      <left style="thick">
        <color theme="3"/>
      </left>
      <right/>
      <top style="thin">
        <color theme="3"/>
      </top>
      <bottom/>
      <diagonal/>
    </border>
    <border>
      <left/>
      <right style="thin">
        <color theme="3" tint="0.39991454817346722"/>
      </right>
      <top style="thin">
        <color theme="3" tint="0.39991454817346722"/>
      </top>
      <bottom/>
      <diagonal/>
    </border>
    <border>
      <left style="thin">
        <color theme="3" tint="0.39991454817346722"/>
      </left>
      <right/>
      <top style="thin">
        <color theme="3" tint="0.39991454817346722"/>
      </top>
      <bottom/>
      <diagonal/>
    </border>
    <border>
      <left style="thin">
        <color theme="4"/>
      </left>
      <right style="thin">
        <color theme="4"/>
      </right>
      <top style="thin">
        <color theme="4"/>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3" tint="0.39994506668294322"/>
      </top>
      <bottom style="thin">
        <color theme="3" tint="0.39994506668294322"/>
      </bottom>
      <diagonal/>
    </border>
    <border>
      <left style="thick">
        <color theme="4"/>
      </left>
      <right/>
      <top/>
      <bottom/>
      <diagonal/>
    </border>
    <border>
      <left style="thin">
        <color theme="3" tint="0.39994506668294322"/>
      </left>
      <right style="thin">
        <color theme="3" tint="0.39994506668294322"/>
      </right>
      <top style="thin">
        <color theme="4"/>
      </top>
      <bottom style="thin">
        <color theme="3" tint="0.39994506668294322"/>
      </bottom>
      <diagonal/>
    </border>
    <border>
      <left style="thin">
        <color theme="3" tint="0.39991454817346722"/>
      </left>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1454817346722"/>
      </top>
      <bottom/>
      <diagonal/>
    </border>
    <border>
      <left style="thick">
        <color theme="3" tint="0.39994506668294322"/>
      </left>
      <right/>
      <top style="thick">
        <color theme="3" tint="0.39994506668294322"/>
      </top>
      <bottom/>
      <diagonal/>
    </border>
    <border>
      <left/>
      <right style="thick">
        <color theme="3" tint="0.39994506668294322"/>
      </right>
      <top style="thick">
        <color theme="3" tint="0.39994506668294322"/>
      </top>
      <bottom/>
      <diagonal/>
    </border>
    <border>
      <left style="thin">
        <color theme="3" tint="0.39991454817346722"/>
      </left>
      <right style="thin">
        <color theme="3" tint="0.39991454817346722"/>
      </right>
      <top/>
      <bottom style="medium">
        <color theme="3" tint="0.39994506668294322"/>
      </bottom>
      <diagonal/>
    </border>
    <border>
      <left/>
      <right style="thin">
        <color theme="3" tint="0.39994506668294322"/>
      </right>
      <top style="thin">
        <color theme="3" tint="0.39994506668294322"/>
      </top>
      <bottom style="thin">
        <color theme="3" tint="0.39991454817346722"/>
      </bottom>
      <diagonal/>
    </border>
    <border>
      <left style="thin">
        <color theme="3" tint="0.39994506668294322"/>
      </left>
      <right/>
      <top style="thin">
        <color theme="3" tint="0.39994506668294322"/>
      </top>
      <bottom style="thin">
        <color theme="3" tint="0.39991454817346722"/>
      </bottom>
      <diagonal/>
    </border>
    <border>
      <left/>
      <right style="thin">
        <color theme="3" tint="0.39994506668294322"/>
      </right>
      <top style="thin">
        <color theme="3" tint="0.39991454817346722"/>
      </top>
      <bottom style="thin">
        <color theme="3" tint="0.39991454817346722"/>
      </bottom>
      <diagonal/>
    </border>
    <border>
      <left style="thin">
        <color theme="3" tint="0.39994506668294322"/>
      </left>
      <right/>
      <top style="thin">
        <color theme="3" tint="0.39991454817346722"/>
      </top>
      <bottom style="thin">
        <color theme="3" tint="0.39991454817346722"/>
      </bottom>
      <diagonal/>
    </border>
    <border>
      <left style="thin">
        <color theme="3" tint="0.39991454817346722"/>
      </left>
      <right style="thin">
        <color theme="3" tint="0.39994506668294322"/>
      </right>
      <top style="thin">
        <color theme="3" tint="0.39991454817346722"/>
      </top>
      <bottom style="thin">
        <color theme="3" tint="0.39988402966399123"/>
      </bottom>
      <diagonal/>
    </border>
    <border>
      <left style="thick">
        <color theme="3" tint="0.39994506668294322"/>
      </left>
      <right style="thin">
        <color theme="3" tint="0.39994506668294322"/>
      </right>
      <top/>
      <bottom style="thin">
        <color theme="3" tint="0.39991454817346722"/>
      </bottom>
      <diagonal/>
    </border>
    <border>
      <left style="thin">
        <color theme="3" tint="0.39991454817346722"/>
      </left>
      <right style="thin">
        <color theme="3" tint="0.39994506668294322"/>
      </right>
      <top style="thin">
        <color theme="3" tint="0.39988402966399123"/>
      </top>
      <bottom/>
      <diagonal/>
    </border>
    <border>
      <left style="thin">
        <color theme="3" tint="0.39991454817346722"/>
      </left>
      <right style="thin">
        <color theme="3" tint="0.39988402966399123"/>
      </right>
      <top style="thin">
        <color theme="3" tint="0.39988402966399123"/>
      </top>
      <bottom style="thin">
        <color theme="3" tint="0.39988402966399123"/>
      </bottom>
      <diagonal/>
    </border>
    <border>
      <left style="thin">
        <color theme="3" tint="0.39988402966399123"/>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91454817346722"/>
      </top>
      <bottom style="thin">
        <color theme="3" tint="0.39988402966399123"/>
      </bottom>
      <diagonal/>
    </border>
    <border>
      <left style="thin">
        <color theme="3" tint="0.39982299264503923"/>
      </left>
      <right style="thin">
        <color theme="3" tint="0.39982299264503923"/>
      </right>
      <top style="thin">
        <color theme="3" tint="0.39982299264503923"/>
      </top>
      <bottom style="thin">
        <color theme="3" tint="0.39982299264503923"/>
      </bottom>
      <diagonal/>
    </border>
    <border>
      <left/>
      <right style="thin">
        <color theme="3" tint="0.39982299264503923"/>
      </right>
      <top style="thin">
        <color theme="3" tint="0.39982299264503923"/>
      </top>
      <bottom style="thin">
        <color theme="3" tint="0.39982299264503923"/>
      </bottom>
      <diagonal/>
    </border>
    <border>
      <left style="medium">
        <color theme="3" tint="0.39982299264503923"/>
      </left>
      <right style="thin">
        <color theme="3" tint="0.39982299264503923"/>
      </right>
      <top style="thin">
        <color theme="3" tint="0.39982299264503923"/>
      </top>
      <bottom style="thin">
        <color theme="3" tint="0.39982299264503923"/>
      </bottom>
      <diagonal/>
    </border>
    <border>
      <left style="thin">
        <color theme="3" tint="0.39982299264503923"/>
      </left>
      <right style="medium">
        <color theme="3" tint="0.39982299264503923"/>
      </right>
      <top style="thin">
        <color theme="3" tint="0.39982299264503923"/>
      </top>
      <bottom style="thin">
        <color theme="3" tint="0.39982299264503923"/>
      </bottom>
      <diagonal/>
    </border>
    <border>
      <left style="medium">
        <color indexed="64"/>
      </left>
      <right style="medium">
        <color indexed="64"/>
      </right>
      <top style="medium">
        <color indexed="64"/>
      </top>
      <bottom/>
      <diagonal/>
    </border>
    <border>
      <left style="thin">
        <color theme="3" tint="0.39997558519241921"/>
      </left>
      <right/>
      <top/>
      <bottom/>
      <diagonal/>
    </border>
    <border>
      <left/>
      <right/>
      <top style="thin">
        <color theme="3" tint="0.39997558519241921"/>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4506668294322"/>
      </left>
      <right style="thin">
        <color theme="3" tint="0.39994506668294322"/>
      </right>
      <top style="thin">
        <color theme="3" tint="0.39994506668294322"/>
      </top>
      <bottom style="thin">
        <color indexed="64"/>
      </bottom>
      <diagonal/>
    </border>
    <border>
      <left style="thick">
        <color theme="3" tint="0.39994506668294322"/>
      </left>
      <right style="thin">
        <color theme="3" tint="0.39994506668294322"/>
      </right>
      <top style="thin">
        <color theme="3" tint="0.39994506668294322"/>
      </top>
      <bottom style="thin">
        <color indexed="64"/>
      </bottom>
      <diagonal/>
    </border>
    <border>
      <left style="thin">
        <color theme="3" tint="0.39994506668294322"/>
      </left>
      <right style="thick">
        <color theme="3" tint="0.39994506668294322"/>
      </right>
      <top style="thin">
        <color theme="3" tint="0.39994506668294322"/>
      </top>
      <bottom style="thin">
        <color indexed="64"/>
      </bottom>
      <diagonal/>
    </border>
    <border>
      <left/>
      <right style="thin">
        <color rgb="FF0070C0"/>
      </right>
      <top style="thin">
        <color theme="3" tint="0.39997558519241921"/>
      </top>
      <bottom style="thin">
        <color theme="3" tint="0.39994506668294322"/>
      </bottom>
      <diagonal/>
    </border>
    <border>
      <left/>
      <right style="thin">
        <color rgb="FF0070C0"/>
      </right>
      <top style="thin">
        <color theme="3" tint="0.39994506668294322"/>
      </top>
      <bottom style="thin">
        <color theme="3" tint="0.39994506668294322"/>
      </bottom>
      <diagonal/>
    </border>
    <border>
      <left style="thin">
        <color rgb="FF0070C0"/>
      </left>
      <right style="thin">
        <color rgb="FF0070C0"/>
      </right>
      <top style="thin">
        <color theme="3" tint="0.39997558519241921"/>
      </top>
      <bottom style="thin">
        <color theme="3" tint="0.39997558519241921"/>
      </bottom>
      <diagonal/>
    </border>
    <border>
      <left style="thin">
        <color rgb="FF0070C0"/>
      </left>
      <right style="thin">
        <color rgb="FF0070C0"/>
      </right>
      <top style="thin">
        <color theme="3" tint="0.39997558519241921"/>
      </top>
      <bottom style="thin">
        <color theme="3" tint="0.39994506668294322"/>
      </bottom>
      <diagonal/>
    </border>
    <border>
      <left style="thin">
        <color rgb="FF0070C0"/>
      </left>
      <right style="thin">
        <color rgb="FF0070C0"/>
      </right>
      <top style="thin">
        <color theme="3" tint="0.39994506668294322"/>
      </top>
      <bottom style="thin">
        <color theme="3" tint="0.39994506668294322"/>
      </bottom>
      <diagonal/>
    </border>
    <border>
      <left/>
      <right style="thin">
        <color theme="3" tint="0.39997558519241921"/>
      </right>
      <top style="thin">
        <color theme="3" tint="0.39997558519241921"/>
      </top>
      <bottom style="thin">
        <color theme="3" tint="0.39997558519241921"/>
      </bottom>
      <diagonal/>
    </border>
    <border>
      <left style="thin">
        <color theme="3" tint="0.39997558519241921"/>
      </left>
      <right style="thin">
        <color rgb="FF0070C0"/>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rgb="FF0070C0"/>
      </left>
      <right/>
      <top style="thin">
        <color theme="3" tint="0.39994506668294322"/>
      </top>
      <bottom style="thin">
        <color theme="3" tint="0.39994506668294322"/>
      </bottom>
      <diagonal/>
    </border>
    <border>
      <left/>
      <right style="thin">
        <color rgb="FF0070C0"/>
      </right>
      <top/>
      <bottom/>
      <diagonal/>
    </border>
    <border>
      <left/>
      <right style="thin">
        <color rgb="FF0070C0"/>
      </right>
      <top style="thin">
        <color theme="3" tint="0.39994506668294322"/>
      </top>
      <bottom/>
      <diagonal/>
    </border>
    <border>
      <left/>
      <right style="thin">
        <color rgb="FF0070C0"/>
      </right>
      <top/>
      <bottom style="thin">
        <color theme="3" tint="0.39994506668294322"/>
      </bottom>
      <diagonal/>
    </border>
    <border>
      <left style="thick">
        <color theme="3" tint="0.39991454817346722"/>
      </left>
      <right style="thin">
        <color theme="3" tint="0.39991454817346722"/>
      </right>
      <top/>
      <bottom style="thin">
        <color theme="3" tint="0.39991454817346722"/>
      </bottom>
      <diagonal/>
    </border>
    <border>
      <left style="medium">
        <color theme="3" tint="0.39994506668294322"/>
      </left>
      <right style="thin">
        <color theme="3" tint="0.39994506668294322"/>
      </right>
      <top style="thin">
        <color theme="3" tint="0.39994506668294322"/>
      </top>
      <bottom style="thin">
        <color auto="1"/>
      </bottom>
      <diagonal/>
    </border>
    <border>
      <left style="thin">
        <color theme="3" tint="0.39994506668294322"/>
      </left>
      <right style="medium">
        <color theme="3" tint="0.39994506668294322"/>
      </right>
      <top style="thin">
        <color theme="3" tint="0.39994506668294322"/>
      </top>
      <bottom style="thin">
        <color auto="1"/>
      </bottom>
      <diagonal/>
    </border>
    <border>
      <left style="thin">
        <color theme="3" tint="0.39994506668294322"/>
      </left>
      <right style="thin">
        <color theme="3" tint="0.39994506668294322"/>
      </right>
      <top/>
      <bottom style="medium">
        <color theme="3" tint="0.39994506668294322"/>
      </bottom>
      <diagonal/>
    </border>
    <border>
      <left/>
      <right style="thin">
        <color theme="3" tint="0.39994506668294322"/>
      </right>
      <top style="thin">
        <color auto="1"/>
      </top>
      <bottom style="thin">
        <color indexed="64"/>
      </bottom>
      <diagonal/>
    </border>
    <border>
      <left style="thin">
        <color theme="3" tint="0.39994506668294322"/>
      </left>
      <right style="thin">
        <color theme="3" tint="0.39994506668294322"/>
      </right>
      <top style="thin">
        <color auto="1"/>
      </top>
      <bottom style="thin">
        <color indexed="64"/>
      </bottom>
      <diagonal/>
    </border>
    <border>
      <left style="thin">
        <color theme="3" tint="0.39994506668294322"/>
      </left>
      <right/>
      <top style="thin">
        <color auto="1"/>
      </top>
      <bottom style="thin">
        <color indexed="64"/>
      </bottom>
      <diagonal/>
    </border>
    <border>
      <left style="thin">
        <color rgb="FF0070C0"/>
      </left>
      <right style="thin">
        <color rgb="FF0070C0"/>
      </right>
      <top style="thin">
        <color theme="3" tint="0.39994506668294322"/>
      </top>
      <bottom/>
      <diagonal/>
    </border>
    <border>
      <left style="thin">
        <color rgb="FF0070C0"/>
      </left>
      <right style="thin">
        <color rgb="FF0070C0"/>
      </right>
      <top/>
      <bottom style="thin">
        <color theme="3" tint="0.39994506668294322"/>
      </bottom>
      <diagonal/>
    </border>
    <border>
      <left style="thin">
        <color theme="3" tint="0.39997558519241921"/>
      </left>
      <right style="thin">
        <color theme="3" tint="0.39997558519241921"/>
      </right>
      <top style="thin">
        <color theme="3" tint="0.39997558519241921"/>
      </top>
      <bottom/>
      <diagonal/>
    </border>
    <border>
      <left style="thin">
        <color rgb="FF0070C0"/>
      </left>
      <right style="thin">
        <color rgb="FF0070C0"/>
      </right>
      <top/>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xf numFmtId="0" fontId="38" fillId="0" borderId="39" applyNumberFormat="0" applyFill="0" applyAlignment="0" applyProtection="0"/>
    <xf numFmtId="0" fontId="39" fillId="0" borderId="0" applyNumberFormat="0" applyFill="0" applyBorder="0" applyAlignment="0" applyProtection="0"/>
  </cellStyleXfs>
  <cellXfs count="2617">
    <xf numFmtId="0" fontId="0" fillId="0" borderId="0" xfId="0"/>
    <xf numFmtId="0" fontId="13" fillId="0" borderId="0" xfId="0" applyFont="1"/>
    <xf numFmtId="0" fontId="13" fillId="0" borderId="0" xfId="0" applyFont="1" applyBorder="1"/>
    <xf numFmtId="0" fontId="13" fillId="0" borderId="1" xfId="0" applyFont="1" applyBorder="1" applyAlignment="1">
      <alignment horizontal="center"/>
    </xf>
    <xf numFmtId="0" fontId="13" fillId="0" borderId="0" xfId="0" applyFont="1" applyAlignment="1"/>
    <xf numFmtId="0" fontId="13" fillId="0" borderId="1" xfId="0" applyFont="1" applyBorder="1" applyAlignment="1">
      <alignment horizontal="center" wrapText="1"/>
    </xf>
    <xf numFmtId="0" fontId="13" fillId="0" borderId="0" xfId="0" applyFont="1" applyBorder="1" applyAlignment="1">
      <alignment horizontal="center"/>
    </xf>
    <xf numFmtId="0" fontId="13" fillId="0" borderId="0" xfId="0" applyFont="1" applyBorder="1" applyAlignment="1">
      <alignment vertical="center" wrapText="1"/>
    </xf>
    <xf numFmtId="164" fontId="13" fillId="0" borderId="0" xfId="0" applyNumberFormat="1" applyFont="1" applyFill="1" applyBorder="1" applyAlignment="1">
      <alignment horizontal="center"/>
    </xf>
    <xf numFmtId="14" fontId="13" fillId="0" borderId="0" xfId="0" applyNumberFormat="1" applyFont="1" applyBorder="1" applyAlignment="1">
      <alignment horizontal="center" wrapText="1"/>
    </xf>
    <xf numFmtId="0" fontId="13" fillId="0" borderId="0" xfId="0" applyFont="1" applyBorder="1" applyAlignment="1">
      <alignment horizontal="center" wrapText="1"/>
    </xf>
    <xf numFmtId="0" fontId="13" fillId="0" borderId="0" xfId="0" applyFont="1" applyBorder="1" applyAlignment="1">
      <alignment wrapText="1"/>
    </xf>
    <xf numFmtId="0" fontId="13" fillId="0" borderId="0" xfId="0" applyFont="1" applyFill="1" applyBorder="1" applyAlignment="1">
      <alignment horizontal="center"/>
    </xf>
    <xf numFmtId="0" fontId="13" fillId="0" borderId="0" xfId="0" applyFont="1" applyBorder="1" applyAlignment="1"/>
    <xf numFmtId="0" fontId="13" fillId="0" borderId="0" xfId="0" applyFont="1" applyBorder="1" applyAlignment="1">
      <alignment horizontal="left" vertical="center" wrapText="1"/>
    </xf>
    <xf numFmtId="0" fontId="14" fillId="0" borderId="0" xfId="0" applyFont="1" applyBorder="1" applyAlignment="1">
      <alignment horizontal="center" wrapText="1"/>
    </xf>
    <xf numFmtId="0" fontId="14" fillId="0" borderId="0" xfId="0" applyFont="1" applyBorder="1" applyAlignment="1">
      <alignment wrapText="1"/>
    </xf>
    <xf numFmtId="0" fontId="13" fillId="0" borderId="0" xfId="0" applyFont="1" applyBorder="1" applyAlignment="1">
      <alignment vertical="center"/>
    </xf>
    <xf numFmtId="0" fontId="13" fillId="0" borderId="4" xfId="0" applyFont="1" applyBorder="1"/>
    <xf numFmtId="0" fontId="13" fillId="0" borderId="0" xfId="0" applyFont="1" applyAlignment="1">
      <alignment horizontal="justify" wrapText="1"/>
    </xf>
    <xf numFmtId="0" fontId="13" fillId="0" borderId="0" xfId="0" applyFont="1" applyAlignment="1">
      <alignment wrapText="1"/>
    </xf>
    <xf numFmtId="0" fontId="13" fillId="0" borderId="0" xfId="0" applyFont="1" applyAlignment="1">
      <alignment horizontal="center"/>
    </xf>
    <xf numFmtId="0" fontId="13" fillId="0" borderId="0" xfId="0" applyFont="1" applyBorder="1" applyAlignment="1">
      <alignment horizontal="justify" wrapText="1"/>
    </xf>
    <xf numFmtId="0" fontId="13" fillId="0" borderId="0" xfId="0" applyFont="1" applyAlignment="1">
      <alignment horizontal="center" wrapText="1"/>
    </xf>
    <xf numFmtId="0" fontId="13" fillId="0" borderId="3" xfId="0" applyFont="1" applyBorder="1" applyAlignment="1"/>
    <xf numFmtId="0" fontId="13" fillId="0" borderId="0" xfId="0" applyFont="1" applyFill="1" applyBorder="1" applyAlignment="1">
      <alignment horizontal="center" wrapText="1"/>
    </xf>
    <xf numFmtId="49" fontId="13" fillId="0" borderId="0" xfId="0" applyNumberFormat="1" applyFont="1" applyBorder="1" applyAlignment="1">
      <alignment horizontal="center" wrapText="1"/>
    </xf>
    <xf numFmtId="0" fontId="13" fillId="0" borderId="0" xfId="0" applyFont="1" applyBorder="1" applyAlignment="1">
      <alignment horizontal="left" wrapText="1"/>
    </xf>
    <xf numFmtId="14" fontId="14" fillId="0" borderId="0" xfId="0" applyNumberFormat="1" applyFont="1" applyBorder="1" applyAlignment="1"/>
    <xf numFmtId="14" fontId="13" fillId="0" borderId="0" xfId="0" applyNumberFormat="1" applyFont="1" applyBorder="1" applyAlignment="1"/>
    <xf numFmtId="0" fontId="14" fillId="0" borderId="0" xfId="0" applyFont="1" applyBorder="1" applyAlignment="1"/>
    <xf numFmtId="0" fontId="16" fillId="0" borderId="0" xfId="0" applyFont="1"/>
    <xf numFmtId="0" fontId="17" fillId="0" borderId="0" xfId="0" applyFont="1" applyFill="1" applyBorder="1" applyAlignment="1"/>
    <xf numFmtId="165" fontId="13" fillId="0" borderId="0" xfId="0" applyNumberFormat="1" applyFont="1" applyBorder="1" applyAlignment="1">
      <alignment horizontal="center" wrapText="1"/>
    </xf>
    <xf numFmtId="0" fontId="13" fillId="2" borderId="0" xfId="0" applyFont="1" applyFill="1" applyAlignment="1"/>
    <xf numFmtId="0" fontId="13" fillId="2" borderId="0" xfId="0" applyFont="1" applyFill="1" applyAlignment="1">
      <alignment wrapText="1"/>
    </xf>
    <xf numFmtId="0" fontId="13" fillId="2" borderId="0" xfId="0" applyFont="1" applyFill="1" applyBorder="1" applyAlignment="1">
      <alignment horizontal="center" wrapText="1"/>
    </xf>
    <xf numFmtId="0" fontId="13" fillId="2" borderId="0" xfId="0" applyFont="1" applyFill="1" applyBorder="1" applyAlignment="1">
      <alignment horizontal="left" wrapText="1"/>
    </xf>
    <xf numFmtId="0" fontId="14" fillId="2" borderId="0" xfId="0" applyFont="1" applyFill="1" applyBorder="1" applyAlignment="1">
      <alignment horizontal="center" wrapText="1"/>
    </xf>
    <xf numFmtId="14" fontId="14" fillId="0" borderId="0" xfId="0" applyNumberFormat="1" applyFont="1" applyBorder="1" applyAlignment="1">
      <alignment horizontal="center"/>
    </xf>
    <xf numFmtId="0" fontId="14" fillId="2" borderId="0" xfId="0" applyFont="1" applyFill="1" applyBorder="1" applyAlignment="1">
      <alignment horizontal="justify" wrapText="1"/>
    </xf>
    <xf numFmtId="14" fontId="13" fillId="0" borderId="0" xfId="0" applyNumberFormat="1" applyFont="1" applyBorder="1" applyAlignment="1">
      <alignment horizontal="center"/>
    </xf>
    <xf numFmtId="0" fontId="13" fillId="2" borderId="0" xfId="0" applyFont="1" applyFill="1" applyBorder="1" applyAlignment="1">
      <alignment horizontal="justify" wrapText="1"/>
    </xf>
    <xf numFmtId="14" fontId="14" fillId="0" borderId="0" xfId="0" applyNumberFormat="1" applyFont="1" applyBorder="1" applyAlignment="1">
      <alignment horizontal="center" wrapText="1"/>
    </xf>
    <xf numFmtId="0" fontId="14" fillId="0" borderId="0" xfId="0" applyFont="1" applyBorder="1" applyAlignment="1">
      <alignment horizontal="justify" wrapText="1"/>
    </xf>
    <xf numFmtId="164" fontId="13" fillId="0" borderId="0" xfId="0" applyNumberFormat="1" applyFont="1" applyBorder="1" applyAlignment="1">
      <alignment horizontal="center"/>
    </xf>
    <xf numFmtId="0" fontId="13" fillId="0" borderId="0" xfId="0" applyFont="1" applyBorder="1" applyAlignment="1">
      <alignment horizontal="center" vertical="center" wrapText="1"/>
    </xf>
    <xf numFmtId="0" fontId="13" fillId="0" borderId="0" xfId="0" applyFont="1" applyBorder="1" applyAlignment="1">
      <alignment horizontal="left"/>
    </xf>
    <xf numFmtId="0" fontId="13" fillId="0" borderId="0" xfId="0" applyFont="1" applyBorder="1" applyAlignment="1">
      <alignment horizontal="center" vertical="center"/>
    </xf>
    <xf numFmtId="0" fontId="13" fillId="0" borderId="0" xfId="0" applyFont="1" applyAlignment="1">
      <alignment horizontal="center" vertical="center"/>
    </xf>
    <xf numFmtId="0" fontId="20" fillId="0" borderId="0" xfId="0" applyFont="1" applyAlignment="1"/>
    <xf numFmtId="0" fontId="3" fillId="0" borderId="0" xfId="0" applyFont="1" applyAlignment="1">
      <alignment vertical="center" wrapText="1"/>
    </xf>
    <xf numFmtId="0" fontId="3" fillId="0" borderId="0" xfId="0" applyFont="1" applyAlignment="1"/>
    <xf numFmtId="0" fontId="13" fillId="0" borderId="0" xfId="0" applyFont="1" applyFill="1" applyAlignment="1"/>
    <xf numFmtId="0" fontId="3" fillId="0" borderId="0" xfId="0" applyFont="1" applyBorder="1" applyAlignment="1"/>
    <xf numFmtId="0" fontId="11" fillId="0" borderId="0" xfId="0" applyFont="1" applyAlignment="1">
      <alignment wrapText="1"/>
    </xf>
    <xf numFmtId="0" fontId="24" fillId="0" borderId="0" xfId="0" applyFont="1" applyBorder="1" applyAlignment="1">
      <alignment horizontal="justify" vertical="center" wrapText="1"/>
    </xf>
    <xf numFmtId="0" fontId="24" fillId="0" borderId="0" xfId="0" applyFont="1" applyBorder="1" applyAlignment="1">
      <alignment vertical="center" wrapText="1"/>
    </xf>
    <xf numFmtId="0" fontId="24" fillId="0" borderId="0" xfId="0" applyFont="1"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NumberFormat="1" applyBorder="1"/>
    <xf numFmtId="0" fontId="0" fillId="0" borderId="17" xfId="0" applyNumberFormat="1" applyBorder="1"/>
    <xf numFmtId="0" fontId="3" fillId="0" borderId="0" xfId="0" applyFont="1"/>
    <xf numFmtId="0" fontId="19" fillId="4" borderId="18" xfId="1" applyFont="1" applyFill="1" applyBorder="1" applyAlignment="1" applyProtection="1"/>
    <xf numFmtId="49" fontId="25" fillId="4" borderId="18" xfId="1" applyNumberFormat="1" applyFont="1" applyFill="1" applyBorder="1" applyAlignment="1" applyProtection="1"/>
    <xf numFmtId="0" fontId="21" fillId="6" borderId="1" xfId="0" applyFont="1" applyFill="1" applyBorder="1" applyAlignment="1">
      <alignment horizontal="center" vertical="center" wrapText="1"/>
    </xf>
    <xf numFmtId="0" fontId="9" fillId="4" borderId="1" xfId="0" applyFont="1" applyFill="1" applyBorder="1" applyAlignment="1">
      <alignment horizontal="center"/>
    </xf>
    <xf numFmtId="0" fontId="3" fillId="0" borderId="0" xfId="0" applyFont="1" applyBorder="1" applyAlignment="1">
      <alignment horizontal="center"/>
    </xf>
    <xf numFmtId="164" fontId="13" fillId="0" borderId="0" xfId="0" applyNumberFormat="1" applyFont="1" applyFill="1" applyBorder="1" applyAlignment="1">
      <alignment horizontal="center" vertical="center"/>
    </xf>
    <xf numFmtId="0" fontId="21" fillId="6" borderId="5" xfId="0" applyFont="1" applyFill="1" applyBorder="1" applyAlignment="1">
      <alignment horizontal="center" vertical="center" wrapText="1"/>
    </xf>
    <xf numFmtId="0" fontId="3" fillId="4" borderId="0" xfId="0" applyFont="1" applyFill="1" applyBorder="1" applyAlignment="1">
      <alignment horizontal="center"/>
    </xf>
    <xf numFmtId="0" fontId="3" fillId="0" borderId="0" xfId="0" applyFont="1" applyAlignment="1">
      <alignment horizontal="center"/>
    </xf>
    <xf numFmtId="0" fontId="13" fillId="0" borderId="0" xfId="0" applyFont="1" applyFill="1" applyAlignment="1">
      <alignment horizontal="center"/>
    </xf>
    <xf numFmtId="0" fontId="13" fillId="2" borderId="0" xfId="0" applyFont="1" applyFill="1" applyAlignment="1">
      <alignment horizontal="center"/>
    </xf>
    <xf numFmtId="0" fontId="13" fillId="2" borderId="0" xfId="0" applyFont="1" applyFill="1" applyAlignment="1">
      <alignment horizontal="center" wrapText="1"/>
    </xf>
    <xf numFmtId="0" fontId="20" fillId="0" borderId="0" xfId="0" applyFont="1" applyAlignment="1">
      <alignment horizontal="center"/>
    </xf>
    <xf numFmtId="0" fontId="3" fillId="0" borderId="0" xfId="0" applyFont="1" applyAlignment="1">
      <alignment horizontal="center" vertical="center" wrapText="1"/>
    </xf>
    <xf numFmtId="0" fontId="16" fillId="0" borderId="0" xfId="0" applyFont="1" applyAlignment="1">
      <alignment horizontal="center"/>
    </xf>
    <xf numFmtId="0" fontId="3" fillId="4" borderId="20" xfId="0" applyFont="1" applyFill="1" applyBorder="1" applyAlignment="1">
      <alignment horizontal="center"/>
    </xf>
    <xf numFmtId="0" fontId="9" fillId="0" borderId="0" xfId="0" applyFont="1"/>
    <xf numFmtId="0" fontId="9" fillId="0" borderId="0" xfId="0" applyFont="1" applyAlignment="1">
      <alignment horizontal="center"/>
    </xf>
    <xf numFmtId="166" fontId="16" fillId="0" borderId="0" xfId="0" applyNumberFormat="1" applyFont="1" applyAlignment="1">
      <alignment horizontal="center"/>
    </xf>
    <xf numFmtId="0" fontId="24" fillId="0" borderId="0" xfId="0" applyFont="1" applyAlignment="1">
      <alignment horizontal="center"/>
    </xf>
    <xf numFmtId="0" fontId="24" fillId="0" borderId="0" xfId="0" applyFont="1" applyAlignment="1"/>
    <xf numFmtId="0" fontId="0" fillId="0" borderId="0" xfId="0" applyBorder="1"/>
    <xf numFmtId="17" fontId="3" fillId="0" borderId="0" xfId="0" applyNumberFormat="1" applyFont="1" applyBorder="1" applyAlignment="1">
      <alignment horizontal="center"/>
    </xf>
    <xf numFmtId="0" fontId="3" fillId="0" borderId="0" xfId="0" applyFont="1" applyBorder="1" applyAlignment="1">
      <alignment wrapText="1"/>
    </xf>
    <xf numFmtId="0" fontId="24" fillId="0" borderId="0" xfId="0" applyFont="1" applyBorder="1" applyAlignment="1">
      <alignment wrapText="1"/>
    </xf>
    <xf numFmtId="0" fontId="24" fillId="0" borderId="0" xfId="0" applyFont="1"/>
    <xf numFmtId="164" fontId="3" fillId="2" borderId="6" xfId="0" applyNumberFormat="1" applyFont="1" applyFill="1" applyBorder="1" applyAlignment="1">
      <alignment horizontal="center" wrapText="1"/>
    </xf>
    <xf numFmtId="14" fontId="3" fillId="2" borderId="0" xfId="0" applyNumberFormat="1" applyFont="1" applyFill="1" applyBorder="1" applyAlignment="1">
      <alignment horizontal="center" wrapText="1"/>
    </xf>
    <xf numFmtId="0" fontId="3" fillId="0" borderId="0" xfId="0" applyFont="1" applyBorder="1" applyAlignment="1">
      <alignment horizontal="left" wrapText="1"/>
    </xf>
    <xf numFmtId="0" fontId="24" fillId="0" borderId="0" xfId="0" applyFont="1" applyBorder="1" applyAlignment="1"/>
    <xf numFmtId="0" fontId="0" fillId="0" borderId="22" xfId="0" applyBorder="1"/>
    <xf numFmtId="0" fontId="0" fillId="0" borderId="21" xfId="0" applyBorder="1"/>
    <xf numFmtId="0" fontId="0" fillId="0" borderId="23" xfId="0" applyNumberFormat="1" applyBorder="1"/>
    <xf numFmtId="0" fontId="0" fillId="0" borderId="25" xfId="0" applyBorder="1"/>
    <xf numFmtId="0" fontId="0" fillId="0" borderId="26" xfId="0" applyNumberFormat="1" applyBorder="1"/>
    <xf numFmtId="0" fontId="24" fillId="2" borderId="1" xfId="0" applyFont="1" applyFill="1" applyBorder="1" applyAlignment="1">
      <alignment wrapText="1"/>
    </xf>
    <xf numFmtId="0" fontId="0" fillId="0" borderId="0" xfId="0" applyBorder="1" applyAlignment="1"/>
    <xf numFmtId="0" fontId="0" fillId="0" borderId="32" xfId="0" applyBorder="1"/>
    <xf numFmtId="0" fontId="0" fillId="0" borderId="33" xfId="0" applyBorder="1"/>
    <xf numFmtId="0" fontId="0" fillId="0" borderId="33" xfId="0" applyNumberFormat="1" applyBorder="1"/>
    <xf numFmtId="0" fontId="0" fillId="0" borderId="34" xfId="0" applyBorder="1"/>
    <xf numFmtId="0" fontId="0" fillId="0" borderId="35" xfId="0" applyBorder="1"/>
    <xf numFmtId="0" fontId="0" fillId="0" borderId="36" xfId="0" applyNumberFormat="1" applyBorder="1"/>
    <xf numFmtId="0" fontId="0" fillId="0" borderId="37" xfId="0" pivotButton="1" applyBorder="1"/>
    <xf numFmtId="0" fontId="0" fillId="0" borderId="37" xfId="0" applyBorder="1"/>
    <xf numFmtId="0" fontId="24" fillId="0" borderId="0" xfId="0" applyFont="1" applyBorder="1" applyAlignment="1">
      <alignment horizontal="center"/>
    </xf>
    <xf numFmtId="0" fontId="24" fillId="2" borderId="38" xfId="0" applyFont="1" applyFill="1" applyBorder="1" applyAlignment="1">
      <alignment wrapText="1"/>
    </xf>
    <xf numFmtId="0" fontId="24" fillId="2" borderId="0" xfId="0" applyFont="1" applyFill="1" applyBorder="1" applyAlignment="1">
      <alignment wrapText="1"/>
    </xf>
    <xf numFmtId="0" fontId="24" fillId="0" borderId="0" xfId="0" applyFont="1" applyBorder="1" applyAlignment="1">
      <alignment horizontal="center" wrapText="1"/>
    </xf>
    <xf numFmtId="14" fontId="24" fillId="0" borderId="0" xfId="0" applyNumberFormat="1" applyFont="1" applyBorder="1" applyAlignment="1">
      <alignment horizontal="center" wrapText="1"/>
    </xf>
    <xf numFmtId="167" fontId="24" fillId="0" borderId="0" xfId="0" applyNumberFormat="1" applyFont="1" applyBorder="1" applyAlignment="1">
      <alignment horizontal="center" wrapText="1"/>
    </xf>
    <xf numFmtId="17" fontId="24" fillId="0" borderId="0" xfId="0" applyNumberFormat="1" applyFont="1" applyBorder="1" applyAlignment="1">
      <alignment horizontal="center"/>
    </xf>
    <xf numFmtId="0" fontId="0" fillId="0" borderId="0" xfId="0" applyAlignment="1">
      <alignment vertical="center"/>
    </xf>
    <xf numFmtId="0" fontId="13" fillId="0" borderId="0" xfId="0" applyFont="1" applyAlignment="1">
      <alignment vertical="center"/>
    </xf>
    <xf numFmtId="0" fontId="3" fillId="0" borderId="0" xfId="0" applyFont="1" applyAlignment="1">
      <alignment horizontal="center" vertical="center"/>
    </xf>
    <xf numFmtId="0" fontId="13" fillId="0" borderId="3"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5"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0" fillId="0" borderId="12" xfId="0" pivotButton="1" applyBorder="1" applyAlignment="1">
      <alignment vertical="center"/>
    </xf>
    <xf numFmtId="0" fontId="0" fillId="0" borderId="16" xfId="0" applyBorder="1" applyAlignment="1">
      <alignment vertical="center"/>
    </xf>
    <xf numFmtId="0" fontId="3" fillId="0" borderId="0" xfId="0" applyFont="1" applyFill="1" applyBorder="1" applyAlignment="1" applyProtection="1">
      <alignment horizontal="center" vertical="center"/>
      <protection hidden="1"/>
    </xf>
    <xf numFmtId="0" fontId="3" fillId="0" borderId="0" xfId="0" applyFont="1" applyFill="1" applyBorder="1" applyAlignment="1" applyProtection="1">
      <alignment vertical="center"/>
      <protection hidden="1"/>
    </xf>
    <xf numFmtId="0" fontId="3" fillId="2" borderId="0" xfId="0" applyFont="1" applyFill="1" applyBorder="1" applyAlignment="1">
      <alignment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xf numFmtId="0" fontId="0" fillId="0" borderId="12" xfId="0" applyBorder="1" applyAlignment="1">
      <alignment vertical="center"/>
    </xf>
    <xf numFmtId="0" fontId="0" fillId="0" borderId="13" xfId="0" applyBorder="1" applyAlignment="1">
      <alignment vertical="center"/>
    </xf>
    <xf numFmtId="0" fontId="0" fillId="0" borderId="16" xfId="0" applyNumberForma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7" xfId="0" applyNumberFormat="1" applyBorder="1" applyAlignment="1">
      <alignment vertical="center"/>
    </xf>
    <xf numFmtId="0" fontId="24" fillId="0" borderId="0" xfId="0" applyFont="1" applyAlignment="1">
      <alignment vertical="center"/>
    </xf>
    <xf numFmtId="0" fontId="24" fillId="0" borderId="0" xfId="0" applyFont="1" applyBorder="1" applyAlignment="1">
      <alignment vertical="center"/>
    </xf>
    <xf numFmtId="0" fontId="0" fillId="0" borderId="28"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NumberForma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6" xfId="0" applyNumberFormat="1" applyBorder="1" applyAlignment="1">
      <alignment vertical="center"/>
    </xf>
    <xf numFmtId="0" fontId="13" fillId="4" borderId="0" xfId="0" applyFont="1" applyFill="1" applyBorder="1" applyAlignment="1">
      <alignment vertical="center" wrapText="1"/>
    </xf>
    <xf numFmtId="0" fontId="0" fillId="0" borderId="21" xfId="0" pivotButton="1" applyBorder="1" applyAlignment="1">
      <alignment vertical="center"/>
    </xf>
    <xf numFmtId="0" fontId="0" fillId="0" borderId="23" xfId="0" applyBorder="1" applyAlignment="1">
      <alignment vertical="center"/>
    </xf>
    <xf numFmtId="0" fontId="3" fillId="0" borderId="40" xfId="0" applyFont="1" applyFill="1" applyBorder="1" applyAlignment="1">
      <alignment horizontal="center" vertical="center" wrapText="1"/>
    </xf>
    <xf numFmtId="14" fontId="3" fillId="0" borderId="40" xfId="0" applyNumberFormat="1" applyFont="1" applyFill="1" applyBorder="1" applyAlignment="1">
      <alignment horizontal="center" vertical="center" wrapText="1"/>
    </xf>
    <xf numFmtId="17" fontId="3" fillId="0" borderId="40" xfId="0" applyNumberFormat="1" applyFont="1" applyFill="1" applyBorder="1" applyAlignment="1">
      <alignment horizontal="center" vertical="center"/>
    </xf>
    <xf numFmtId="0" fontId="3" fillId="0" borderId="40" xfId="0" applyFont="1" applyFill="1" applyBorder="1" applyAlignment="1">
      <alignment horizontal="left" vertical="center" wrapText="1"/>
    </xf>
    <xf numFmtId="0" fontId="3" fillId="0" borderId="40" xfId="0" applyFont="1" applyFill="1" applyBorder="1" applyAlignment="1">
      <alignment vertical="center" wrapText="1"/>
    </xf>
    <xf numFmtId="0" fontId="3" fillId="0" borderId="40" xfId="0" applyFont="1" applyFill="1" applyBorder="1" applyAlignment="1">
      <alignment horizontal="center" vertical="center"/>
    </xf>
    <xf numFmtId="0" fontId="13" fillId="0" borderId="45" xfId="0" applyFont="1" applyBorder="1" applyAlignment="1">
      <alignment horizontal="center" vertical="center" wrapText="1"/>
    </xf>
    <xf numFmtId="14" fontId="13" fillId="0" borderId="45" xfId="0" applyNumberFormat="1" applyFont="1" applyBorder="1" applyAlignment="1">
      <alignment horizontal="center" vertical="center" wrapText="1"/>
    </xf>
    <xf numFmtId="0" fontId="13" fillId="0" borderId="45" xfId="0" applyFont="1" applyBorder="1" applyAlignment="1">
      <alignment horizontal="left" vertical="center" wrapText="1"/>
    </xf>
    <xf numFmtId="0" fontId="13" fillId="0" borderId="45" xfId="0" applyFont="1" applyBorder="1" applyAlignment="1">
      <alignment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24" fillId="0" borderId="45" xfId="0" applyFont="1" applyBorder="1" applyAlignment="1">
      <alignment vertical="center" wrapText="1"/>
    </xf>
    <xf numFmtId="0" fontId="24" fillId="0" borderId="45" xfId="0" applyFont="1" applyBorder="1" applyAlignment="1">
      <alignment vertical="center"/>
    </xf>
    <xf numFmtId="0" fontId="24" fillId="0" borderId="45" xfId="0" applyFont="1" applyBorder="1" applyAlignment="1">
      <alignment horizontal="center" vertical="center"/>
    </xf>
    <xf numFmtId="0" fontId="3" fillId="0" borderId="45" xfId="0" applyFont="1" applyBorder="1" applyAlignment="1">
      <alignment horizontal="left" vertical="center" wrapText="1"/>
    </xf>
    <xf numFmtId="0" fontId="3" fillId="0" borderId="45" xfId="0" applyFont="1" applyBorder="1" applyAlignment="1">
      <alignment horizontal="center" vertical="center" wrapText="1"/>
    </xf>
    <xf numFmtId="14" fontId="3" fillId="0" borderId="45" xfId="0" applyNumberFormat="1" applyFont="1" applyBorder="1" applyAlignment="1">
      <alignment horizontal="center" vertical="center" wrapText="1"/>
    </xf>
    <xf numFmtId="0" fontId="3" fillId="0" borderId="45" xfId="0" applyFont="1" applyBorder="1" applyAlignment="1">
      <alignment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14" fontId="3" fillId="0" borderId="48" xfId="0" applyNumberFormat="1" applyFont="1" applyBorder="1" applyAlignment="1">
      <alignment horizontal="center" vertical="center" wrapText="1"/>
    </xf>
    <xf numFmtId="0" fontId="3" fillId="0" borderId="48" xfId="0" applyFont="1" applyBorder="1" applyAlignment="1">
      <alignment vertical="center" wrapText="1"/>
    </xf>
    <xf numFmtId="0" fontId="13" fillId="0" borderId="51" xfId="0" applyFont="1" applyBorder="1" applyAlignment="1">
      <alignment horizontal="center" vertical="center" wrapText="1"/>
    </xf>
    <xf numFmtId="14" fontId="13" fillId="0" borderId="51" xfId="0" applyNumberFormat="1" applyFont="1" applyBorder="1" applyAlignment="1">
      <alignment horizontal="center" vertical="center" wrapText="1"/>
    </xf>
    <xf numFmtId="0" fontId="13" fillId="0" borderId="51" xfId="0" applyFont="1" applyBorder="1" applyAlignment="1">
      <alignment horizontal="left" vertical="center" wrapText="1"/>
    </xf>
    <xf numFmtId="0" fontId="13" fillId="0" borderId="51" xfId="0" applyFont="1" applyBorder="1" applyAlignment="1">
      <alignment vertical="center"/>
    </xf>
    <xf numFmtId="0" fontId="13" fillId="0" borderId="51" xfId="0" applyFont="1" applyBorder="1" applyAlignment="1">
      <alignment horizontal="center" vertical="center"/>
    </xf>
    <xf numFmtId="0" fontId="4" fillId="3" borderId="45" xfId="0" applyFont="1" applyFill="1" applyBorder="1" applyAlignment="1">
      <alignment horizontal="center" vertical="center"/>
    </xf>
    <xf numFmtId="14" fontId="4" fillId="3" borderId="45" xfId="0" applyNumberFormat="1"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45" xfId="0" applyFont="1" applyFill="1" applyBorder="1" applyAlignment="1">
      <alignment vertical="center" wrapText="1"/>
    </xf>
    <xf numFmtId="0" fontId="4" fillId="5" borderId="45" xfId="0" applyFont="1" applyFill="1" applyBorder="1" applyAlignment="1">
      <alignment horizontal="center" vertical="center" wrapText="1"/>
    </xf>
    <xf numFmtId="14" fontId="4" fillId="5" borderId="45" xfId="0" applyNumberFormat="1" applyFont="1" applyFill="1" applyBorder="1" applyAlignment="1">
      <alignment horizontal="center" vertical="center" wrapText="1"/>
    </xf>
    <xf numFmtId="17" fontId="4" fillId="5" borderId="45" xfId="0" applyNumberFormat="1" applyFont="1" applyFill="1" applyBorder="1" applyAlignment="1">
      <alignment horizontal="center" vertical="center"/>
    </xf>
    <xf numFmtId="0" fontId="4" fillId="5" borderId="45" xfId="0" applyFont="1" applyFill="1" applyBorder="1" applyAlignment="1">
      <alignment horizontal="left" vertical="center" wrapText="1"/>
    </xf>
    <xf numFmtId="0" fontId="4" fillId="5" borderId="45" xfId="0" applyFont="1" applyFill="1" applyBorder="1" applyAlignment="1">
      <alignment vertical="center"/>
    </xf>
    <xf numFmtId="0" fontId="4" fillId="5" borderId="45" xfId="0" applyFont="1" applyFill="1" applyBorder="1" applyAlignment="1">
      <alignment horizontal="center" vertical="center"/>
    </xf>
    <xf numFmtId="14" fontId="4" fillId="7" borderId="45" xfId="0" applyNumberFormat="1" applyFont="1" applyFill="1" applyBorder="1" applyAlignment="1">
      <alignment horizontal="center" vertical="center" wrapText="1"/>
    </xf>
    <xf numFmtId="0" fontId="4" fillId="7" borderId="45" xfId="0" applyFont="1" applyFill="1" applyBorder="1" applyAlignment="1">
      <alignment horizontal="center" vertical="center" wrapText="1"/>
    </xf>
    <xf numFmtId="17" fontId="4" fillId="3" borderId="41" xfId="0" applyNumberFormat="1" applyFont="1" applyFill="1" applyBorder="1" applyAlignment="1">
      <alignment horizontal="center" vertical="center"/>
    </xf>
    <xf numFmtId="0" fontId="4" fillId="5" borderId="40" xfId="0" applyFont="1" applyFill="1" applyBorder="1" applyAlignment="1">
      <alignment horizontal="center" vertical="center"/>
    </xf>
    <xf numFmtId="17" fontId="4" fillId="5" borderId="40" xfId="0" applyNumberFormat="1" applyFont="1" applyFill="1" applyBorder="1" applyAlignment="1">
      <alignment horizontal="center" vertical="center"/>
    </xf>
    <xf numFmtId="0" fontId="4" fillId="5" borderId="40" xfId="0" applyFont="1" applyFill="1" applyBorder="1" applyAlignment="1">
      <alignment horizontal="center" vertical="center" wrapText="1"/>
    </xf>
    <xf numFmtId="0" fontId="24" fillId="0" borderId="45" xfId="0" applyFont="1" applyBorder="1" applyAlignment="1">
      <alignment horizontal="justify" vertical="center" wrapText="1"/>
    </xf>
    <xf numFmtId="0" fontId="3" fillId="0" borderId="45" xfId="0" applyFont="1" applyFill="1" applyBorder="1" applyAlignment="1">
      <alignment horizontal="center" vertical="center" wrapText="1"/>
    </xf>
    <xf numFmtId="14" fontId="3" fillId="0" borderId="45" xfId="0" applyNumberFormat="1" applyFont="1" applyFill="1" applyBorder="1" applyAlignment="1">
      <alignment horizontal="center" vertical="center"/>
    </xf>
    <xf numFmtId="17" fontId="3" fillId="0" borderId="45" xfId="0" applyNumberFormat="1" applyFont="1" applyFill="1" applyBorder="1" applyAlignment="1">
      <alignment horizontal="center" vertical="center"/>
    </xf>
    <xf numFmtId="0" fontId="35" fillId="0" borderId="45" xfId="0" applyFont="1" applyFill="1" applyBorder="1" applyAlignment="1">
      <alignment horizontal="left" vertical="center" wrapText="1"/>
    </xf>
    <xf numFmtId="0" fontId="35" fillId="0" borderId="45" xfId="0" applyFont="1" applyFill="1" applyBorder="1" applyAlignment="1">
      <alignment vertical="center" wrapText="1"/>
    </xf>
    <xf numFmtId="0" fontId="3" fillId="0" borderId="45" xfId="0" applyFont="1" applyFill="1" applyBorder="1" applyAlignment="1">
      <alignment vertical="center" wrapText="1"/>
    </xf>
    <xf numFmtId="0" fontId="3" fillId="0" borderId="45" xfId="0" applyFont="1" applyBorder="1" applyAlignment="1">
      <alignment horizontal="center" vertical="center"/>
    </xf>
    <xf numFmtId="17" fontId="13" fillId="0" borderId="45" xfId="0" applyNumberFormat="1" applyFont="1" applyBorder="1" applyAlignment="1">
      <alignment horizontal="center" vertical="center"/>
    </xf>
    <xf numFmtId="0" fontId="24" fillId="0" borderId="45" xfId="0" applyFont="1" applyBorder="1" applyAlignment="1">
      <alignment horizontal="center" vertical="center" wrapText="1"/>
    </xf>
    <xf numFmtId="14" fontId="24" fillId="0" borderId="45" xfId="0" applyNumberFormat="1" applyFont="1" applyBorder="1" applyAlignment="1">
      <alignment horizontal="center" vertical="center" wrapText="1"/>
    </xf>
    <xf numFmtId="0" fontId="3" fillId="0" borderId="51" xfId="0" applyFont="1" applyBorder="1" applyAlignment="1">
      <alignment horizontal="center" vertical="center" wrapText="1"/>
    </xf>
    <xf numFmtId="0" fontId="3" fillId="0" borderId="51" xfId="0" applyFont="1" applyBorder="1" applyAlignment="1">
      <alignment horizontal="center" vertical="center"/>
    </xf>
    <xf numFmtId="0" fontId="13" fillId="0" borderId="52" xfId="0" applyFont="1" applyBorder="1" applyAlignment="1">
      <alignment horizontal="center" vertical="center"/>
    </xf>
    <xf numFmtId="17" fontId="13" fillId="0" borderId="51" xfId="0" applyNumberFormat="1" applyFont="1" applyBorder="1" applyAlignment="1">
      <alignment horizontal="center" vertical="center"/>
    </xf>
    <xf numFmtId="0" fontId="4" fillId="5" borderId="46" xfId="0" applyFont="1" applyFill="1" applyBorder="1" applyAlignment="1">
      <alignment horizontal="center" vertical="center"/>
    </xf>
    <xf numFmtId="0" fontId="3" fillId="0" borderId="45" xfId="0" applyFont="1" applyBorder="1" applyAlignment="1">
      <alignment vertical="center"/>
    </xf>
    <xf numFmtId="17" fontId="13" fillId="0" borderId="48" xfId="0" applyNumberFormat="1" applyFont="1" applyBorder="1" applyAlignment="1">
      <alignment horizontal="center" vertical="center"/>
    </xf>
    <xf numFmtId="17" fontId="4" fillId="7" borderId="45" xfId="0" applyNumberFormat="1" applyFont="1" applyFill="1" applyBorder="1" applyAlignment="1">
      <alignment horizontal="center" vertical="center"/>
    </xf>
    <xf numFmtId="17" fontId="3" fillId="0" borderId="45" xfId="0" applyNumberFormat="1" applyFont="1" applyBorder="1" applyAlignment="1">
      <alignment horizontal="center" vertical="center"/>
    </xf>
    <xf numFmtId="0" fontId="3" fillId="0" borderId="45" xfId="0" applyFont="1" applyBorder="1" applyAlignment="1">
      <alignment horizontal="justify" vertical="center" wrapText="1"/>
    </xf>
    <xf numFmtId="14" fontId="3" fillId="0" borderId="45" xfId="0" applyNumberFormat="1" applyFont="1" applyFill="1" applyBorder="1" applyAlignment="1">
      <alignment horizontal="center" vertical="center" wrapText="1"/>
    </xf>
    <xf numFmtId="0" fontId="3" fillId="0" borderId="45" xfId="0" applyFont="1" applyFill="1" applyBorder="1" applyAlignment="1">
      <alignment horizontal="justify" vertical="center" wrapText="1"/>
    </xf>
    <xf numFmtId="0" fontId="4" fillId="5" borderId="45" xfId="0" applyFont="1" applyFill="1" applyBorder="1" applyAlignment="1">
      <alignment vertical="center" wrapText="1"/>
    </xf>
    <xf numFmtId="0" fontId="4" fillId="5" borderId="45" xfId="0" applyFont="1" applyFill="1" applyBorder="1" applyAlignment="1">
      <alignment horizontal="justify" vertical="center" wrapText="1"/>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4" fillId="3" borderId="63" xfId="0" applyFont="1" applyFill="1" applyBorder="1" applyAlignment="1">
      <alignment horizontal="center" vertical="center"/>
    </xf>
    <xf numFmtId="0" fontId="4" fillId="3" borderId="64" xfId="0" applyFont="1" applyFill="1" applyBorder="1" applyAlignment="1">
      <alignment vertical="center" wrapText="1"/>
    </xf>
    <xf numFmtId="0" fontId="3" fillId="0" borderId="64" xfId="0" applyFont="1" applyBorder="1" applyAlignment="1">
      <alignment horizontal="center" vertical="center" wrapText="1"/>
    </xf>
    <xf numFmtId="0" fontId="4" fillId="3" borderId="64" xfId="0" applyFont="1" applyFill="1" applyBorder="1" applyAlignment="1">
      <alignment horizontal="center" vertical="center" wrapText="1"/>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4" fillId="5" borderId="63" xfId="0" applyFont="1" applyFill="1" applyBorder="1" applyAlignment="1">
      <alignment horizontal="center" vertical="center"/>
    </xf>
    <xf numFmtId="0" fontId="4" fillId="5" borderId="64" xfId="0" applyFont="1" applyFill="1" applyBorder="1" applyAlignment="1">
      <alignment horizontal="center" vertical="center"/>
    </xf>
    <xf numFmtId="0" fontId="3" fillId="0" borderId="65" xfId="0" applyFont="1" applyBorder="1" applyAlignment="1">
      <alignment horizontal="center" vertical="center" wrapText="1"/>
    </xf>
    <xf numFmtId="0" fontId="3" fillId="0" borderId="65" xfId="0" applyFont="1" applyBorder="1" applyAlignment="1">
      <alignment horizontal="justify" vertical="center" wrapText="1"/>
    </xf>
    <xf numFmtId="0" fontId="13" fillId="0" borderId="67" xfId="0" applyFont="1" applyBorder="1" applyAlignment="1"/>
    <xf numFmtId="0" fontId="13" fillId="0" borderId="68" xfId="0" applyFont="1" applyBorder="1" applyAlignment="1"/>
    <xf numFmtId="0" fontId="3" fillId="0" borderId="69" xfId="0" applyFont="1" applyFill="1" applyBorder="1" applyAlignment="1">
      <alignment horizontal="center" vertical="center"/>
    </xf>
    <xf numFmtId="0" fontId="3" fillId="0" borderId="70" xfId="0" applyFont="1" applyBorder="1" applyAlignment="1">
      <alignment horizontal="center" vertical="center"/>
    </xf>
    <xf numFmtId="0" fontId="3" fillId="0" borderId="69" xfId="0" applyFont="1" applyBorder="1" applyAlignment="1">
      <alignment horizontal="center" vertical="center"/>
    </xf>
    <xf numFmtId="0" fontId="3" fillId="0" borderId="45" xfId="0" applyFont="1" applyBorder="1" applyAlignment="1">
      <alignment horizontal="justify" vertical="center"/>
    </xf>
    <xf numFmtId="0" fontId="3" fillId="0" borderId="70" xfId="0" applyFont="1" applyBorder="1" applyAlignment="1">
      <alignment horizontal="center" vertical="center" wrapText="1"/>
    </xf>
    <xf numFmtId="0" fontId="24" fillId="0" borderId="69" xfId="0" applyFont="1" applyBorder="1" applyAlignment="1">
      <alignment horizontal="center" vertical="center"/>
    </xf>
    <xf numFmtId="0" fontId="24" fillId="0" borderId="45" xfId="0" applyFont="1" applyBorder="1" applyAlignment="1">
      <alignment horizontal="left" vertical="center" wrapText="1"/>
    </xf>
    <xf numFmtId="0" fontId="24" fillId="0" borderId="45" xfId="0" applyFont="1" applyBorder="1" applyAlignment="1">
      <alignment horizontal="justify" vertical="center"/>
    </xf>
    <xf numFmtId="0" fontId="24" fillId="0" borderId="70" xfId="0" applyFont="1" applyBorder="1" applyAlignment="1">
      <alignment vertical="center" wrapText="1"/>
    </xf>
    <xf numFmtId="0" fontId="24" fillId="0" borderId="70" xfId="0" applyFont="1" applyBorder="1" applyAlignment="1">
      <alignment horizontal="center" vertical="center"/>
    </xf>
    <xf numFmtId="0" fontId="24" fillId="0" borderId="65" xfId="0" applyFont="1" applyBorder="1" applyAlignment="1">
      <alignment horizontal="center" vertical="center" wrapText="1"/>
    </xf>
    <xf numFmtId="17" fontId="13" fillId="0" borderId="65" xfId="0" applyNumberFormat="1" applyFont="1" applyBorder="1" applyAlignment="1">
      <alignment horizontal="center" vertical="center"/>
    </xf>
    <xf numFmtId="0" fontId="24" fillId="0" borderId="65" xfId="0" applyFont="1" applyBorder="1" applyAlignment="1">
      <alignment horizontal="left" vertical="center" wrapText="1"/>
    </xf>
    <xf numFmtId="0" fontId="24" fillId="0" borderId="65" xfId="0" applyFont="1" applyBorder="1" applyAlignment="1">
      <alignment horizontal="justify" vertical="center" wrapText="1"/>
    </xf>
    <xf numFmtId="0" fontId="3" fillId="0" borderId="73" xfId="0" applyFont="1" applyFill="1" applyBorder="1" applyAlignment="1">
      <alignment horizontal="center" vertical="center"/>
    </xf>
    <xf numFmtId="14" fontId="3" fillId="0" borderId="51" xfId="0" applyNumberFormat="1" applyFont="1" applyBorder="1" applyAlignment="1">
      <alignment horizontal="center" vertical="center" wrapText="1"/>
    </xf>
    <xf numFmtId="0" fontId="3" fillId="0" borderId="51" xfId="0" applyFont="1" applyBorder="1" applyAlignment="1">
      <alignment horizontal="left" vertical="center" wrapText="1"/>
    </xf>
    <xf numFmtId="0" fontId="3" fillId="0" borderId="51" xfId="0" applyFont="1" applyBorder="1" applyAlignment="1">
      <alignment horizontal="justify" vertical="center" wrapText="1"/>
    </xf>
    <xf numFmtId="0" fontId="3" fillId="0" borderId="74" xfId="0" applyFont="1" applyBorder="1" applyAlignment="1">
      <alignment horizontal="center" vertical="center"/>
    </xf>
    <xf numFmtId="0" fontId="3" fillId="0" borderId="45" xfId="0" applyFont="1" applyBorder="1" applyAlignment="1">
      <alignment horizontal="left" vertical="center"/>
    </xf>
    <xf numFmtId="0" fontId="24" fillId="0" borderId="43" xfId="0" applyFont="1" applyBorder="1" applyAlignment="1">
      <alignment horizontal="center"/>
    </xf>
    <xf numFmtId="0" fontId="13" fillId="0" borderId="90" xfId="0" applyFont="1" applyBorder="1" applyAlignment="1"/>
    <xf numFmtId="0" fontId="13" fillId="0" borderId="91" xfId="0" applyFont="1" applyBorder="1" applyAlignment="1"/>
    <xf numFmtId="0" fontId="13" fillId="0" borderId="92" xfId="0" applyFont="1" applyBorder="1" applyAlignment="1"/>
    <xf numFmtId="0" fontId="13" fillId="0" borderId="70" xfId="0" applyFont="1" applyBorder="1" applyAlignment="1">
      <alignment horizontal="center" vertical="center" wrapText="1"/>
    </xf>
    <xf numFmtId="14" fontId="13" fillId="0" borderId="65" xfId="0" applyNumberFormat="1" applyFont="1" applyBorder="1" applyAlignment="1">
      <alignment horizontal="center" vertical="center" wrapText="1"/>
    </xf>
    <xf numFmtId="0" fontId="13" fillId="0" borderId="65" xfId="0" applyFont="1" applyBorder="1" applyAlignment="1">
      <alignment horizontal="center" vertical="center" wrapText="1"/>
    </xf>
    <xf numFmtId="164" fontId="3" fillId="0" borderId="69" xfId="0" applyNumberFormat="1" applyFont="1" applyBorder="1" applyAlignment="1">
      <alignment horizontal="center" vertical="center"/>
    </xf>
    <xf numFmtId="164" fontId="3" fillId="0" borderId="71" xfId="0" applyNumberFormat="1" applyFont="1" applyBorder="1" applyAlignment="1">
      <alignment horizontal="center" vertical="center"/>
    </xf>
    <xf numFmtId="0" fontId="13" fillId="0" borderId="72" xfId="0" applyFont="1" applyBorder="1" applyAlignment="1">
      <alignment vertical="center"/>
    </xf>
    <xf numFmtId="17" fontId="24" fillId="0" borderId="45" xfId="0" applyNumberFormat="1" applyFont="1" applyBorder="1" applyAlignment="1">
      <alignment horizontal="center" vertical="center" wrapText="1"/>
    </xf>
    <xf numFmtId="0" fontId="24" fillId="0" borderId="65" xfId="0" applyFont="1" applyBorder="1" applyAlignment="1">
      <alignment vertical="center"/>
    </xf>
    <xf numFmtId="164" fontId="3" fillId="0" borderId="69" xfId="0" applyNumberFormat="1" applyFont="1" applyFill="1" applyBorder="1" applyAlignment="1">
      <alignment horizontal="center" vertical="center" wrapText="1"/>
    </xf>
    <xf numFmtId="164" fontId="3" fillId="0" borderId="69" xfId="0" applyNumberFormat="1" applyFont="1" applyFill="1" applyBorder="1" applyAlignment="1">
      <alignment horizontal="center" vertical="center"/>
    </xf>
    <xf numFmtId="0" fontId="3" fillId="0" borderId="70" xfId="0" applyFont="1" applyBorder="1" applyAlignment="1">
      <alignment vertical="center"/>
    </xf>
    <xf numFmtId="17" fontId="3" fillId="0" borderId="45" xfId="0" applyNumberFormat="1" applyFont="1" applyBorder="1" applyAlignment="1">
      <alignment horizontal="center" vertical="center" wrapText="1"/>
    </xf>
    <xf numFmtId="0" fontId="4" fillId="3" borderId="69" xfId="0" applyFont="1" applyFill="1" applyBorder="1" applyAlignment="1">
      <alignment horizontal="center" vertical="center" wrapText="1"/>
    </xf>
    <xf numFmtId="0" fontId="4" fillId="3" borderId="70" xfId="0" applyFont="1" applyFill="1" applyBorder="1" applyAlignment="1">
      <alignment horizontal="center" vertical="center" wrapText="1"/>
    </xf>
    <xf numFmtId="0" fontId="24" fillId="0" borderId="72" xfId="0" applyFont="1" applyBorder="1" applyAlignment="1">
      <alignment horizontal="center" vertical="center" wrapText="1"/>
    </xf>
    <xf numFmtId="0" fontId="13" fillId="0" borderId="45" xfId="0" applyFont="1" applyFill="1" applyBorder="1" applyAlignment="1">
      <alignment horizontal="center" vertical="center" wrapText="1"/>
    </xf>
    <xf numFmtId="14" fontId="13" fillId="0" borderId="45" xfId="0" applyNumberFormat="1" applyFont="1" applyFill="1" applyBorder="1" applyAlignment="1">
      <alignment horizontal="center" vertical="center" wrapText="1"/>
    </xf>
    <xf numFmtId="0" fontId="13" fillId="0" borderId="45" xfId="0" applyFont="1" applyFill="1" applyBorder="1" applyAlignment="1">
      <alignment vertical="center" wrapText="1"/>
    </xf>
    <xf numFmtId="0" fontId="13" fillId="0" borderId="45" xfId="0" applyFont="1" applyFill="1" applyBorder="1" applyAlignment="1">
      <alignment horizontal="left" vertical="center" wrapText="1"/>
    </xf>
    <xf numFmtId="0" fontId="13" fillId="0" borderId="70"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24" fillId="0" borderId="45" xfId="0" applyFont="1" applyFill="1" applyBorder="1" applyAlignment="1">
      <alignment horizontal="center" vertical="center"/>
    </xf>
    <xf numFmtId="0" fontId="3" fillId="0" borderId="45" xfId="0" applyFont="1" applyFill="1" applyBorder="1" applyAlignment="1">
      <alignment horizontal="left" vertical="center" wrapText="1"/>
    </xf>
    <xf numFmtId="0" fontId="4" fillId="5" borderId="70" xfId="0" applyFont="1" applyFill="1" applyBorder="1" applyAlignment="1">
      <alignment horizontal="center" vertical="center" wrapText="1"/>
    </xf>
    <xf numFmtId="14" fontId="24" fillId="0" borderId="45" xfId="0" applyNumberFormat="1" applyFont="1" applyFill="1" applyBorder="1" applyAlignment="1">
      <alignment horizontal="center" vertical="center" wrapText="1"/>
    </xf>
    <xf numFmtId="0" fontId="24" fillId="0" borderId="45" xfId="0" applyFont="1" applyFill="1" applyBorder="1" applyAlignment="1">
      <alignment vertical="center" wrapText="1"/>
    </xf>
    <xf numFmtId="0" fontId="4" fillId="3" borderId="45" xfId="0" applyFont="1" applyFill="1" applyBorder="1" applyAlignment="1">
      <alignment horizontal="justify" vertical="center" wrapText="1"/>
    </xf>
    <xf numFmtId="0" fontId="3" fillId="0" borderId="70" xfId="0" applyFont="1" applyFill="1" applyBorder="1" applyAlignment="1">
      <alignment horizontal="center" vertical="center" wrapText="1"/>
    </xf>
    <xf numFmtId="0" fontId="3" fillId="0" borderId="69" xfId="0" applyFont="1" applyFill="1" applyBorder="1" applyAlignment="1">
      <alignment horizontal="center" vertical="center" wrapText="1"/>
    </xf>
    <xf numFmtId="164" fontId="3" fillId="10" borderId="69" xfId="0" applyNumberFormat="1" applyFont="1" applyFill="1" applyBorder="1" applyAlignment="1">
      <alignment horizontal="center" vertical="center" wrapText="1"/>
    </xf>
    <xf numFmtId="0" fontId="3" fillId="10" borderId="45" xfId="0" applyFont="1" applyFill="1" applyBorder="1" applyAlignment="1">
      <alignment horizontal="left" vertical="center" wrapText="1"/>
    </xf>
    <xf numFmtId="0" fontId="24" fillId="0" borderId="0" xfId="0" applyFont="1" applyBorder="1" applyAlignment="1">
      <alignment horizontal="center" vertical="center"/>
    </xf>
    <xf numFmtId="0" fontId="24" fillId="0" borderId="0" xfId="0" applyFont="1" applyBorder="1" applyAlignment="1">
      <alignment horizontal="left" vertical="center" wrapText="1"/>
    </xf>
    <xf numFmtId="0" fontId="13" fillId="0" borderId="0" xfId="0" applyFont="1" applyBorder="1" applyAlignment="1">
      <alignment horizontal="left" vertical="center"/>
    </xf>
    <xf numFmtId="0" fontId="3" fillId="10" borderId="45" xfId="0" applyFont="1" applyFill="1" applyBorder="1" applyAlignment="1">
      <alignment horizontal="center" vertical="center" wrapText="1"/>
    </xf>
    <xf numFmtId="0" fontId="3" fillId="10" borderId="70"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3" fillId="0" borderId="45" xfId="0" applyFont="1" applyFill="1" applyBorder="1" applyAlignment="1">
      <alignment horizontal="center" vertical="center"/>
    </xf>
    <xf numFmtId="0" fontId="24" fillId="0" borderId="45" xfId="0" applyFont="1" applyFill="1" applyBorder="1" applyAlignment="1">
      <alignment horizontal="justify" vertical="center" wrapText="1"/>
    </xf>
    <xf numFmtId="0" fontId="24" fillId="0" borderId="0" xfId="0" applyFont="1" applyFill="1" applyAlignment="1"/>
    <xf numFmtId="17" fontId="3" fillId="0" borderId="45" xfId="0" applyNumberFormat="1" applyFont="1" applyFill="1" applyBorder="1" applyAlignment="1">
      <alignment horizontal="center" vertical="center" wrapText="1"/>
    </xf>
    <xf numFmtId="0" fontId="24" fillId="0" borderId="0" xfId="0" applyFont="1" applyFill="1" applyAlignment="1">
      <alignment vertical="center"/>
    </xf>
    <xf numFmtId="0" fontId="24" fillId="0" borderId="0" xfId="0" applyFont="1" applyFill="1" applyBorder="1" applyAlignment="1">
      <alignment vertical="center"/>
    </xf>
    <xf numFmtId="0" fontId="24" fillId="0" borderId="30" xfId="0" applyFont="1" applyFill="1" applyBorder="1" applyAlignment="1">
      <alignment vertical="center"/>
    </xf>
    <xf numFmtId="14" fontId="3" fillId="10" borderId="45" xfId="0" applyNumberFormat="1" applyFont="1" applyFill="1" applyBorder="1" applyAlignment="1">
      <alignment horizontal="center" vertical="center" wrapText="1"/>
    </xf>
    <xf numFmtId="0" fontId="3" fillId="10" borderId="45" xfId="0" applyFont="1" applyFill="1" applyBorder="1" applyAlignment="1">
      <alignment vertical="center" wrapText="1"/>
    </xf>
    <xf numFmtId="164" fontId="4" fillId="7" borderId="69" xfId="0" applyNumberFormat="1" applyFont="1" applyFill="1" applyBorder="1" applyAlignment="1">
      <alignment horizontal="center" vertical="center" wrapText="1"/>
    </xf>
    <xf numFmtId="17" fontId="4" fillId="7" borderId="45" xfId="0" applyNumberFormat="1" applyFont="1" applyFill="1" applyBorder="1" applyAlignment="1">
      <alignment horizontal="center" vertical="center" wrapText="1"/>
    </xf>
    <xf numFmtId="0" fontId="4" fillId="7" borderId="45" xfId="0" applyFont="1" applyFill="1" applyBorder="1" applyAlignment="1">
      <alignment vertical="center" wrapText="1"/>
    </xf>
    <xf numFmtId="0" fontId="4" fillId="7" borderId="45" xfId="0" applyFont="1" applyFill="1" applyBorder="1" applyAlignment="1">
      <alignment horizontal="justify" vertical="center" wrapText="1"/>
    </xf>
    <xf numFmtId="17" fontId="4" fillId="5" borderId="45" xfId="0" applyNumberFormat="1" applyFont="1" applyFill="1" applyBorder="1" applyAlignment="1">
      <alignment horizontal="center" vertical="center" wrapText="1"/>
    </xf>
    <xf numFmtId="0" fontId="5" fillId="0" borderId="45" xfId="0" applyFont="1" applyBorder="1" applyAlignment="1">
      <alignment vertical="center" wrapText="1"/>
    </xf>
    <xf numFmtId="17" fontId="3" fillId="10" borderId="45" xfId="0" applyNumberFormat="1" applyFont="1" applyFill="1" applyBorder="1" applyAlignment="1">
      <alignment horizontal="center" vertical="center" wrapText="1"/>
    </xf>
    <xf numFmtId="0" fontId="5" fillId="0" borderId="45" xfId="0" applyFont="1" applyFill="1" applyBorder="1" applyAlignment="1">
      <alignment vertical="center" wrapText="1"/>
    </xf>
    <xf numFmtId="0" fontId="35" fillId="0" borderId="45" xfId="0" applyFont="1" applyFill="1" applyBorder="1" applyAlignment="1">
      <alignment horizontal="justify" vertical="center" wrapText="1"/>
    </xf>
    <xf numFmtId="17" fontId="4" fillId="7" borderId="45" xfId="0" applyNumberFormat="1" applyFont="1" applyFill="1" applyBorder="1" applyAlignment="1">
      <alignment horizontal="left" vertical="center" wrapText="1"/>
    </xf>
    <xf numFmtId="17" fontId="24" fillId="0" borderId="65" xfId="0" applyNumberFormat="1" applyFont="1" applyBorder="1" applyAlignment="1">
      <alignment horizontal="center" vertical="center" wrapText="1"/>
    </xf>
    <xf numFmtId="0" fontId="3" fillId="0" borderId="65" xfId="0" applyFont="1" applyBorder="1" applyAlignment="1">
      <alignment horizontal="left" vertical="center" wrapText="1"/>
    </xf>
    <xf numFmtId="0" fontId="3" fillId="0" borderId="65" xfId="0" applyFont="1" applyBorder="1" applyAlignment="1">
      <alignment vertical="center"/>
    </xf>
    <xf numFmtId="0" fontId="3" fillId="0" borderId="7" xfId="0" applyFont="1" applyBorder="1" applyAlignment="1">
      <alignment vertical="center"/>
    </xf>
    <xf numFmtId="0" fontId="42" fillId="0" borderId="12" xfId="0" pivotButton="1" applyFont="1" applyBorder="1" applyAlignment="1">
      <alignment vertical="center"/>
    </xf>
    <xf numFmtId="0" fontId="42" fillId="0" borderId="16" xfId="0" applyFont="1" applyBorder="1" applyAlignment="1">
      <alignment vertical="center"/>
    </xf>
    <xf numFmtId="0" fontId="0" fillId="0" borderId="0" xfId="0" pivotButton="1" applyBorder="1"/>
    <xf numFmtId="14" fontId="13" fillId="0" borderId="0" xfId="0" applyNumberFormat="1" applyFont="1" applyBorder="1" applyAlignment="1">
      <alignment horizontal="center" vertical="center" wrapText="1"/>
    </xf>
    <xf numFmtId="0" fontId="0" fillId="0" borderId="0" xfId="0" applyNumberFormat="1" applyBorder="1"/>
    <xf numFmtId="0" fontId="13" fillId="2" borderId="0" xfId="0" applyFont="1" applyFill="1" applyBorder="1" applyAlignment="1">
      <alignment horizontal="left" vertical="center" wrapText="1"/>
    </xf>
    <xf numFmtId="0" fontId="24" fillId="0" borderId="0" xfId="0" applyFont="1" applyBorder="1" applyAlignment="1">
      <alignment horizontal="center" vertical="center" wrapText="1"/>
    </xf>
    <xf numFmtId="0" fontId="0" fillId="0" borderId="0" xfId="0" applyBorder="1" applyAlignment="1">
      <alignment vertical="center"/>
    </xf>
    <xf numFmtId="0" fontId="13" fillId="2" borderId="0" xfId="0" applyFont="1" applyFill="1" applyBorder="1" applyAlignment="1">
      <alignment horizontal="center" vertical="center" wrapText="1"/>
    </xf>
    <xf numFmtId="0" fontId="13" fillId="2" borderId="0" xfId="0" applyFont="1" applyFill="1" applyBorder="1" applyAlignment="1">
      <alignment horizontal="center"/>
    </xf>
    <xf numFmtId="0" fontId="20" fillId="0" borderId="0" xfId="0" applyFont="1" applyBorder="1" applyAlignment="1">
      <alignment horizontal="center"/>
    </xf>
    <xf numFmtId="0" fontId="0" fillId="0" borderId="0" xfId="0" pivotButton="1" applyBorder="1" applyAlignment="1">
      <alignment vertical="center"/>
    </xf>
    <xf numFmtId="14" fontId="13" fillId="0" borderId="0" xfId="0" applyNumberFormat="1" applyFont="1" applyBorder="1" applyAlignment="1">
      <alignment horizontal="center" vertical="center"/>
    </xf>
    <xf numFmtId="165" fontId="13" fillId="0" borderId="45" xfId="0" applyNumberFormat="1" applyFont="1" applyBorder="1" applyAlignment="1">
      <alignment horizontal="center" vertical="center" wrapText="1"/>
    </xf>
    <xf numFmtId="164" fontId="3" fillId="10" borderId="69" xfId="0" applyNumberFormat="1" applyFont="1" applyFill="1" applyBorder="1" applyAlignment="1">
      <alignment horizontal="center" vertical="center"/>
    </xf>
    <xf numFmtId="0" fontId="13" fillId="0" borderId="0" xfId="0" applyFont="1" applyBorder="1" applyAlignment="1">
      <alignment horizontal="justify" vertical="center" wrapText="1"/>
    </xf>
    <xf numFmtId="0" fontId="24" fillId="0" borderId="45" xfId="0" applyFont="1" applyBorder="1" applyAlignment="1" applyProtection="1">
      <alignment vertical="center" wrapText="1"/>
      <protection locked="0"/>
    </xf>
    <xf numFmtId="0" fontId="3" fillId="0" borderId="45" xfId="1" applyFont="1" applyBorder="1" applyAlignment="1" applyProtection="1">
      <alignment horizontal="center" vertical="center" wrapText="1"/>
    </xf>
    <xf numFmtId="0" fontId="21" fillId="6" borderId="96" xfId="0" applyFont="1" applyFill="1" applyBorder="1" applyAlignment="1">
      <alignment horizontal="center" vertical="center" wrapText="1"/>
    </xf>
    <xf numFmtId="0" fontId="13" fillId="0" borderId="96" xfId="0" applyFont="1" applyBorder="1" applyAlignment="1">
      <alignment horizontal="center" wrapText="1"/>
    </xf>
    <xf numFmtId="49" fontId="3" fillId="0" borderId="45" xfId="0" applyNumberFormat="1" applyFont="1" applyBorder="1" applyAlignment="1">
      <alignment horizontal="center" vertical="center"/>
    </xf>
    <xf numFmtId="49" fontId="3" fillId="0" borderId="70" xfId="0" applyNumberFormat="1" applyFont="1" applyBorder="1" applyAlignment="1">
      <alignment horizontal="center" vertical="center" wrapText="1"/>
    </xf>
    <xf numFmtId="0" fontId="21" fillId="6" borderId="97" xfId="0" applyFont="1" applyFill="1" applyBorder="1" applyAlignment="1">
      <alignment horizontal="center" vertical="center" wrapText="1"/>
    </xf>
    <xf numFmtId="0" fontId="13" fillId="0" borderId="98" xfId="0" applyFont="1" applyBorder="1" applyAlignment="1">
      <alignment horizontal="center" wrapText="1"/>
    </xf>
    <xf numFmtId="0" fontId="0" fillId="0" borderId="0" xfId="0" applyNumberFormat="1" applyBorder="1" applyAlignment="1">
      <alignment vertical="center"/>
    </xf>
    <xf numFmtId="164" fontId="3" fillId="0" borderId="69" xfId="0" applyNumberFormat="1" applyFont="1" applyBorder="1" applyAlignment="1">
      <alignment horizontal="center" vertical="center" wrapText="1"/>
    </xf>
    <xf numFmtId="164" fontId="24" fillId="0" borderId="69" xfId="0" applyNumberFormat="1" applyFont="1" applyBorder="1" applyAlignment="1">
      <alignment horizontal="center" vertical="center" wrapText="1"/>
    </xf>
    <xf numFmtId="0" fontId="24" fillId="0" borderId="45" xfId="1" applyFont="1" applyBorder="1" applyAlignment="1" applyProtection="1">
      <alignment horizontal="center" vertical="center" wrapText="1"/>
    </xf>
    <xf numFmtId="0" fontId="24" fillId="0" borderId="104" xfId="0" applyFont="1" applyBorder="1" applyAlignment="1">
      <alignment horizontal="justify" vertical="center" wrapText="1"/>
    </xf>
    <xf numFmtId="0" fontId="3" fillId="0" borderId="99" xfId="0" applyFont="1" applyBorder="1" applyAlignment="1">
      <alignment horizontal="center" vertical="center"/>
    </xf>
    <xf numFmtId="164" fontId="3" fillId="0" borderId="101" xfId="0" applyNumberFormat="1" applyFont="1" applyFill="1" applyBorder="1" applyAlignment="1">
      <alignment horizontal="center" vertical="center" wrapText="1"/>
    </xf>
    <xf numFmtId="0" fontId="3" fillId="0" borderId="102" xfId="0" applyFont="1" applyBorder="1" applyAlignment="1">
      <alignment horizontal="center" vertical="center" wrapText="1"/>
    </xf>
    <xf numFmtId="0" fontId="0" fillId="0" borderId="0" xfId="0" applyBorder="1" applyAlignment="1">
      <alignment vertical="center" wrapText="1"/>
    </xf>
    <xf numFmtId="14" fontId="24" fillId="0" borderId="45" xfId="0" applyNumberFormat="1" applyFont="1" applyBorder="1" applyAlignment="1" applyProtection="1">
      <alignment horizontal="center" vertical="center" wrapText="1"/>
      <protection locked="0"/>
    </xf>
    <xf numFmtId="164" fontId="24" fillId="0" borderId="101" xfId="0" applyNumberFormat="1" applyFont="1" applyFill="1" applyBorder="1" applyAlignment="1">
      <alignment horizontal="center" vertical="center" wrapText="1"/>
    </xf>
    <xf numFmtId="14" fontId="24" fillId="0" borderId="104" xfId="0" applyNumberFormat="1" applyFont="1" applyBorder="1" applyAlignment="1" applyProtection="1">
      <alignment horizontal="center" vertical="center" wrapText="1"/>
      <protection locked="0"/>
    </xf>
    <xf numFmtId="0" fontId="24" fillId="0" borderId="104" xfId="0" applyFont="1" applyBorder="1" applyAlignment="1">
      <alignment vertical="center" wrapText="1"/>
    </xf>
    <xf numFmtId="0" fontId="23" fillId="0" borderId="0" xfId="0" applyFont="1" applyBorder="1" applyAlignment="1">
      <alignment vertical="center"/>
    </xf>
    <xf numFmtId="0" fontId="13" fillId="0" borderId="0" xfId="0" applyFont="1" applyFill="1" applyBorder="1" applyAlignment="1">
      <alignment horizontal="center" vertical="center"/>
    </xf>
    <xf numFmtId="0" fontId="13" fillId="2" borderId="0" xfId="0" applyFont="1" applyFill="1" applyBorder="1" applyAlignment="1">
      <alignment horizontal="center" vertical="center"/>
    </xf>
    <xf numFmtId="0" fontId="20" fillId="0" borderId="0" xfId="0" applyFont="1" applyBorder="1" applyAlignment="1">
      <alignment horizontal="center" vertical="center"/>
    </xf>
    <xf numFmtId="164" fontId="13" fillId="0" borderId="0" xfId="0" applyNumberFormat="1" applyFont="1" applyBorder="1" applyAlignment="1">
      <alignment horizontal="center" vertical="center"/>
    </xf>
    <xf numFmtId="0" fontId="14" fillId="2" borderId="0" xfId="0" applyFont="1" applyFill="1" applyBorder="1" applyAlignment="1">
      <alignment horizontal="center" vertical="center" wrapText="1"/>
    </xf>
    <xf numFmtId="14" fontId="14" fillId="0" borderId="0" xfId="0" applyNumberFormat="1" applyFont="1" applyBorder="1" applyAlignment="1">
      <alignment horizontal="center" vertical="center"/>
    </xf>
    <xf numFmtId="0" fontId="14" fillId="2" borderId="0" xfId="0" applyFont="1" applyFill="1" applyBorder="1" applyAlignment="1">
      <alignment horizontal="justify" vertical="center" wrapText="1"/>
    </xf>
    <xf numFmtId="0" fontId="13" fillId="2" borderId="0" xfId="0" applyFont="1" applyFill="1" applyBorder="1" applyAlignment="1">
      <alignment horizontal="justify" vertical="center" wrapText="1"/>
    </xf>
    <xf numFmtId="0" fontId="14" fillId="0" borderId="0" xfId="0" applyFont="1" applyBorder="1" applyAlignment="1">
      <alignment horizontal="center" vertical="center" wrapText="1"/>
    </xf>
    <xf numFmtId="14" fontId="14" fillId="0" borderId="0" xfId="0" applyNumberFormat="1" applyFont="1" applyBorder="1" applyAlignment="1">
      <alignment horizontal="center" vertical="center" wrapText="1"/>
    </xf>
    <xf numFmtId="0" fontId="14" fillId="0" borderId="0" xfId="0" applyFont="1" applyBorder="1" applyAlignment="1">
      <alignment horizontal="justify" vertical="center" wrapText="1"/>
    </xf>
    <xf numFmtId="0" fontId="3" fillId="9" borderId="0" xfId="0" applyFont="1" applyFill="1" applyBorder="1" applyAlignment="1">
      <alignment vertical="center"/>
    </xf>
    <xf numFmtId="0" fontId="3" fillId="0" borderId="0" xfId="0" applyNumberFormat="1" applyFont="1" applyFill="1" applyBorder="1" applyAlignment="1" applyProtection="1">
      <alignment vertical="center"/>
      <protection hidden="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xf>
    <xf numFmtId="17" fontId="3" fillId="0" borderId="0" xfId="0" applyNumberFormat="1" applyFont="1" applyFill="1" applyBorder="1" applyAlignment="1">
      <alignment horizontal="center" vertical="center"/>
    </xf>
    <xf numFmtId="0" fontId="3" fillId="0" borderId="0" xfId="0" applyFont="1" applyFill="1" applyBorder="1" applyAlignment="1">
      <alignment vertical="center" wrapText="1"/>
    </xf>
    <xf numFmtId="0" fontId="3" fillId="7" borderId="0" xfId="0" applyFont="1" applyFill="1" applyBorder="1" applyAlignment="1">
      <alignment vertical="center"/>
    </xf>
    <xf numFmtId="0" fontId="13" fillId="2" borderId="0" xfId="0" applyFont="1" applyFill="1" applyBorder="1" applyAlignment="1">
      <alignment vertical="center"/>
    </xf>
    <xf numFmtId="0" fontId="34" fillId="0" borderId="0" xfId="0" applyFont="1" applyBorder="1" applyAlignment="1">
      <alignment horizontal="center" vertical="center" wrapText="1"/>
    </xf>
    <xf numFmtId="0" fontId="21" fillId="6" borderId="106" xfId="0" applyFont="1" applyFill="1" applyBorder="1" applyAlignment="1">
      <alignment horizontal="center" vertical="center" wrapText="1"/>
    </xf>
    <xf numFmtId="0" fontId="0" fillId="0" borderId="0" xfId="0"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center" vertical="center" wrapText="1"/>
    </xf>
    <xf numFmtId="14" fontId="13" fillId="0" borderId="0" xfId="0" applyNumberFormat="1" applyFont="1" applyFill="1" applyBorder="1" applyAlignment="1">
      <alignment horizontal="center" vertical="center" wrapText="1"/>
    </xf>
    <xf numFmtId="0" fontId="13" fillId="0" borderId="0" xfId="0" applyFont="1" applyFill="1" applyBorder="1" applyAlignment="1">
      <alignment horizontal="justify" vertical="center" wrapText="1"/>
    </xf>
    <xf numFmtId="0" fontId="13" fillId="0" borderId="0" xfId="0" applyFont="1" applyFill="1" applyBorder="1" applyAlignment="1">
      <alignment horizontal="left" vertical="center" wrapText="1"/>
    </xf>
    <xf numFmtId="0" fontId="0" fillId="0" borderId="0" xfId="0" applyNumberFormat="1" applyFill="1" applyBorder="1" applyAlignment="1">
      <alignment vertical="center"/>
    </xf>
    <xf numFmtId="0" fontId="13" fillId="0" borderId="0" xfId="0" applyFont="1" applyFill="1" applyBorder="1" applyAlignment="1">
      <alignment vertical="center" wrapText="1"/>
    </xf>
    <xf numFmtId="0" fontId="3" fillId="0" borderId="45" xfId="0" applyFont="1" applyFill="1" applyBorder="1" applyAlignment="1">
      <alignment vertical="center"/>
    </xf>
    <xf numFmtId="49" fontId="3" fillId="0" borderId="70" xfId="0" applyNumberFormat="1" applyFont="1" applyFill="1" applyBorder="1" applyAlignment="1">
      <alignment horizontal="center" vertical="center"/>
    </xf>
    <xf numFmtId="164" fontId="24" fillId="0" borderId="69" xfId="0" applyNumberFormat="1" applyFont="1" applyFill="1" applyBorder="1" applyAlignment="1">
      <alignment horizontal="center" vertical="center"/>
    </xf>
    <xf numFmtId="0" fontId="24" fillId="0" borderId="45" xfId="0" applyFont="1" applyFill="1" applyBorder="1" applyAlignment="1">
      <alignment vertical="center"/>
    </xf>
    <xf numFmtId="17" fontId="24" fillId="0" borderId="45" xfId="0" applyNumberFormat="1" applyFont="1" applyFill="1" applyBorder="1" applyAlignment="1">
      <alignment horizontal="center" vertical="center"/>
    </xf>
    <xf numFmtId="14" fontId="13" fillId="0" borderId="0" xfId="0" applyNumberFormat="1" applyFont="1" applyFill="1" applyBorder="1" applyAlignment="1">
      <alignment horizontal="center" vertical="center"/>
    </xf>
    <xf numFmtId="0" fontId="3" fillId="0" borderId="70" xfId="0" applyFont="1" applyFill="1" applyBorder="1" applyAlignment="1">
      <alignment horizontal="center" vertical="center"/>
    </xf>
    <xf numFmtId="0" fontId="13" fillId="0" borderId="106" xfId="0" applyFont="1" applyBorder="1" applyAlignment="1">
      <alignment horizontal="center" wrapText="1"/>
    </xf>
    <xf numFmtId="17" fontId="13" fillId="0" borderId="45" xfId="0" applyNumberFormat="1" applyFont="1" applyFill="1" applyBorder="1" applyAlignment="1">
      <alignment horizontal="center" vertical="center" wrapText="1"/>
    </xf>
    <xf numFmtId="0" fontId="4" fillId="5" borderId="69" xfId="0" applyFont="1" applyFill="1" applyBorder="1" applyAlignment="1">
      <alignment horizontal="center" vertical="center" wrapText="1"/>
    </xf>
    <xf numFmtId="0" fontId="21" fillId="6" borderId="107" xfId="0" applyFont="1" applyFill="1" applyBorder="1" applyAlignment="1">
      <alignment horizontal="center" vertical="center" wrapText="1"/>
    </xf>
    <xf numFmtId="0" fontId="3" fillId="0" borderId="108" xfId="0" applyFont="1" applyBorder="1" applyAlignment="1">
      <alignment horizontal="center" vertical="center" wrapText="1"/>
    </xf>
    <xf numFmtId="0" fontId="13" fillId="0" borderId="108" xfId="0" applyFont="1" applyBorder="1" applyAlignment="1">
      <alignment horizontal="center" vertical="center" wrapText="1"/>
    </xf>
    <xf numFmtId="0" fontId="14" fillId="0" borderId="0" xfId="0" applyFont="1" applyFill="1" applyBorder="1" applyAlignment="1">
      <alignment horizontal="center" vertical="center" wrapText="1"/>
    </xf>
    <xf numFmtId="14" fontId="14" fillId="0" borderId="0" xfId="0" applyNumberFormat="1" applyFont="1" applyFill="1" applyBorder="1" applyAlignment="1">
      <alignment horizontal="center" vertical="center"/>
    </xf>
    <xf numFmtId="0" fontId="14" fillId="0" borderId="0" xfId="0" applyFont="1" applyFill="1" applyBorder="1" applyAlignment="1">
      <alignment horizontal="justify" vertical="center" wrapText="1"/>
    </xf>
    <xf numFmtId="14" fontId="14" fillId="0" borderId="0" xfId="0" applyNumberFormat="1" applyFont="1" applyFill="1" applyBorder="1" applyAlignment="1">
      <alignment horizontal="center" vertical="center" wrapText="1"/>
    </xf>
    <xf numFmtId="0" fontId="20" fillId="0" borderId="0" xfId="0" applyFont="1" applyFill="1" applyBorder="1" applyAlignment="1">
      <alignment horizontal="center" vertical="center"/>
    </xf>
    <xf numFmtId="0" fontId="3" fillId="0" borderId="106" xfId="0" applyFont="1" applyFill="1" applyBorder="1" applyAlignment="1">
      <alignment horizontal="center" vertical="center" wrapText="1"/>
    </xf>
    <xf numFmtId="0" fontId="26" fillId="11" borderId="106" xfId="0" applyFont="1" applyFill="1" applyBorder="1" applyAlignment="1">
      <alignment horizontal="center" vertical="center" wrapText="1"/>
    </xf>
    <xf numFmtId="0" fontId="3" fillId="0" borderId="69" xfId="0" applyFont="1" applyBorder="1" applyAlignment="1">
      <alignment horizontal="center" vertical="center" wrapText="1"/>
    </xf>
    <xf numFmtId="0" fontId="2" fillId="4" borderId="18" xfId="1" applyFill="1" applyBorder="1" applyAlignment="1" applyProtection="1"/>
    <xf numFmtId="0" fontId="13" fillId="0" borderId="0" xfId="0" applyFont="1" applyFill="1" applyBorder="1" applyAlignment="1"/>
    <xf numFmtId="0" fontId="13" fillId="0" borderId="3" xfId="0" applyFont="1" applyFill="1" applyBorder="1" applyAlignment="1"/>
    <xf numFmtId="0" fontId="24" fillId="0" borderId="45" xfId="0" applyFont="1" applyFill="1" applyBorder="1" applyAlignment="1">
      <alignment horizontal="center" vertical="center" wrapText="1"/>
    </xf>
    <xf numFmtId="17" fontId="24" fillId="0" borderId="45" xfId="0" applyNumberFormat="1" applyFont="1" applyFill="1" applyBorder="1" applyAlignment="1">
      <alignment horizontal="center" vertical="center" wrapText="1"/>
    </xf>
    <xf numFmtId="0" fontId="3" fillId="0" borderId="0" xfId="0" applyFont="1" applyFill="1" applyBorder="1" applyAlignment="1">
      <alignment horizontal="center"/>
    </xf>
    <xf numFmtId="0" fontId="41" fillId="0" borderId="39" xfId="3" applyFont="1" applyAlignment="1">
      <alignment vertical="center"/>
    </xf>
    <xf numFmtId="0" fontId="13" fillId="0" borderId="98" xfId="0" applyFont="1" applyBorder="1" applyAlignment="1">
      <alignment horizontal="center" vertical="center" wrapText="1"/>
    </xf>
    <xf numFmtId="14" fontId="3" fillId="0" borderId="104" xfId="0" applyNumberFormat="1" applyFont="1" applyBorder="1" applyAlignment="1">
      <alignment horizontal="center" vertical="center" wrapText="1"/>
    </xf>
    <xf numFmtId="17" fontId="3" fillId="0" borderId="104" xfId="0" applyNumberFormat="1" applyFont="1" applyBorder="1" applyAlignment="1">
      <alignment horizontal="center" vertical="center"/>
    </xf>
    <xf numFmtId="0" fontId="3" fillId="0" borderId="104" xfId="0" applyFont="1" applyBorder="1" applyAlignment="1">
      <alignment horizontal="center" vertical="center" wrapText="1"/>
    </xf>
    <xf numFmtId="0" fontId="3" fillId="0" borderId="104" xfId="0" applyFont="1" applyBorder="1" applyAlignment="1">
      <alignment horizontal="left" vertical="center" wrapText="1"/>
    </xf>
    <xf numFmtId="0" fontId="3" fillId="0" borderId="104" xfId="0" applyFont="1" applyBorder="1" applyAlignment="1">
      <alignment horizontal="justify" vertical="center" wrapText="1"/>
    </xf>
    <xf numFmtId="0" fontId="3" fillId="0" borderId="104" xfId="0" applyFont="1" applyBorder="1" applyAlignment="1">
      <alignment vertical="center"/>
    </xf>
    <xf numFmtId="0" fontId="3" fillId="0" borderId="105" xfId="0" applyFont="1" applyBorder="1" applyAlignment="1">
      <alignment vertical="center"/>
    </xf>
    <xf numFmtId="0" fontId="3" fillId="0" borderId="104" xfId="0" applyFont="1" applyBorder="1" applyAlignment="1">
      <alignment vertical="center" wrapText="1"/>
    </xf>
    <xf numFmtId="0" fontId="3" fillId="0" borderId="0" xfId="0" applyFont="1" applyBorder="1"/>
    <xf numFmtId="0" fontId="3" fillId="12" borderId="122" xfId="0" applyFont="1" applyFill="1" applyBorder="1" applyAlignment="1">
      <alignment horizontal="right" vertical="center"/>
    </xf>
    <xf numFmtId="14" fontId="13" fillId="12" borderId="123" xfId="0" applyNumberFormat="1" applyFont="1" applyFill="1" applyBorder="1" applyAlignment="1">
      <alignment horizontal="center" vertical="center"/>
    </xf>
    <xf numFmtId="0" fontId="13" fillId="0" borderId="0" xfId="0" applyFont="1" applyFill="1" applyBorder="1"/>
    <xf numFmtId="0" fontId="21" fillId="6" borderId="0" xfId="0" applyFont="1" applyFill="1" applyBorder="1" applyAlignment="1">
      <alignment horizontal="center" vertical="center" wrapText="1"/>
    </xf>
    <xf numFmtId="0" fontId="9" fillId="4" borderId="0" xfId="0" applyFont="1" applyFill="1" applyBorder="1" applyAlignment="1">
      <alignment horizontal="center"/>
    </xf>
    <xf numFmtId="0" fontId="21" fillId="0" borderId="0" xfId="0" applyFont="1" applyFill="1" applyBorder="1" applyAlignment="1">
      <alignment horizontal="center" vertical="center" wrapText="1"/>
    </xf>
    <xf numFmtId="17" fontId="3" fillId="0" borderId="0" xfId="0" applyNumberFormat="1" applyFont="1" applyFill="1" applyBorder="1" applyAlignment="1">
      <alignment horizontal="center"/>
    </xf>
    <xf numFmtId="0" fontId="4" fillId="14" borderId="0" xfId="0" applyFont="1" applyFill="1" applyBorder="1" applyAlignment="1">
      <alignment horizontal="center" vertical="center"/>
    </xf>
    <xf numFmtId="0" fontId="26" fillId="14" borderId="42" xfId="0" applyFont="1" applyFill="1" applyBorder="1" applyAlignment="1">
      <alignment horizontal="center" vertical="center" wrapText="1"/>
    </xf>
    <xf numFmtId="0" fontId="4" fillId="14" borderId="0" xfId="0" applyFont="1" applyFill="1" applyBorder="1" applyAlignment="1">
      <alignment horizontal="center" vertical="center" wrapText="1"/>
    </xf>
    <xf numFmtId="0" fontId="4" fillId="14" borderId="2" xfId="0" applyFont="1" applyFill="1" applyBorder="1" applyAlignment="1">
      <alignment vertical="center"/>
    </xf>
    <xf numFmtId="0" fontId="40" fillId="14" borderId="78" xfId="0" applyFont="1" applyFill="1" applyBorder="1" applyAlignment="1">
      <alignment vertical="center"/>
    </xf>
    <xf numFmtId="0" fontId="40" fillId="14" borderId="79" xfId="0" applyFont="1" applyFill="1" applyBorder="1" applyAlignment="1">
      <alignment vertical="center"/>
    </xf>
    <xf numFmtId="0" fontId="3" fillId="14" borderId="63" xfId="0" applyFont="1" applyFill="1" applyBorder="1" applyAlignment="1">
      <alignment horizontal="center" vertical="center"/>
    </xf>
    <xf numFmtId="0" fontId="3" fillId="14" borderId="45" xfId="0" applyFont="1" applyFill="1" applyBorder="1" applyAlignment="1">
      <alignment horizontal="center" vertical="center"/>
    </xf>
    <xf numFmtId="0" fontId="3" fillId="14" borderId="45" xfId="0" applyFont="1" applyFill="1" applyBorder="1" applyAlignment="1">
      <alignment horizontal="center" vertical="center" wrapText="1"/>
    </xf>
    <xf numFmtId="0" fontId="3" fillId="14" borderId="64" xfId="0" applyFont="1" applyFill="1" applyBorder="1" applyAlignment="1">
      <alignment horizontal="center" vertical="center"/>
    </xf>
    <xf numFmtId="0" fontId="3" fillId="14" borderId="2" xfId="0" applyFont="1" applyFill="1" applyBorder="1" applyAlignment="1"/>
    <xf numFmtId="0" fontId="0" fillId="14" borderId="37" xfId="0" applyFill="1" applyBorder="1"/>
    <xf numFmtId="0" fontId="0" fillId="14" borderId="32" xfId="0" applyFill="1" applyBorder="1"/>
    <xf numFmtId="0" fontId="0" fillId="14" borderId="33" xfId="0" applyFill="1" applyBorder="1"/>
    <xf numFmtId="0" fontId="13" fillId="14" borderId="0" xfId="0" applyFont="1" applyFill="1" applyBorder="1" applyAlignment="1"/>
    <xf numFmtId="0" fontId="13" fillId="14" borderId="2" xfId="0" applyFont="1" applyFill="1" applyBorder="1" applyAlignment="1">
      <alignment horizontal="center"/>
    </xf>
    <xf numFmtId="0" fontId="3" fillId="14" borderId="50" xfId="0" applyFont="1" applyFill="1" applyBorder="1" applyAlignment="1">
      <alignment horizontal="center" vertical="center"/>
    </xf>
    <xf numFmtId="0" fontId="13" fillId="14" borderId="51" xfId="0" applyFont="1" applyFill="1" applyBorder="1" applyAlignment="1">
      <alignment horizontal="center" vertical="center"/>
    </xf>
    <xf numFmtId="0" fontId="4" fillId="14" borderId="42" xfId="0" applyFont="1" applyFill="1" applyBorder="1" applyAlignment="1">
      <alignment horizontal="center" vertical="center" wrapText="1"/>
    </xf>
    <xf numFmtId="0" fontId="3" fillId="14" borderId="51" xfId="0" applyFont="1" applyFill="1" applyBorder="1" applyAlignment="1">
      <alignment horizontal="center" vertical="center" wrapText="1"/>
    </xf>
    <xf numFmtId="0" fontId="3" fillId="14" borderId="51" xfId="0" applyFont="1" applyFill="1" applyBorder="1" applyAlignment="1">
      <alignment horizontal="center" vertical="center"/>
    </xf>
    <xf numFmtId="0" fontId="13" fillId="14" borderId="52" xfId="0" applyFont="1" applyFill="1" applyBorder="1" applyAlignment="1">
      <alignment horizontal="center" vertical="center"/>
    </xf>
    <xf numFmtId="0" fontId="3" fillId="14" borderId="69" xfId="0" applyFont="1" applyFill="1" applyBorder="1" applyAlignment="1">
      <alignment horizontal="center" vertical="center"/>
    </xf>
    <xf numFmtId="0" fontId="13" fillId="14" borderId="45" xfId="0" applyFont="1" applyFill="1" applyBorder="1" applyAlignment="1">
      <alignment horizontal="center" vertical="center"/>
    </xf>
    <xf numFmtId="0" fontId="13" fillId="14" borderId="45" xfId="0" applyFont="1" applyFill="1" applyBorder="1" applyAlignment="1">
      <alignment horizontal="center" vertical="center" wrapText="1"/>
    </xf>
    <xf numFmtId="0" fontId="13" fillId="14" borderId="70" xfId="0" applyFont="1" applyFill="1" applyBorder="1" applyAlignment="1">
      <alignment horizontal="center" vertical="center"/>
    </xf>
    <xf numFmtId="0" fontId="3" fillId="14" borderId="2" xfId="0" applyFont="1" applyFill="1" applyBorder="1" applyAlignment="1">
      <alignment horizontal="center" vertical="center"/>
    </xf>
    <xf numFmtId="0" fontId="13" fillId="14" borderId="2" xfId="0" applyFont="1" applyFill="1" applyBorder="1" applyAlignment="1">
      <alignment vertical="center"/>
    </xf>
    <xf numFmtId="0" fontId="13" fillId="14" borderId="0" xfId="0" applyFont="1" applyFill="1" applyBorder="1" applyAlignment="1">
      <alignment vertical="center"/>
    </xf>
    <xf numFmtId="0" fontId="0" fillId="14" borderId="12" xfId="0" applyFill="1" applyBorder="1" applyAlignment="1">
      <alignment vertical="center"/>
    </xf>
    <xf numFmtId="0" fontId="0" fillId="14" borderId="13" xfId="0" applyFill="1" applyBorder="1" applyAlignment="1">
      <alignment vertical="center"/>
    </xf>
    <xf numFmtId="0" fontId="0" fillId="14" borderId="16" xfId="0" applyFill="1" applyBorder="1" applyAlignment="1">
      <alignment vertical="center"/>
    </xf>
    <xf numFmtId="0" fontId="3" fillId="14" borderId="2" xfId="0" applyFont="1" applyFill="1" applyBorder="1" applyAlignment="1">
      <alignment horizontal="center"/>
    </xf>
    <xf numFmtId="0" fontId="0" fillId="14" borderId="12" xfId="0" applyFill="1" applyBorder="1"/>
    <xf numFmtId="0" fontId="0" fillId="14" borderId="13" xfId="0" applyFill="1" applyBorder="1"/>
    <xf numFmtId="0" fontId="13" fillId="14" borderId="2" xfId="0" applyFont="1" applyFill="1" applyBorder="1" applyAlignment="1"/>
    <xf numFmtId="0" fontId="4" fillId="14" borderId="88" xfId="0" applyFont="1" applyFill="1" applyBorder="1" applyAlignment="1">
      <alignment horizontal="center" vertical="center"/>
    </xf>
    <xf numFmtId="0" fontId="4" fillId="14" borderId="40" xfId="0" applyFont="1" applyFill="1" applyBorder="1" applyAlignment="1">
      <alignment horizontal="center" vertical="center"/>
    </xf>
    <xf numFmtId="0" fontId="4" fillId="14" borderId="40" xfId="0" applyFont="1" applyFill="1" applyBorder="1" applyAlignment="1">
      <alignment horizontal="center" vertical="center" wrapText="1"/>
    </xf>
    <xf numFmtId="0" fontId="4" fillId="14" borderId="89" xfId="0" applyFont="1" applyFill="1" applyBorder="1" applyAlignment="1">
      <alignment horizontal="center" vertical="center"/>
    </xf>
    <xf numFmtId="0" fontId="4" fillId="14" borderId="2" xfId="0" applyFont="1" applyFill="1" applyBorder="1" applyAlignment="1">
      <alignment horizontal="center" vertical="center"/>
    </xf>
    <xf numFmtId="0" fontId="40" fillId="14" borderId="37" xfId="0" applyFont="1" applyFill="1" applyBorder="1" applyAlignment="1">
      <alignment vertical="center"/>
    </xf>
    <xf numFmtId="0" fontId="40" fillId="14" borderId="32" xfId="0" applyFont="1" applyFill="1" applyBorder="1" applyAlignment="1">
      <alignment vertical="center"/>
    </xf>
    <xf numFmtId="0" fontId="40" fillId="14" borderId="33" xfId="0" applyFont="1" applyFill="1" applyBorder="1" applyAlignment="1">
      <alignment vertical="center"/>
    </xf>
    <xf numFmtId="0" fontId="40" fillId="14" borderId="28" xfId="0" applyFont="1" applyFill="1" applyBorder="1" applyAlignment="1">
      <alignment vertical="center"/>
    </xf>
    <xf numFmtId="0" fontId="40" fillId="14" borderId="13" xfId="0" applyFont="1" applyFill="1" applyBorder="1" applyAlignment="1">
      <alignment vertical="center"/>
    </xf>
    <xf numFmtId="0" fontId="40" fillId="14" borderId="16" xfId="0" applyFont="1" applyFill="1" applyBorder="1" applyAlignment="1">
      <alignment vertical="center"/>
    </xf>
    <xf numFmtId="17" fontId="24" fillId="0" borderId="124" xfId="0" applyNumberFormat="1" applyFont="1" applyBorder="1" applyAlignment="1">
      <alignment horizontal="center" vertical="center" wrapText="1"/>
    </xf>
    <xf numFmtId="0" fontId="13" fillId="14" borderId="9" xfId="0" applyFont="1" applyFill="1" applyBorder="1" applyAlignment="1">
      <alignment horizontal="center" vertical="center"/>
    </xf>
    <xf numFmtId="0" fontId="3" fillId="14" borderId="19" xfId="0" applyFont="1" applyFill="1" applyBorder="1" applyAlignment="1">
      <alignment horizontal="center" vertical="center"/>
    </xf>
    <xf numFmtId="0" fontId="0" fillId="14" borderId="12" xfId="0" applyFill="1" applyBorder="1" applyAlignment="1">
      <alignment horizontal="center" vertical="center"/>
    </xf>
    <xf numFmtId="0" fontId="0" fillId="14" borderId="13" xfId="0" applyFill="1" applyBorder="1" applyAlignment="1">
      <alignment horizontal="center" vertical="center"/>
    </xf>
    <xf numFmtId="0" fontId="0" fillId="14" borderId="16" xfId="0" applyFill="1" applyBorder="1" applyAlignment="1">
      <alignment horizontal="center" vertical="center"/>
    </xf>
    <xf numFmtId="0" fontId="13" fillId="14" borderId="0" xfId="0" applyFont="1" applyFill="1" applyBorder="1" applyAlignment="1">
      <alignment horizontal="center" vertical="center"/>
    </xf>
    <xf numFmtId="0" fontId="13" fillId="14" borderId="2" xfId="0" applyFont="1" applyFill="1" applyBorder="1" applyAlignment="1">
      <alignment horizontal="center" vertical="center"/>
    </xf>
    <xf numFmtId="0" fontId="3" fillId="14" borderId="0" xfId="0" applyFont="1" applyFill="1" applyBorder="1" applyAlignment="1">
      <alignment horizontal="center" vertical="center"/>
    </xf>
    <xf numFmtId="0" fontId="0" fillId="14" borderId="0" xfId="0" applyFill="1" applyBorder="1" applyAlignment="1">
      <alignment vertical="center"/>
    </xf>
    <xf numFmtId="0" fontId="13" fillId="14" borderId="102" xfId="0" applyFont="1" applyFill="1" applyBorder="1" applyAlignment="1">
      <alignment horizontal="center" vertical="center"/>
    </xf>
    <xf numFmtId="0" fontId="13" fillId="14" borderId="101" xfId="0" applyFont="1" applyFill="1" applyBorder="1" applyAlignment="1">
      <alignment horizontal="center" vertical="center" wrapText="1"/>
    </xf>
    <xf numFmtId="0" fontId="26" fillId="14" borderId="0" xfId="0" applyFont="1" applyFill="1" applyBorder="1" applyAlignment="1">
      <alignment horizontal="center" vertical="center" wrapText="1"/>
    </xf>
    <xf numFmtId="0" fontId="13" fillId="14" borderId="70" xfId="0" applyFont="1" applyFill="1" applyBorder="1" applyAlignment="1">
      <alignment horizontal="center" vertical="center" wrapText="1"/>
    </xf>
    <xf numFmtId="0" fontId="21" fillId="6" borderId="126" xfId="0" applyFont="1" applyFill="1" applyBorder="1" applyAlignment="1">
      <alignment horizontal="center" vertical="center" wrapText="1"/>
    </xf>
    <xf numFmtId="0" fontId="0" fillId="14" borderId="0" xfId="0" applyFill="1" applyBorder="1"/>
    <xf numFmtId="0" fontId="4" fillId="3" borderId="73" xfId="0" applyFont="1" applyFill="1" applyBorder="1" applyAlignment="1">
      <alignment horizontal="center" vertical="center"/>
    </xf>
    <xf numFmtId="0" fontId="4" fillId="3" borderId="51" xfId="0" applyFont="1" applyFill="1" applyBorder="1" applyAlignment="1">
      <alignment horizontal="center" vertical="center"/>
    </xf>
    <xf numFmtId="49" fontId="4" fillId="3" borderId="51" xfId="0" applyNumberFormat="1" applyFont="1" applyFill="1" applyBorder="1" applyAlignment="1">
      <alignment horizontal="center" vertical="center"/>
    </xf>
    <xf numFmtId="17" fontId="4" fillId="7" borderId="51" xfId="0" applyNumberFormat="1" applyFont="1" applyFill="1" applyBorder="1" applyAlignment="1">
      <alignment horizontal="center" vertical="center"/>
    </xf>
    <xf numFmtId="0" fontId="4" fillId="3" borderId="51" xfId="0" applyFont="1" applyFill="1" applyBorder="1" applyAlignment="1">
      <alignment horizontal="center" vertical="center" wrapText="1"/>
    </xf>
    <xf numFmtId="0" fontId="4" fillId="3" borderId="51" xfId="0" applyFont="1" applyFill="1" applyBorder="1" applyAlignment="1">
      <alignment horizontal="justify" vertical="center" wrapText="1"/>
    </xf>
    <xf numFmtId="0" fontId="4" fillId="3" borderId="51" xfId="0" applyFont="1" applyFill="1" applyBorder="1" applyAlignment="1">
      <alignment vertical="center" wrapText="1"/>
    </xf>
    <xf numFmtId="0" fontId="4" fillId="3" borderId="51" xfId="0" applyFont="1" applyFill="1" applyBorder="1" applyAlignment="1">
      <alignment vertical="center"/>
    </xf>
    <xf numFmtId="0" fontId="4" fillId="3" borderId="74" xfId="0" applyFont="1" applyFill="1" applyBorder="1" applyAlignment="1">
      <alignment horizontal="center" vertical="center" wrapText="1"/>
    </xf>
    <xf numFmtId="0" fontId="13" fillId="14" borderId="0" xfId="0" applyFont="1" applyFill="1" applyBorder="1" applyAlignment="1">
      <alignment horizontal="center" vertical="center" wrapText="1"/>
    </xf>
    <xf numFmtId="17" fontId="3" fillId="0" borderId="124" xfId="0" applyNumberFormat="1" applyFont="1" applyBorder="1" applyAlignment="1">
      <alignment horizontal="center" vertical="center"/>
    </xf>
    <xf numFmtId="0" fontId="40"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13" fillId="0" borderId="2" xfId="0" applyFont="1" applyFill="1" applyBorder="1" applyAlignment="1">
      <alignment horizontal="center"/>
    </xf>
    <xf numFmtId="0" fontId="0" fillId="0" borderId="29" xfId="0" applyFill="1" applyBorder="1"/>
    <xf numFmtId="0" fontId="0" fillId="0" borderId="27" xfId="0" applyFill="1" applyBorder="1"/>
    <xf numFmtId="0" fontId="0" fillId="0" borderId="21" xfId="0" applyFill="1" applyBorder="1"/>
    <xf numFmtId="0" fontId="0" fillId="0" borderId="23" xfId="0" applyFill="1" applyBorder="1"/>
    <xf numFmtId="0" fontId="0" fillId="0" borderId="22" xfId="0" applyFill="1" applyBorder="1"/>
    <xf numFmtId="0" fontId="0" fillId="0" borderId="23" xfId="0" applyNumberFormat="1" applyFill="1" applyBorder="1"/>
    <xf numFmtId="0" fontId="3" fillId="14" borderId="0" xfId="0" applyFont="1" applyFill="1" applyBorder="1" applyAlignment="1" applyProtection="1">
      <alignment horizontal="center" vertical="center"/>
      <protection hidden="1"/>
    </xf>
    <xf numFmtId="0" fontId="3" fillId="14" borderId="0" xfId="0" applyFont="1" applyFill="1" applyBorder="1" applyAlignment="1" applyProtection="1">
      <alignment vertical="center"/>
      <protection hidden="1"/>
    </xf>
    <xf numFmtId="0" fontId="3" fillId="14" borderId="0" xfId="0" applyFont="1" applyFill="1" applyBorder="1" applyAlignment="1">
      <alignment vertical="center"/>
    </xf>
    <xf numFmtId="0" fontId="4" fillId="5" borderId="134" xfId="0" applyFont="1" applyFill="1" applyBorder="1" applyAlignment="1">
      <alignment horizontal="center" vertical="center"/>
    </xf>
    <xf numFmtId="14" fontId="4" fillId="5" borderId="134" xfId="0" applyNumberFormat="1" applyFont="1" applyFill="1" applyBorder="1" applyAlignment="1">
      <alignment horizontal="center" vertical="center" wrapText="1"/>
    </xf>
    <xf numFmtId="17" fontId="4" fillId="5" borderId="134" xfId="0" applyNumberFormat="1" applyFont="1" applyFill="1" applyBorder="1" applyAlignment="1">
      <alignment horizontal="center" vertical="center"/>
    </xf>
    <xf numFmtId="0" fontId="4" fillId="5" borderId="134" xfId="0" applyFont="1" applyFill="1" applyBorder="1" applyAlignment="1">
      <alignment horizontal="center" vertical="center" wrapText="1"/>
    </xf>
    <xf numFmtId="0" fontId="28" fillId="5" borderId="134" xfId="0" applyFont="1" applyFill="1" applyBorder="1" applyAlignment="1">
      <alignment vertical="center" wrapText="1"/>
    </xf>
    <xf numFmtId="0" fontId="4" fillId="5" borderId="134" xfId="0" applyFont="1" applyFill="1" applyBorder="1" applyAlignment="1">
      <alignment vertical="center"/>
    </xf>
    <xf numFmtId="0" fontId="13" fillId="5" borderId="135" xfId="0" applyFont="1" applyFill="1" applyBorder="1" applyAlignment="1">
      <alignment horizontal="center" vertical="center"/>
    </xf>
    <xf numFmtId="17" fontId="3" fillId="0" borderId="41" xfId="0" applyNumberFormat="1" applyFont="1" applyFill="1" applyBorder="1" applyAlignment="1">
      <alignment horizontal="center" vertical="center"/>
    </xf>
    <xf numFmtId="17" fontId="3" fillId="0" borderId="131" xfId="0" applyNumberFormat="1" applyFont="1" applyFill="1" applyBorder="1" applyAlignment="1">
      <alignment horizontal="center" vertical="center"/>
    </xf>
    <xf numFmtId="17" fontId="3" fillId="0" borderId="136" xfId="0" applyNumberFormat="1" applyFont="1" applyFill="1" applyBorder="1" applyAlignment="1">
      <alignment horizontal="center" vertical="center"/>
    </xf>
    <xf numFmtId="0" fontId="0" fillId="0" borderId="0" xfId="0" applyFill="1" applyAlignment="1">
      <alignment horizontal="center" vertical="center"/>
    </xf>
    <xf numFmtId="0" fontId="42" fillId="0" borderId="0" xfId="0" applyFont="1" applyFill="1" applyAlignment="1">
      <alignment vertical="center"/>
    </xf>
    <xf numFmtId="17" fontId="24" fillId="7" borderId="45" xfId="0" applyNumberFormat="1" applyFont="1" applyFill="1" applyBorder="1" applyAlignment="1">
      <alignment horizontal="center" vertical="center" wrapText="1"/>
    </xf>
    <xf numFmtId="17" fontId="24" fillId="0" borderId="137" xfId="0" applyNumberFormat="1" applyFont="1" applyBorder="1" applyAlignment="1">
      <alignment horizontal="center" vertical="center" wrapText="1"/>
    </xf>
    <xf numFmtId="17" fontId="28" fillId="5" borderId="45" xfId="0" applyNumberFormat="1" applyFont="1" applyFill="1" applyBorder="1" applyAlignment="1">
      <alignment horizontal="center" vertical="center" wrapText="1"/>
    </xf>
    <xf numFmtId="0" fontId="3" fillId="14" borderId="70" xfId="0" applyFont="1" applyFill="1" applyBorder="1" applyAlignment="1">
      <alignment horizontal="center" vertical="center" wrapText="1"/>
    </xf>
    <xf numFmtId="0" fontId="3" fillId="14" borderId="69" xfId="0" applyFont="1" applyFill="1" applyBorder="1" applyAlignment="1">
      <alignment horizontal="center" vertical="center" wrapText="1"/>
    </xf>
    <xf numFmtId="0" fontId="13" fillId="14" borderId="102" xfId="0" applyFont="1" applyFill="1" applyBorder="1" applyAlignment="1">
      <alignment horizontal="center" vertical="center" wrapText="1"/>
    </xf>
    <xf numFmtId="0" fontId="13" fillId="14" borderId="45" xfId="0" applyFont="1" applyFill="1" applyBorder="1" applyAlignment="1">
      <alignment horizontal="left" vertical="center" wrapText="1"/>
    </xf>
    <xf numFmtId="14" fontId="0" fillId="0" borderId="0" xfId="0" applyNumberFormat="1" applyFill="1"/>
    <xf numFmtId="14" fontId="13" fillId="0" borderId="0" xfId="0" applyNumberFormat="1" applyFont="1" applyFill="1" applyBorder="1"/>
    <xf numFmtId="0" fontId="40" fillId="0" borderId="18" xfId="0" applyFont="1" applyFill="1" applyBorder="1" applyAlignment="1">
      <alignment vertical="center"/>
    </xf>
    <xf numFmtId="0" fontId="4" fillId="0" borderId="0" xfId="0" applyFont="1" applyFill="1" applyBorder="1" applyAlignment="1">
      <alignment vertical="center"/>
    </xf>
    <xf numFmtId="0" fontId="4" fillId="0" borderId="2" xfId="0" applyFont="1" applyFill="1" applyBorder="1" applyAlignment="1">
      <alignment vertical="center"/>
    </xf>
    <xf numFmtId="0" fontId="43" fillId="15" borderId="141" xfId="0" applyFont="1" applyFill="1" applyBorder="1" applyAlignment="1">
      <alignment horizontal="center" vertical="center"/>
    </xf>
    <xf numFmtId="0" fontId="0" fillId="15" borderId="140" xfId="0" applyFill="1" applyBorder="1"/>
    <xf numFmtId="0" fontId="0" fillId="15" borderId="142" xfId="0" applyFill="1" applyBorder="1"/>
    <xf numFmtId="0" fontId="43" fillId="15" borderId="142" xfId="0" applyFont="1" applyFill="1" applyBorder="1"/>
    <xf numFmtId="0" fontId="26" fillId="15" borderId="143" xfId="0" applyFont="1" applyFill="1" applyBorder="1"/>
    <xf numFmtId="0" fontId="43" fillId="15" borderId="144"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139" xfId="0" applyFont="1" applyFill="1" applyBorder="1" applyAlignment="1">
      <alignment horizontal="center" vertical="center"/>
    </xf>
    <xf numFmtId="14" fontId="3" fillId="0" borderId="40" xfId="0" applyNumberFormat="1" applyFont="1" applyFill="1" applyBorder="1" applyAlignment="1">
      <alignment horizontal="center" vertical="center"/>
    </xf>
    <xf numFmtId="0" fontId="35" fillId="0" borderId="40" xfId="0" applyFont="1" applyFill="1" applyBorder="1" applyAlignment="1">
      <alignment horizontal="left" vertical="center" wrapText="1"/>
    </xf>
    <xf numFmtId="0" fontId="3" fillId="10" borderId="40" xfId="0" applyFont="1" applyFill="1" applyBorder="1" applyAlignment="1">
      <alignment horizontal="center" vertical="center" wrapText="1"/>
    </xf>
    <xf numFmtId="14" fontId="3" fillId="10" borderId="40" xfId="0" applyNumberFormat="1" applyFont="1" applyFill="1" applyBorder="1" applyAlignment="1">
      <alignment horizontal="center" vertical="center"/>
    </xf>
    <xf numFmtId="17" fontId="3" fillId="10" borderId="40" xfId="0" applyNumberFormat="1" applyFont="1" applyFill="1" applyBorder="1" applyAlignment="1">
      <alignment horizontal="center" vertical="center"/>
    </xf>
    <xf numFmtId="0" fontId="35" fillId="10" borderId="40" xfId="0" applyFont="1" applyFill="1" applyBorder="1" applyAlignment="1">
      <alignment horizontal="left" vertical="center" wrapText="1"/>
    </xf>
    <xf numFmtId="0" fontId="3" fillId="10" borderId="40" xfId="0" applyFont="1" applyFill="1" applyBorder="1" applyAlignment="1">
      <alignment horizontal="center" vertical="center"/>
    </xf>
    <xf numFmtId="14" fontId="4" fillId="5" borderId="40" xfId="0" applyNumberFormat="1" applyFont="1" applyFill="1" applyBorder="1" applyAlignment="1">
      <alignment horizontal="center" vertical="center"/>
    </xf>
    <xf numFmtId="0" fontId="36" fillId="5" borderId="40" xfId="0" applyFont="1" applyFill="1" applyBorder="1" applyAlignment="1">
      <alignment horizontal="left" vertical="center" wrapText="1"/>
    </xf>
    <xf numFmtId="0" fontId="3" fillId="0" borderId="153" xfId="0" applyFont="1" applyFill="1" applyBorder="1" applyAlignment="1">
      <alignment horizontal="center" vertical="center" wrapText="1"/>
    </xf>
    <xf numFmtId="0" fontId="3" fillId="0" borderId="145" xfId="0" applyFont="1" applyBorder="1" applyAlignment="1">
      <alignment horizontal="center" vertical="center" wrapText="1"/>
    </xf>
    <xf numFmtId="0" fontId="13" fillId="0" borderId="146" xfId="0" applyFont="1" applyBorder="1" applyAlignment="1">
      <alignment horizontal="left" vertical="center" wrapText="1"/>
    </xf>
    <xf numFmtId="0" fontId="13" fillId="0" borderId="147" xfId="0" applyFont="1" applyBorder="1" applyAlignment="1">
      <alignment horizontal="center" vertical="center" wrapText="1"/>
    </xf>
    <xf numFmtId="0" fontId="43" fillId="15" borderId="156" xfId="0" applyFont="1" applyFill="1" applyBorder="1" applyAlignment="1">
      <alignment horizontal="center" vertical="center"/>
    </xf>
    <xf numFmtId="0" fontId="44" fillId="0" borderId="157" xfId="0" applyFont="1" applyFill="1" applyBorder="1" applyAlignment="1">
      <alignment horizontal="center" vertical="center"/>
    </xf>
    <xf numFmtId="0" fontId="44" fillId="0" borderId="155" xfId="0" applyFont="1" applyFill="1" applyBorder="1" applyAlignment="1">
      <alignment horizontal="center" vertical="center"/>
    </xf>
    <xf numFmtId="0" fontId="4"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vertical="center"/>
    </xf>
    <xf numFmtId="0" fontId="0" fillId="0" borderId="0" xfId="0" applyFill="1" applyAlignment="1">
      <alignment vertical="center"/>
    </xf>
    <xf numFmtId="0" fontId="3" fillId="15" borderId="69" xfId="0" applyFont="1" applyFill="1" applyBorder="1" applyAlignment="1">
      <alignment horizontal="center" vertical="center"/>
    </xf>
    <xf numFmtId="0" fontId="26" fillId="15" borderId="42" xfId="0" applyFont="1" applyFill="1" applyBorder="1" applyAlignment="1">
      <alignment horizontal="center" vertical="center" wrapText="1"/>
    </xf>
    <xf numFmtId="0" fontId="3" fillId="15" borderId="45" xfId="0" applyFont="1" applyFill="1" applyBorder="1" applyAlignment="1">
      <alignment horizontal="center" vertical="center"/>
    </xf>
    <xf numFmtId="49" fontId="4" fillId="5" borderId="133" xfId="0" applyNumberFormat="1" applyFont="1" applyFill="1" applyBorder="1" applyAlignment="1">
      <alignment horizontal="center" vertical="center"/>
    </xf>
    <xf numFmtId="49" fontId="3" fillId="0" borderId="50" xfId="0" applyNumberFormat="1" applyFont="1" applyFill="1" applyBorder="1" applyAlignment="1">
      <alignment horizontal="center" vertical="center"/>
    </xf>
    <xf numFmtId="49" fontId="3" fillId="0" borderId="44" xfId="0" applyNumberFormat="1" applyFont="1" applyFill="1" applyBorder="1" applyAlignment="1">
      <alignment horizontal="center" vertical="center"/>
    </xf>
    <xf numFmtId="49" fontId="4" fillId="5" borderId="44" xfId="0" applyNumberFormat="1" applyFont="1" applyFill="1" applyBorder="1" applyAlignment="1">
      <alignment horizontal="center" vertical="center"/>
    </xf>
    <xf numFmtId="49" fontId="3" fillId="0" borderId="47" xfId="0" applyNumberFormat="1" applyFont="1" applyFill="1" applyBorder="1" applyAlignment="1">
      <alignment horizontal="center" vertical="center"/>
    </xf>
    <xf numFmtId="0" fontId="43" fillId="15" borderId="142" xfId="0" applyFont="1" applyFill="1" applyBorder="1" applyAlignment="1">
      <alignment vertical="center"/>
    </xf>
    <xf numFmtId="0" fontId="26" fillId="15" borderId="143" xfId="0" applyFont="1" applyFill="1" applyBorder="1" applyAlignment="1">
      <alignment vertical="center"/>
    </xf>
    <xf numFmtId="0" fontId="4" fillId="0" borderId="0" xfId="0" applyFont="1" applyAlignment="1">
      <alignment horizontal="center" vertical="center"/>
    </xf>
    <xf numFmtId="0" fontId="3" fillId="15" borderId="0" xfId="0" applyFont="1" applyFill="1" applyBorder="1" applyAlignment="1">
      <alignment horizontal="center" vertical="center"/>
    </xf>
    <xf numFmtId="0" fontId="26" fillId="15" borderId="0" xfId="0" applyFont="1" applyFill="1" applyBorder="1" applyAlignment="1">
      <alignment horizontal="center" vertical="center"/>
    </xf>
    <xf numFmtId="0" fontId="46" fillId="0" borderId="0" xfId="0" applyFont="1" applyFill="1" applyAlignment="1">
      <alignment horizontal="center"/>
    </xf>
    <xf numFmtId="0" fontId="45" fillId="0" borderId="0" xfId="0" applyFont="1" applyAlignment="1">
      <alignment vertical="center"/>
    </xf>
    <xf numFmtId="164" fontId="45" fillId="0" borderId="103" xfId="0" applyNumberFormat="1" applyFont="1" applyBorder="1" applyAlignment="1">
      <alignment horizontal="left" vertical="center"/>
    </xf>
    <xf numFmtId="0" fontId="46" fillId="0" borderId="0" xfId="0" applyFont="1" applyFill="1" applyAlignment="1"/>
    <xf numFmtId="0" fontId="3" fillId="0" borderId="146" xfId="0" applyFont="1" applyBorder="1" applyAlignment="1">
      <alignment horizontal="left" vertical="center" wrapText="1"/>
    </xf>
    <xf numFmtId="0" fontId="3" fillId="0" borderId="153" xfId="0" applyFont="1" applyBorder="1" applyAlignment="1">
      <alignment horizontal="center" vertical="center" wrapText="1"/>
    </xf>
    <xf numFmtId="0" fontId="3" fillId="0" borderId="0" xfId="0" applyFont="1" applyFill="1" applyBorder="1"/>
    <xf numFmtId="0" fontId="1" fillId="0" borderId="0" xfId="0" applyFont="1" applyBorder="1"/>
    <xf numFmtId="14" fontId="1" fillId="0" borderId="0" xfId="0" applyNumberFormat="1" applyFont="1" applyFill="1"/>
    <xf numFmtId="0" fontId="3" fillId="0" borderId="146" xfId="0" applyFont="1" applyFill="1" applyBorder="1" applyAlignment="1">
      <alignment horizontal="center" vertical="center" wrapText="1"/>
    </xf>
    <xf numFmtId="0" fontId="1" fillId="0" borderId="34" xfId="0" applyFont="1" applyBorder="1"/>
    <xf numFmtId="0" fontId="1" fillId="0" borderId="35" xfId="0" applyFont="1" applyBorder="1"/>
    <xf numFmtId="0" fontId="1" fillId="0" borderId="36" xfId="0" applyNumberFormat="1" applyFont="1" applyBorder="1"/>
    <xf numFmtId="0" fontId="1" fillId="0" borderId="0" xfId="0" applyFont="1"/>
    <xf numFmtId="0" fontId="3" fillId="0" borderId="40"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89" xfId="0" applyFont="1" applyBorder="1" applyAlignment="1">
      <alignment horizontal="center" vertical="center"/>
    </xf>
    <xf numFmtId="0" fontId="1" fillId="15" borderId="142" xfId="0" applyFont="1" applyFill="1" applyBorder="1"/>
    <xf numFmtId="0" fontId="1" fillId="0" borderId="0" xfId="0" applyFont="1" applyFill="1" applyBorder="1" applyAlignment="1">
      <alignment horizontal="center" vertical="center"/>
    </xf>
    <xf numFmtId="0" fontId="1" fillId="0" borderId="157" xfId="0" applyFont="1" applyFill="1" applyBorder="1" applyAlignment="1">
      <alignment horizontal="center" vertical="center"/>
    </xf>
    <xf numFmtId="0" fontId="3" fillId="10" borderId="104" xfId="0" applyFont="1" applyFill="1" applyBorder="1" applyAlignment="1">
      <alignment horizontal="center" vertical="center" wrapText="1"/>
    </xf>
    <xf numFmtId="0" fontId="3" fillId="0" borderId="104" xfId="0" applyFont="1" applyFill="1" applyBorder="1" applyAlignment="1">
      <alignment horizontal="center" vertical="center" wrapText="1"/>
    </xf>
    <xf numFmtId="14" fontId="3" fillId="0" borderId="104" xfId="0" applyNumberFormat="1" applyFont="1" applyFill="1" applyBorder="1" applyAlignment="1">
      <alignment horizontal="center" vertical="center" wrapText="1"/>
    </xf>
    <xf numFmtId="17" fontId="3" fillId="0" borderId="104" xfId="0" applyNumberFormat="1" applyFont="1" applyFill="1" applyBorder="1" applyAlignment="1">
      <alignment horizontal="center" vertical="center" wrapText="1"/>
    </xf>
    <xf numFmtId="0" fontId="3" fillId="0" borderId="104" xfId="0" applyFont="1" applyFill="1" applyBorder="1" applyAlignment="1">
      <alignment vertical="center" wrapText="1"/>
    </xf>
    <xf numFmtId="0" fontId="3" fillId="0" borderId="104" xfId="0" applyFont="1" applyFill="1" applyBorder="1" applyAlignment="1">
      <alignment horizontal="justify" vertical="center" wrapText="1"/>
    </xf>
    <xf numFmtId="0" fontId="3" fillId="0" borderId="104" xfId="0" applyFont="1" applyFill="1" applyBorder="1" applyAlignment="1">
      <alignment horizontal="left" vertical="center" wrapText="1"/>
    </xf>
    <xf numFmtId="0" fontId="3" fillId="0" borderId="146" xfId="0" applyFont="1" applyFill="1" applyBorder="1" applyAlignment="1">
      <alignment vertical="center" wrapText="1"/>
    </xf>
    <xf numFmtId="165" fontId="3" fillId="0" borderId="40" xfId="0" applyNumberFormat="1" applyFont="1" applyFill="1" applyBorder="1" applyAlignment="1">
      <alignment horizontal="center" vertical="center" wrapText="1"/>
    </xf>
    <xf numFmtId="0" fontId="3" fillId="0" borderId="40" xfId="0" applyFont="1" applyFill="1" applyBorder="1" applyAlignment="1">
      <alignment horizontal="justify" vertical="center" wrapText="1"/>
    </xf>
    <xf numFmtId="0" fontId="1" fillId="0" borderId="12" xfId="0" pivotButton="1" applyFont="1" applyBorder="1"/>
    <xf numFmtId="0" fontId="1" fillId="0" borderId="16" xfId="0" applyFont="1" applyBorder="1"/>
    <xf numFmtId="0" fontId="3" fillId="0" borderId="40" xfId="0" applyFont="1" applyBorder="1" applyAlignment="1">
      <alignment horizontal="justify" vertical="center" wrapText="1"/>
    </xf>
    <xf numFmtId="0" fontId="3" fillId="0" borderId="40" xfId="0" applyFont="1" applyBorder="1" applyAlignment="1">
      <alignment vertical="center" wrapText="1"/>
    </xf>
    <xf numFmtId="0" fontId="3" fillId="0" borderId="89" xfId="0" applyFont="1" applyBorder="1" applyAlignment="1">
      <alignment horizontal="center" vertical="center" wrapText="1"/>
    </xf>
    <xf numFmtId="0" fontId="1" fillId="0" borderId="28" xfId="0" pivotButton="1" applyFont="1" applyBorder="1" applyAlignment="1">
      <alignment vertical="center"/>
    </xf>
    <xf numFmtId="0" fontId="1" fillId="0" borderId="16" xfId="0" applyFont="1" applyBorder="1" applyAlignment="1">
      <alignment vertical="center"/>
    </xf>
    <xf numFmtId="0" fontId="1" fillId="0" borderId="0" xfId="0" applyFont="1" applyAlignment="1">
      <alignment vertical="center"/>
    </xf>
    <xf numFmtId="0" fontId="1" fillId="15" borderId="140" xfId="0" applyFont="1" applyFill="1" applyBorder="1"/>
    <xf numFmtId="0" fontId="1" fillId="15" borderId="144" xfId="0" applyFont="1" applyFill="1" applyBorder="1" applyAlignment="1">
      <alignment horizontal="center" vertical="center"/>
    </xf>
    <xf numFmtId="0" fontId="1" fillId="15" borderId="141" xfId="0" applyFont="1" applyFill="1" applyBorder="1" applyAlignment="1">
      <alignment horizontal="center" vertical="center"/>
    </xf>
    <xf numFmtId="0" fontId="1" fillId="15" borderId="156" xfId="0" applyFont="1" applyFill="1" applyBorder="1" applyAlignment="1">
      <alignment horizontal="center" vertical="center"/>
    </xf>
    <xf numFmtId="0" fontId="1" fillId="0" borderId="0" xfId="0" applyNumberFormat="1" applyFont="1" applyBorder="1"/>
    <xf numFmtId="0" fontId="3" fillId="0" borderId="70" xfId="0" applyFont="1" applyBorder="1" applyAlignment="1">
      <alignment horizontal="left" vertical="center" wrapText="1"/>
    </xf>
    <xf numFmtId="14" fontId="3" fillId="0" borderId="0" xfId="0" applyNumberFormat="1" applyFont="1" applyFill="1" applyBorder="1"/>
    <xf numFmtId="0" fontId="3" fillId="0" borderId="40" xfId="0" applyFont="1" applyBorder="1" applyAlignment="1">
      <alignment horizontal="center" vertical="center"/>
    </xf>
    <xf numFmtId="0" fontId="3" fillId="0" borderId="102" xfId="0" applyFont="1" applyFill="1" applyBorder="1" applyAlignment="1">
      <alignment horizontal="center" vertical="center" wrapText="1"/>
    </xf>
    <xf numFmtId="17" fontId="51" fillId="0" borderId="45" xfId="0" applyNumberFormat="1" applyFont="1" applyFill="1" applyBorder="1" applyAlignment="1">
      <alignment horizontal="center" vertical="center"/>
    </xf>
    <xf numFmtId="0" fontId="51" fillId="0" borderId="164" xfId="0" applyFont="1" applyFill="1" applyBorder="1" applyAlignment="1">
      <alignment horizontal="center" vertical="center"/>
    </xf>
    <xf numFmtId="0" fontId="51" fillId="0" borderId="164" xfId="0" applyFont="1" applyFill="1" applyBorder="1" applyAlignment="1">
      <alignment horizontal="center" vertical="center" wrapText="1"/>
    </xf>
    <xf numFmtId="14" fontId="51" fillId="0" borderId="164" xfId="0" applyNumberFormat="1" applyFont="1" applyFill="1" applyBorder="1" applyAlignment="1">
      <alignment horizontal="center" vertical="center" wrapText="1"/>
    </xf>
    <xf numFmtId="17" fontId="51" fillId="0" borderId="164" xfId="0" applyNumberFormat="1" applyFont="1" applyFill="1" applyBorder="1" applyAlignment="1">
      <alignment horizontal="center" vertical="center"/>
    </xf>
    <xf numFmtId="0" fontId="3" fillId="0" borderId="164" xfId="0" applyFont="1" applyFill="1" applyBorder="1" applyAlignment="1">
      <alignment horizontal="justify" vertical="center" wrapText="1"/>
    </xf>
    <xf numFmtId="0" fontId="3" fillId="0" borderId="164" xfId="0" applyFont="1" applyFill="1" applyBorder="1" applyAlignment="1">
      <alignment horizontal="center" vertical="center" wrapText="1"/>
    </xf>
    <xf numFmtId="0" fontId="3" fillId="0" borderId="164" xfId="0" applyFont="1" applyBorder="1" applyAlignment="1">
      <alignment horizontal="center" vertical="center"/>
    </xf>
    <xf numFmtId="0" fontId="24" fillId="14" borderId="69" xfId="0" applyFont="1" applyFill="1" applyBorder="1" applyAlignment="1">
      <alignment horizontal="center" vertical="center" wrapText="1"/>
    </xf>
    <xf numFmtId="0" fontId="24" fillId="14" borderId="45" xfId="0" applyFont="1" applyFill="1" applyBorder="1" applyAlignment="1">
      <alignment horizontal="center" vertical="center" wrapText="1"/>
    </xf>
    <xf numFmtId="0" fontId="24" fillId="14" borderId="102" xfId="0" applyFont="1" applyFill="1" applyBorder="1" applyAlignment="1">
      <alignment horizontal="center" vertical="center" wrapText="1"/>
    </xf>
    <xf numFmtId="0" fontId="54" fillId="14" borderId="0" xfId="0" applyFont="1" applyFill="1" applyBorder="1" applyAlignment="1">
      <alignment horizontal="center" vertical="center" wrapText="1"/>
    </xf>
    <xf numFmtId="0" fontId="24" fillId="14" borderId="101" xfId="0" applyFont="1" applyFill="1" applyBorder="1" applyAlignment="1">
      <alignment horizontal="center" vertical="center" wrapText="1"/>
    </xf>
    <xf numFmtId="0" fontId="24" fillId="14" borderId="70" xfId="0" applyFont="1" applyFill="1" applyBorder="1" applyAlignment="1">
      <alignment horizontal="center" vertical="center" wrapText="1"/>
    </xf>
    <xf numFmtId="0" fontId="24" fillId="0" borderId="0" xfId="0" applyFont="1" applyFill="1" applyBorder="1" applyAlignment="1">
      <alignment horizontal="center" vertical="center"/>
    </xf>
    <xf numFmtId="164" fontId="24" fillId="0" borderId="69" xfId="0" applyNumberFormat="1" applyFont="1" applyFill="1" applyBorder="1" applyAlignment="1">
      <alignment horizontal="center" vertical="center" wrapText="1"/>
    </xf>
    <xf numFmtId="0" fontId="24" fillId="0" borderId="45" xfId="0" applyFont="1" applyFill="1" applyBorder="1" applyAlignment="1">
      <alignment horizontal="left" vertical="center" wrapText="1"/>
    </xf>
    <xf numFmtId="0" fontId="24" fillId="0" borderId="70" xfId="0" applyFont="1" applyFill="1" applyBorder="1" applyAlignment="1">
      <alignment horizontal="center" vertical="center" wrapText="1"/>
    </xf>
    <xf numFmtId="0" fontId="55" fillId="6" borderId="97" xfId="0" applyFont="1" applyFill="1" applyBorder="1" applyAlignment="1">
      <alignment horizontal="center" vertical="center" wrapText="1"/>
    </xf>
    <xf numFmtId="0" fontId="24" fillId="2" borderId="0" xfId="0" applyFont="1" applyFill="1" applyBorder="1" applyAlignment="1">
      <alignment horizontal="center" vertical="center"/>
    </xf>
    <xf numFmtId="0" fontId="24" fillId="2" borderId="0" xfId="0" applyFont="1" applyFill="1" applyBorder="1" applyAlignment="1">
      <alignment horizontal="center" vertical="center" wrapText="1"/>
    </xf>
    <xf numFmtId="0" fontId="24" fillId="0" borderId="0" xfId="0" pivotButton="1" applyFont="1" applyBorder="1" applyAlignment="1">
      <alignment vertical="center"/>
    </xf>
    <xf numFmtId="0" fontId="24" fillId="0" borderId="0" xfId="0" applyNumberFormat="1" applyFont="1" applyBorder="1" applyAlignment="1">
      <alignment vertical="center"/>
    </xf>
    <xf numFmtId="164" fontId="24" fillId="0" borderId="99" xfId="0" applyNumberFormat="1"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51" xfId="0" applyFont="1" applyFill="1" applyBorder="1" applyAlignment="1">
      <alignment horizontal="left" vertical="center" wrapText="1"/>
    </xf>
    <xf numFmtId="0" fontId="24" fillId="0" borderId="51" xfId="0" applyFont="1" applyFill="1" applyBorder="1" applyAlignment="1">
      <alignment vertical="center" wrapText="1"/>
    </xf>
    <xf numFmtId="0" fontId="24" fillId="0" borderId="102" xfId="0" applyFont="1" applyFill="1" applyBorder="1" applyAlignment="1">
      <alignment horizontal="center" vertical="center" wrapText="1"/>
    </xf>
    <xf numFmtId="0" fontId="24" fillId="0" borderId="104" xfId="0" applyFont="1" applyFill="1" applyBorder="1" applyAlignment="1">
      <alignment horizontal="left" vertical="center" wrapText="1"/>
    </xf>
    <xf numFmtId="0" fontId="24" fillId="0" borderId="160" xfId="0" applyFont="1" applyFill="1" applyBorder="1" applyAlignment="1">
      <alignment horizontal="left" vertical="center" wrapText="1"/>
    </xf>
    <xf numFmtId="0" fontId="24" fillId="0" borderId="160" xfId="0" applyFont="1" applyFill="1" applyBorder="1" applyAlignment="1">
      <alignment horizontal="justify" vertical="center" wrapText="1"/>
    </xf>
    <xf numFmtId="0" fontId="24" fillId="0" borderId="153" xfId="0" applyFont="1" applyFill="1" applyBorder="1" applyAlignment="1">
      <alignment horizontal="left" vertical="center" wrapText="1"/>
    </xf>
    <xf numFmtId="0" fontId="24" fillId="0" borderId="153" xfId="0" applyFont="1" applyFill="1" applyBorder="1" applyAlignment="1">
      <alignment horizontal="justify" vertical="center" wrapText="1"/>
    </xf>
    <xf numFmtId="0" fontId="11" fillId="0" borderId="0" xfId="0" applyFont="1" applyAlignment="1">
      <alignment horizontal="center" vertical="center"/>
    </xf>
    <xf numFmtId="164" fontId="24" fillId="0" borderId="45" xfId="0" applyNumberFormat="1" applyFont="1" applyFill="1" applyBorder="1" applyAlignment="1">
      <alignment horizontal="left" vertical="center" wrapText="1"/>
    </xf>
    <xf numFmtId="164" fontId="24" fillId="0" borderId="45" xfId="0" applyNumberFormat="1" applyFont="1" applyFill="1" applyBorder="1" applyAlignment="1">
      <alignment vertical="center" wrapText="1"/>
    </xf>
    <xf numFmtId="164" fontId="24" fillId="0" borderId="102" xfId="0" applyNumberFormat="1" applyFont="1" applyFill="1" applyBorder="1" applyAlignment="1">
      <alignment horizontal="center" vertical="center" wrapText="1"/>
    </xf>
    <xf numFmtId="0" fontId="24" fillId="0" borderId="0" xfId="0" applyFont="1" applyAlignment="1">
      <alignment horizontal="center" vertical="center"/>
    </xf>
    <xf numFmtId="49" fontId="24" fillId="0" borderId="102" xfId="0" applyNumberFormat="1" applyFont="1" applyFill="1" applyBorder="1" applyAlignment="1">
      <alignment horizontal="center" vertical="center" wrapText="1"/>
    </xf>
    <xf numFmtId="0" fontId="24" fillId="0" borderId="0" xfId="0" applyFont="1" applyAlignment="1">
      <alignment horizontal="left" vertical="center"/>
    </xf>
    <xf numFmtId="164" fontId="24" fillId="0" borderId="45" xfId="0" applyNumberFormat="1" applyFont="1" applyFill="1" applyBorder="1" applyAlignment="1">
      <alignment horizontal="center" vertical="center" wrapText="1"/>
    </xf>
    <xf numFmtId="0" fontId="24" fillId="0" borderId="104" xfId="0" applyFont="1" applyFill="1" applyBorder="1" applyAlignment="1">
      <alignment horizontal="center" vertical="center" wrapText="1"/>
    </xf>
    <xf numFmtId="0" fontId="24" fillId="0" borderId="163" xfId="0" applyFont="1" applyFill="1" applyBorder="1" applyAlignment="1">
      <alignment horizontal="center" vertical="center" wrapText="1"/>
    </xf>
    <xf numFmtId="17" fontId="24" fillId="0" borderId="41" xfId="0" applyNumberFormat="1" applyFont="1" applyFill="1" applyBorder="1" applyAlignment="1">
      <alignment horizontal="center" vertical="center"/>
    </xf>
    <xf numFmtId="0" fontId="24" fillId="0" borderId="165" xfId="0" applyFont="1" applyFill="1" applyBorder="1" applyAlignment="1">
      <alignment horizontal="center" vertical="center" wrapText="1"/>
    </xf>
    <xf numFmtId="0" fontId="24" fillId="0" borderId="160" xfId="0" applyFont="1" applyFill="1" applyBorder="1" applyAlignment="1">
      <alignment horizontal="center" vertical="center" wrapText="1"/>
    </xf>
    <xf numFmtId="164" fontId="28" fillId="5" borderId="69" xfId="0" applyNumberFormat="1" applyFont="1" applyFill="1" applyBorder="1" applyAlignment="1">
      <alignment horizontal="center" vertical="center" wrapText="1"/>
    </xf>
    <xf numFmtId="0" fontId="28" fillId="5" borderId="51" xfId="0" applyFont="1" applyFill="1" applyBorder="1" applyAlignment="1">
      <alignment horizontal="center" vertical="center" wrapText="1"/>
    </xf>
    <xf numFmtId="14" fontId="28" fillId="5" borderId="45" xfId="0" applyNumberFormat="1" applyFont="1" applyFill="1" applyBorder="1" applyAlignment="1">
      <alignment horizontal="center" vertical="center" wrapText="1"/>
    </xf>
    <xf numFmtId="17" fontId="28" fillId="5" borderId="41" xfId="0" applyNumberFormat="1" applyFont="1" applyFill="1" applyBorder="1" applyAlignment="1">
      <alignment horizontal="center" vertical="center"/>
    </xf>
    <xf numFmtId="0" fontId="28" fillId="5" borderId="45" xfId="0" applyFont="1" applyFill="1" applyBorder="1" applyAlignment="1">
      <alignment horizontal="center" vertical="center" wrapText="1"/>
    </xf>
    <xf numFmtId="0" fontId="28" fillId="5" borderId="160" xfId="0" applyFont="1" applyFill="1" applyBorder="1" applyAlignment="1">
      <alignment horizontal="left" vertical="center" wrapText="1"/>
    </xf>
    <xf numFmtId="0" fontId="28" fillId="5" borderId="160" xfId="0" applyFont="1" applyFill="1" applyBorder="1" applyAlignment="1">
      <alignment horizontal="justify" vertical="center" wrapText="1"/>
    </xf>
    <xf numFmtId="0" fontId="28" fillId="5" borderId="160" xfId="0" applyFont="1" applyFill="1" applyBorder="1" applyAlignment="1">
      <alignment horizontal="center" vertical="center" wrapText="1"/>
    </xf>
    <xf numFmtId="0" fontId="28" fillId="5" borderId="165"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0" xfId="0" applyFont="1" applyFill="1" applyBorder="1" applyAlignment="1">
      <alignment vertical="center"/>
    </xf>
    <xf numFmtId="17" fontId="58" fillId="0" borderId="45" xfId="0" applyNumberFormat="1" applyFont="1" applyFill="1" applyBorder="1" applyAlignment="1">
      <alignment horizontal="center" vertical="center" wrapText="1"/>
    </xf>
    <xf numFmtId="0" fontId="58" fillId="0" borderId="45" xfId="0" applyFont="1" applyFill="1" applyBorder="1" applyAlignment="1">
      <alignment horizontal="left" vertical="center" wrapText="1"/>
    </xf>
    <xf numFmtId="0" fontId="58" fillId="0" borderId="45" xfId="0" applyFont="1" applyFill="1" applyBorder="1" applyAlignment="1">
      <alignment vertical="center" wrapText="1"/>
    </xf>
    <xf numFmtId="0" fontId="58" fillId="0" borderId="102" xfId="0" applyFont="1" applyFill="1" applyBorder="1" applyAlignment="1">
      <alignment horizontal="center" vertical="center" wrapText="1"/>
    </xf>
    <xf numFmtId="0" fontId="58" fillId="0" borderId="45" xfId="0" applyFont="1" applyFill="1" applyBorder="1" applyAlignment="1">
      <alignment horizontal="center" vertical="center" wrapText="1"/>
    </xf>
    <xf numFmtId="0" fontId="3" fillId="0" borderId="3" xfId="0" applyFont="1" applyBorder="1" applyAlignment="1">
      <alignment vertical="center"/>
    </xf>
    <xf numFmtId="0" fontId="3" fillId="15" borderId="143" xfId="0" applyFont="1" applyFill="1" applyBorder="1"/>
    <xf numFmtId="0" fontId="1" fillId="0" borderId="139" xfId="0" applyFont="1" applyFill="1" applyBorder="1" applyAlignment="1">
      <alignment horizontal="center" vertical="center"/>
    </xf>
    <xf numFmtId="0" fontId="1" fillId="0" borderId="155" xfId="0" applyFont="1" applyFill="1" applyBorder="1" applyAlignment="1">
      <alignment horizontal="center" vertical="center"/>
    </xf>
    <xf numFmtId="0" fontId="45" fillId="15" borderId="143" xfId="0" applyFont="1" applyFill="1" applyBorder="1"/>
    <xf numFmtId="164" fontId="4" fillId="3" borderId="69" xfId="0" applyNumberFormat="1" applyFont="1" applyFill="1" applyBorder="1" applyAlignment="1">
      <alignment horizontal="center" vertical="center"/>
    </xf>
    <xf numFmtId="0" fontId="4" fillId="0" borderId="0" xfId="0" applyFont="1" applyAlignment="1">
      <alignment horizontal="center"/>
    </xf>
    <xf numFmtId="0" fontId="45" fillId="0" borderId="0" xfId="0" applyFont="1" applyFill="1" applyAlignment="1">
      <alignment horizontal="center"/>
    </xf>
    <xf numFmtId="0" fontId="45" fillId="0" borderId="0" xfId="0" applyFont="1" applyFill="1" applyAlignment="1"/>
    <xf numFmtId="0" fontId="3" fillId="0" borderId="0" xfId="0" applyFont="1" applyFill="1" applyAlignment="1">
      <alignment horizontal="center"/>
    </xf>
    <xf numFmtId="0" fontId="35" fillId="0" borderId="40" xfId="0" applyFont="1" applyFill="1" applyBorder="1" applyAlignment="1">
      <alignment horizontal="left" vertical="top" wrapText="1"/>
    </xf>
    <xf numFmtId="0" fontId="3" fillId="10" borderId="0" xfId="0" applyFont="1" applyFill="1" applyBorder="1" applyAlignment="1">
      <alignment horizontal="center" vertical="center"/>
    </xf>
    <xf numFmtId="0" fontId="13" fillId="0" borderId="0" xfId="0" applyFont="1" applyFill="1" applyAlignment="1">
      <alignment vertical="center"/>
    </xf>
    <xf numFmtId="0" fontId="3" fillId="0" borderId="0" xfId="0" applyFont="1" applyFill="1" applyBorder="1" applyAlignment="1"/>
    <xf numFmtId="0" fontId="3" fillId="0" borderId="0" xfId="0" applyFont="1" applyFill="1" applyAlignment="1">
      <alignment wrapText="1"/>
    </xf>
    <xf numFmtId="0" fontId="4" fillId="0" borderId="0" xfId="0" applyFont="1" applyAlignment="1">
      <alignment wrapText="1"/>
    </xf>
    <xf numFmtId="49" fontId="4" fillId="3" borderId="45" xfId="0" applyNumberFormat="1" applyFont="1" applyFill="1" applyBorder="1" applyAlignment="1">
      <alignment horizontal="center" vertical="center"/>
    </xf>
    <xf numFmtId="0" fontId="4" fillId="15" borderId="143" xfId="0" applyFont="1" applyFill="1" applyBorder="1"/>
    <xf numFmtId="0" fontId="40" fillId="0" borderId="139" xfId="0" applyFont="1" applyFill="1" applyBorder="1" applyAlignment="1">
      <alignment horizontal="center" vertical="center"/>
    </xf>
    <xf numFmtId="0" fontId="40" fillId="0" borderId="155" xfId="0" applyFont="1" applyFill="1" applyBorder="1" applyAlignment="1">
      <alignment horizontal="center" vertical="center"/>
    </xf>
    <xf numFmtId="17" fontId="28" fillId="7" borderId="45" xfId="0" applyNumberFormat="1" applyFont="1" applyFill="1" applyBorder="1" applyAlignment="1">
      <alignment horizontal="center" vertical="center" wrapText="1"/>
    </xf>
    <xf numFmtId="0" fontId="40" fillId="0" borderId="0" xfId="0" applyFont="1" applyBorder="1"/>
    <xf numFmtId="0" fontId="4" fillId="0" borderId="0" xfId="0" applyFont="1" applyBorder="1" applyAlignment="1"/>
    <xf numFmtId="0" fontId="1" fillId="0" borderId="12" xfId="0" applyFont="1" applyBorder="1"/>
    <xf numFmtId="0" fontId="1" fillId="0" borderId="13" xfId="0" applyFont="1" applyBorder="1"/>
    <xf numFmtId="0" fontId="1" fillId="0" borderId="16" xfId="0" applyNumberFormat="1" applyFont="1" applyBorder="1"/>
    <xf numFmtId="0" fontId="3" fillId="0" borderId="46" xfId="0" applyFont="1" applyBorder="1" applyAlignment="1">
      <alignment horizontal="center" vertical="center"/>
    </xf>
    <xf numFmtId="0" fontId="4" fillId="2" borderId="0" xfId="0" applyFont="1" applyFill="1" applyAlignment="1">
      <alignment wrapText="1"/>
    </xf>
    <xf numFmtId="0" fontId="0" fillId="0" borderId="3" xfId="0" applyBorder="1" applyAlignment="1">
      <alignment vertical="center"/>
    </xf>
    <xf numFmtId="14" fontId="24" fillId="0" borderId="134" xfId="0" applyNumberFormat="1" applyFont="1" applyFill="1" applyBorder="1" applyAlignment="1">
      <alignment horizontal="center" vertical="center" wrapText="1"/>
    </xf>
    <xf numFmtId="0" fontId="24" fillId="0" borderId="134" xfId="0" applyFont="1" applyFill="1" applyBorder="1" applyAlignment="1">
      <alignment horizontal="justify" vertical="center" wrapText="1"/>
    </xf>
    <xf numFmtId="0" fontId="24" fillId="0" borderId="134" xfId="0" applyFont="1" applyFill="1" applyBorder="1" applyAlignment="1">
      <alignment vertical="center" wrapText="1"/>
    </xf>
    <xf numFmtId="0" fontId="27" fillId="14" borderId="0" xfId="0" applyFont="1" applyFill="1" applyBorder="1" applyAlignment="1">
      <alignment horizontal="center" vertical="center" wrapText="1"/>
    </xf>
    <xf numFmtId="0" fontId="45" fillId="0" borderId="0" xfId="0" applyFont="1" applyFill="1" applyBorder="1" applyAlignment="1" applyProtection="1">
      <alignment vertical="center"/>
      <protection hidden="1"/>
    </xf>
    <xf numFmtId="0" fontId="45" fillId="0" borderId="0" xfId="0" applyFont="1" applyFill="1" applyBorder="1" applyAlignment="1">
      <alignment vertical="center"/>
    </xf>
    <xf numFmtId="0" fontId="28" fillId="0" borderId="0" xfId="0" applyFont="1" applyBorder="1"/>
    <xf numFmtId="0" fontId="28" fillId="2" borderId="0" xfId="0" applyFont="1" applyFill="1" applyBorder="1" applyAlignment="1">
      <alignment wrapText="1"/>
    </xf>
    <xf numFmtId="0" fontId="28" fillId="2" borderId="38" xfId="0" applyFont="1" applyFill="1" applyBorder="1" applyAlignment="1">
      <alignment wrapText="1"/>
    </xf>
    <xf numFmtId="0" fontId="28" fillId="2" borderId="1" xfId="0" applyFont="1" applyFill="1" applyBorder="1" applyAlignment="1">
      <alignment wrapText="1"/>
    </xf>
    <xf numFmtId="0" fontId="3" fillId="0" borderId="0" xfId="0" applyFont="1" applyAlignment="1">
      <alignment wrapText="1"/>
    </xf>
    <xf numFmtId="0" fontId="3" fillId="2" borderId="0" xfId="0" applyFont="1" applyFill="1" applyAlignment="1">
      <alignment wrapText="1"/>
    </xf>
    <xf numFmtId="0" fontId="3" fillId="0" borderId="162" xfId="0" applyFont="1" applyBorder="1" applyAlignment="1">
      <alignment horizontal="center" vertical="center"/>
    </xf>
    <xf numFmtId="14" fontId="13" fillId="0" borderId="104" xfId="0" applyNumberFormat="1" applyFont="1" applyBorder="1" applyAlignment="1">
      <alignment horizontal="center" vertical="center" wrapText="1"/>
    </xf>
    <xf numFmtId="17" fontId="13" fillId="0" borderId="104" xfId="0" applyNumberFormat="1" applyFont="1" applyBorder="1" applyAlignment="1">
      <alignment horizontal="center" vertical="center"/>
    </xf>
    <xf numFmtId="0" fontId="13" fillId="0" borderId="104" xfId="0" applyFont="1" applyBorder="1" applyAlignment="1">
      <alignment horizontal="center" vertical="center" wrapText="1"/>
    </xf>
    <xf numFmtId="0" fontId="3" fillId="0" borderId="104" xfId="0" applyFont="1" applyBorder="1" applyAlignment="1">
      <alignment horizontal="justify" vertical="center"/>
    </xf>
    <xf numFmtId="17" fontId="3" fillId="0" borderId="167" xfId="0" applyNumberFormat="1" applyFont="1" applyFill="1" applyBorder="1" applyAlignment="1">
      <alignment horizontal="center" vertical="center"/>
    </xf>
    <xf numFmtId="17" fontId="3" fillId="0" borderId="168" xfId="0" applyNumberFormat="1" applyFont="1" applyFill="1" applyBorder="1" applyAlignment="1">
      <alignment horizontal="center" vertical="center"/>
    </xf>
    <xf numFmtId="0" fontId="3" fillId="0" borderId="169" xfId="0" applyFont="1" applyBorder="1" applyAlignment="1">
      <alignment horizontal="left" vertical="center"/>
    </xf>
    <xf numFmtId="0" fontId="3" fillId="0" borderId="124" xfId="0" applyFont="1" applyBorder="1" applyAlignment="1">
      <alignment horizontal="center" vertical="center"/>
    </xf>
    <xf numFmtId="14" fontId="3" fillId="0" borderId="124" xfId="0" applyNumberFormat="1" applyFont="1" applyBorder="1" applyAlignment="1">
      <alignment horizontal="center" vertical="center" wrapText="1"/>
    </xf>
    <xf numFmtId="0" fontId="3" fillId="0" borderId="124" xfId="0" applyFont="1" applyBorder="1" applyAlignment="1">
      <alignment horizontal="center" vertical="center" wrapText="1"/>
    </xf>
    <xf numFmtId="0" fontId="3" fillId="0" borderId="124" xfId="0" applyFont="1" applyBorder="1" applyAlignment="1">
      <alignment horizontal="left" vertical="center" wrapText="1"/>
    </xf>
    <xf numFmtId="0" fontId="3" fillId="0" borderId="124" xfId="0" applyFont="1" applyBorder="1" applyAlignment="1">
      <alignment horizontal="justify" vertical="center" wrapText="1"/>
    </xf>
    <xf numFmtId="0" fontId="3" fillId="0" borderId="110" xfId="0" applyFont="1" applyBorder="1" applyAlignment="1">
      <alignment horizontal="center" vertical="center" wrapText="1"/>
    </xf>
    <xf numFmtId="17" fontId="3" fillId="0" borderId="91" xfId="0" applyNumberFormat="1" applyFont="1" applyFill="1" applyBorder="1" applyAlignment="1">
      <alignment horizontal="center" vertical="center"/>
    </xf>
    <xf numFmtId="0" fontId="4" fillId="10" borderId="45" xfId="0" applyFont="1" applyFill="1" applyBorder="1" applyAlignment="1">
      <alignment horizontal="center" vertical="center" wrapText="1"/>
    </xf>
    <xf numFmtId="14" fontId="4" fillId="10" borderId="45" xfId="0" applyNumberFormat="1" applyFont="1" applyFill="1" applyBorder="1" applyAlignment="1">
      <alignment horizontal="center" vertical="center" wrapText="1"/>
    </xf>
    <xf numFmtId="0" fontId="4" fillId="10" borderId="45" xfId="0" applyFont="1" applyFill="1" applyBorder="1" applyAlignment="1">
      <alignment horizontal="left" vertical="center" wrapText="1"/>
    </xf>
    <xf numFmtId="0" fontId="4" fillId="10" borderId="70" xfId="0" applyFont="1" applyFill="1" applyBorder="1" applyAlignment="1">
      <alignment horizontal="center" vertical="center" wrapText="1"/>
    </xf>
    <xf numFmtId="0" fontId="3" fillId="7" borderId="0" xfId="0" applyFont="1" applyFill="1" applyAlignment="1"/>
    <xf numFmtId="0" fontId="24" fillId="10" borderId="0" xfId="0" applyFont="1" applyFill="1" applyAlignment="1"/>
    <xf numFmtId="0" fontId="4" fillId="10" borderId="69" xfId="0" applyFont="1" applyFill="1" applyBorder="1" applyAlignment="1">
      <alignment horizontal="center" vertical="center" wrapText="1"/>
    </xf>
    <xf numFmtId="164" fontId="3" fillId="0" borderId="73" xfId="0" applyNumberFormat="1" applyFont="1" applyFill="1" applyBorder="1" applyAlignment="1">
      <alignment horizontal="center" vertical="center" wrapText="1"/>
    </xf>
    <xf numFmtId="0" fontId="3" fillId="0" borderId="51" xfId="0" applyFont="1" applyFill="1" applyBorder="1" applyAlignment="1">
      <alignment horizontal="center" vertical="center" wrapText="1"/>
    </xf>
    <xf numFmtId="14" fontId="3" fillId="0" borderId="51" xfId="0" applyNumberFormat="1" applyFont="1" applyFill="1" applyBorder="1" applyAlignment="1">
      <alignment horizontal="center" vertical="center" wrapText="1"/>
    </xf>
    <xf numFmtId="17" fontId="13" fillId="0" borderId="51" xfId="0" applyNumberFormat="1" applyFont="1" applyFill="1" applyBorder="1" applyAlignment="1">
      <alignment horizontal="center" vertical="center" wrapText="1"/>
    </xf>
    <xf numFmtId="0" fontId="3" fillId="0" borderId="51" xfId="0" applyFont="1" applyFill="1" applyBorder="1" applyAlignment="1">
      <alignment horizontal="left" vertical="center" wrapText="1"/>
    </xf>
    <xf numFmtId="0" fontId="3" fillId="0" borderId="51" xfId="0" applyFont="1" applyFill="1" applyBorder="1" applyAlignment="1">
      <alignment vertical="center" wrapText="1"/>
    </xf>
    <xf numFmtId="0" fontId="3" fillId="0" borderId="74" xfId="0" applyFont="1" applyFill="1" applyBorder="1" applyAlignment="1">
      <alignment horizontal="center" vertical="center" wrapText="1"/>
    </xf>
    <xf numFmtId="164" fontId="3" fillId="0" borderId="148" xfId="0" applyNumberFormat="1" applyFont="1" applyFill="1" applyBorder="1" applyAlignment="1">
      <alignment horizontal="center" vertical="center"/>
    </xf>
    <xf numFmtId="1" fontId="3" fillId="0" borderId="40" xfId="0" applyNumberFormat="1" applyFont="1" applyFill="1" applyBorder="1" applyAlignment="1">
      <alignment horizontal="center" vertical="center" wrapText="1"/>
    </xf>
    <xf numFmtId="0" fontId="13" fillId="0" borderId="40" xfId="0" applyFont="1" applyFill="1" applyBorder="1" applyAlignment="1">
      <alignment horizontal="center"/>
    </xf>
    <xf numFmtId="0" fontId="0" fillId="0" borderId="40" xfId="0" applyFill="1" applyBorder="1"/>
    <xf numFmtId="0" fontId="13" fillId="0" borderId="40" xfId="0" applyFont="1" applyFill="1" applyBorder="1" applyAlignment="1"/>
    <xf numFmtId="164" fontId="4" fillId="5" borderId="148" xfId="0" applyNumberFormat="1" applyFont="1" applyFill="1" applyBorder="1" applyAlignment="1">
      <alignment horizontal="center" vertical="center" wrapText="1"/>
    </xf>
    <xf numFmtId="164" fontId="4" fillId="5" borderId="40" xfId="0" applyNumberFormat="1" applyFont="1" applyFill="1" applyBorder="1" applyAlignment="1">
      <alignment horizontal="center" vertical="center" wrapText="1"/>
    </xf>
    <xf numFmtId="14" fontId="4" fillId="5" borderId="40" xfId="0" applyNumberFormat="1" applyFont="1" applyFill="1" applyBorder="1" applyAlignment="1">
      <alignment horizontal="center" vertical="center" wrapText="1"/>
    </xf>
    <xf numFmtId="17" fontId="4" fillId="5" borderId="40" xfId="0" applyNumberFormat="1" applyFont="1" applyFill="1" applyBorder="1" applyAlignment="1">
      <alignment horizontal="center" vertical="center" wrapText="1"/>
    </xf>
    <xf numFmtId="164" fontId="4" fillId="5" borderId="40" xfId="0" applyNumberFormat="1" applyFont="1" applyFill="1" applyBorder="1" applyAlignment="1">
      <alignment horizontal="left" vertical="center" wrapText="1"/>
    </xf>
    <xf numFmtId="0" fontId="13" fillId="0" borderId="40" xfId="0" applyFont="1" applyBorder="1" applyAlignment="1">
      <alignment horizontal="center" vertical="center"/>
    </xf>
    <xf numFmtId="0" fontId="0" fillId="0" borderId="40" xfId="0" applyBorder="1" applyAlignment="1">
      <alignment vertical="center"/>
    </xf>
    <xf numFmtId="0" fontId="13" fillId="0" borderId="40" xfId="0" applyFont="1" applyBorder="1" applyAlignment="1">
      <alignment vertical="center"/>
    </xf>
    <xf numFmtId="164" fontId="4" fillId="3" borderId="148" xfId="0" applyNumberFormat="1" applyFont="1" applyFill="1" applyBorder="1" applyAlignment="1">
      <alignment horizontal="center" vertical="center"/>
    </xf>
    <xf numFmtId="0" fontId="4" fillId="3" borderId="40" xfId="0" applyFont="1" applyFill="1" applyBorder="1" applyAlignment="1">
      <alignment horizontal="center" vertical="center" wrapText="1"/>
    </xf>
    <xf numFmtId="14" fontId="4" fillId="3" borderId="40" xfId="0" applyNumberFormat="1" applyFont="1" applyFill="1" applyBorder="1" applyAlignment="1">
      <alignment horizontal="center" vertical="center" wrapText="1"/>
    </xf>
    <xf numFmtId="17" fontId="4" fillId="3" borderId="40" xfId="0" applyNumberFormat="1" applyFont="1" applyFill="1" applyBorder="1" applyAlignment="1">
      <alignment horizontal="center" vertical="center"/>
    </xf>
    <xf numFmtId="0" fontId="4" fillId="3" borderId="40" xfId="0" applyFont="1" applyFill="1" applyBorder="1" applyAlignment="1">
      <alignment vertical="center" wrapText="1"/>
    </xf>
    <xf numFmtId="0" fontId="4" fillId="3" borderId="40" xfId="0" applyFont="1" applyFill="1" applyBorder="1" applyAlignment="1">
      <alignment horizontal="justify" vertical="center" wrapText="1"/>
    </xf>
    <xf numFmtId="0" fontId="4" fillId="3" borderId="40" xfId="0" applyFont="1" applyFill="1" applyBorder="1" applyAlignment="1">
      <alignment horizontal="center" vertical="center"/>
    </xf>
    <xf numFmtId="0" fontId="4" fillId="0" borderId="40" xfId="0" applyFont="1" applyBorder="1" applyAlignment="1">
      <alignment horizontal="center"/>
    </xf>
    <xf numFmtId="0" fontId="40" fillId="0" borderId="40" xfId="0" applyFont="1" applyBorder="1"/>
    <xf numFmtId="0" fontId="4" fillId="0" borderId="40" xfId="0" applyFont="1" applyBorder="1" applyAlignment="1"/>
    <xf numFmtId="1" fontId="3" fillId="0" borderId="102" xfId="0" applyNumberFormat="1" applyFont="1" applyFill="1" applyBorder="1" applyAlignment="1">
      <alignment horizontal="center" vertical="center" wrapText="1"/>
    </xf>
    <xf numFmtId="164" fontId="3" fillId="0" borderId="145" xfId="0" applyNumberFormat="1" applyFont="1" applyFill="1" applyBorder="1" applyAlignment="1">
      <alignment horizontal="center" vertical="center"/>
    </xf>
    <xf numFmtId="14" fontId="13" fillId="0" borderId="146" xfId="0" applyNumberFormat="1" applyFont="1" applyFill="1" applyBorder="1" applyAlignment="1">
      <alignment horizontal="center" vertical="center" wrapText="1"/>
    </xf>
    <xf numFmtId="17" fontId="13" fillId="0" borderId="146" xfId="0" applyNumberFormat="1" applyFont="1" applyFill="1" applyBorder="1" applyAlignment="1">
      <alignment horizontal="center" vertical="center"/>
    </xf>
    <xf numFmtId="0" fontId="13" fillId="0" borderId="146" xfId="0" applyFont="1" applyFill="1" applyBorder="1" applyAlignment="1">
      <alignment vertical="center" wrapText="1"/>
    </xf>
    <xf numFmtId="14" fontId="13" fillId="0" borderId="40" xfId="0" applyNumberFormat="1" applyFont="1" applyFill="1" applyBorder="1" applyAlignment="1">
      <alignment horizontal="center" vertical="center" wrapText="1"/>
    </xf>
    <xf numFmtId="17" fontId="13" fillId="0" borderId="40" xfId="0" applyNumberFormat="1" applyFont="1" applyFill="1" applyBorder="1" applyAlignment="1">
      <alignment horizontal="center" vertical="center"/>
    </xf>
    <xf numFmtId="0" fontId="13" fillId="0" borderId="40" xfId="0" applyFont="1" applyFill="1" applyBorder="1" applyAlignment="1">
      <alignment horizontal="center" vertical="center"/>
    </xf>
    <xf numFmtId="0" fontId="0" fillId="0" borderId="40" xfId="0" applyFill="1" applyBorder="1" applyAlignment="1">
      <alignment vertical="center"/>
    </xf>
    <xf numFmtId="0" fontId="13" fillId="0" borderId="40" xfId="0" applyFont="1" applyFill="1" applyBorder="1" applyAlignment="1">
      <alignment vertical="center"/>
    </xf>
    <xf numFmtId="0" fontId="4" fillId="5" borderId="102"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3" fillId="0" borderId="111" xfId="0" applyFont="1" applyFill="1" applyBorder="1" applyAlignment="1">
      <alignment horizontal="center" vertical="center" wrapText="1"/>
    </xf>
    <xf numFmtId="0" fontId="13" fillId="0" borderId="171" xfId="0" applyFont="1" applyFill="1" applyBorder="1" applyAlignment="1">
      <alignment horizontal="center" vertical="center"/>
    </xf>
    <xf numFmtId="0" fontId="13" fillId="14" borderId="89" xfId="0" applyFont="1" applyFill="1" applyBorder="1" applyAlignment="1">
      <alignment horizontal="center" vertical="center" wrapText="1"/>
    </xf>
    <xf numFmtId="0" fontId="4" fillId="5" borderId="89" xfId="0" applyFont="1" applyFill="1" applyBorder="1" applyAlignment="1">
      <alignment horizontal="left" vertical="center" wrapText="1"/>
    </xf>
    <xf numFmtId="49" fontId="33" fillId="0" borderId="89" xfId="0" applyNumberFormat="1" applyFont="1" applyFill="1" applyBorder="1" applyAlignment="1">
      <alignment horizontal="center" vertical="center" wrapText="1"/>
    </xf>
    <xf numFmtId="49" fontId="3" fillId="0" borderId="89" xfId="0" applyNumberFormat="1" applyFont="1" applyFill="1" applyBorder="1" applyAlignment="1">
      <alignment horizontal="center" vertical="center" wrapText="1"/>
    </xf>
    <xf numFmtId="49" fontId="4" fillId="5" borderId="89" xfId="0" applyNumberFormat="1" applyFont="1" applyFill="1" applyBorder="1" applyAlignment="1">
      <alignment horizontal="center" vertical="center" wrapText="1"/>
    </xf>
    <xf numFmtId="0" fontId="3" fillId="0" borderId="89" xfId="0" applyFont="1" applyFill="1" applyBorder="1" applyAlignment="1">
      <alignment horizontal="center" vertical="center" wrapText="1"/>
    </xf>
    <xf numFmtId="0" fontId="4" fillId="5" borderId="89" xfId="0" applyFont="1" applyFill="1" applyBorder="1" applyAlignment="1">
      <alignment horizontal="center" vertical="center" wrapText="1"/>
    </xf>
    <xf numFmtId="0" fontId="3" fillId="0" borderId="172" xfId="0" applyFont="1" applyFill="1" applyBorder="1" applyAlignment="1">
      <alignment horizontal="center" vertical="center" wrapText="1"/>
    </xf>
    <xf numFmtId="0" fontId="3" fillId="0" borderId="0" xfId="0" applyFont="1" applyAlignment="1">
      <alignment horizontal="left" vertical="center"/>
    </xf>
    <xf numFmtId="0" fontId="3" fillId="15" borderId="45" xfId="0" applyFont="1" applyFill="1" applyBorder="1" applyAlignment="1">
      <alignment horizontal="center" vertical="center" wrapText="1"/>
    </xf>
    <xf numFmtId="0" fontId="3" fillId="15" borderId="70" xfId="0" applyFont="1" applyFill="1" applyBorder="1" applyAlignment="1">
      <alignment horizontal="center" vertical="center"/>
    </xf>
    <xf numFmtId="0" fontId="42" fillId="15" borderId="140" xfId="0" applyFont="1" applyFill="1" applyBorder="1"/>
    <xf numFmtId="0" fontId="60" fillId="15" borderId="144" xfId="0" applyFont="1" applyFill="1" applyBorder="1" applyAlignment="1">
      <alignment horizontal="center" vertical="center"/>
    </xf>
    <xf numFmtId="0" fontId="60" fillId="15" borderId="141" xfId="0" applyFont="1" applyFill="1" applyBorder="1" applyAlignment="1">
      <alignment horizontal="center" vertical="center"/>
    </xf>
    <xf numFmtId="0" fontId="60" fillId="15" borderId="156" xfId="0" applyFont="1" applyFill="1" applyBorder="1" applyAlignment="1">
      <alignment horizontal="center" vertical="center"/>
    </xf>
    <xf numFmtId="0" fontId="61" fillId="0" borderId="0" xfId="0" applyFont="1"/>
    <xf numFmtId="0" fontId="42" fillId="0" borderId="0" xfId="0" applyFont="1" applyFill="1"/>
    <xf numFmtId="0" fontId="42" fillId="0" borderId="34" xfId="0" applyFont="1" applyFill="1" applyBorder="1"/>
    <xf numFmtId="0" fontId="42" fillId="0" borderId="35" xfId="0" applyFont="1" applyFill="1" applyBorder="1"/>
    <xf numFmtId="0" fontId="42" fillId="0" borderId="36" xfId="0" applyNumberFormat="1" applyFont="1" applyFill="1" applyBorder="1"/>
    <xf numFmtId="0" fontId="42" fillId="0" borderId="0" xfId="0" applyFont="1"/>
    <xf numFmtId="0" fontId="62" fillId="0" borderId="0" xfId="0" applyFont="1" applyFill="1"/>
    <xf numFmtId="0" fontId="63" fillId="0" borderId="0" xfId="0" applyFont="1" applyFill="1"/>
    <xf numFmtId="0" fontId="42" fillId="0" borderId="0" xfId="0" applyFont="1" applyBorder="1"/>
    <xf numFmtId="0" fontId="3" fillId="10" borderId="0" xfId="0" applyFont="1" applyFill="1" applyAlignment="1">
      <alignment horizontal="center"/>
    </xf>
    <xf numFmtId="0" fontId="42" fillId="10" borderId="0" xfId="0" applyFont="1" applyFill="1"/>
    <xf numFmtId="0" fontId="3" fillId="10" borderId="0" xfId="0" applyFont="1" applyFill="1" applyAlignment="1"/>
    <xf numFmtId="0" fontId="42" fillId="0" borderId="0" xfId="0" applyFont="1" applyFill="1" applyAlignment="1"/>
    <xf numFmtId="0" fontId="3" fillId="7" borderId="0" xfId="0" applyFont="1" applyFill="1" applyAlignment="1">
      <alignment horizontal="center"/>
    </xf>
    <xf numFmtId="0" fontId="42" fillId="7" borderId="0" xfId="0" applyFont="1" applyFill="1"/>
    <xf numFmtId="0" fontId="3" fillId="0" borderId="0" xfId="0" applyFont="1" applyFill="1" applyAlignment="1">
      <alignment horizontal="center" vertical="center"/>
    </xf>
    <xf numFmtId="0" fontId="64" fillId="0" borderId="0" xfId="0" applyFont="1" applyAlignment="1">
      <alignment horizontal="left" vertical="center" wrapText="1"/>
    </xf>
    <xf numFmtId="0" fontId="34" fillId="0" borderId="0" xfId="0" applyFont="1" applyBorder="1" applyAlignment="1">
      <alignment horizontal="justify" vertical="center" wrapText="1"/>
    </xf>
    <xf numFmtId="0" fontId="34" fillId="0" borderId="0" xfId="0" applyFont="1" applyBorder="1" applyAlignment="1">
      <alignment horizontal="left" vertical="center" wrapText="1"/>
    </xf>
    <xf numFmtId="0" fontId="3" fillId="4" borderId="1" xfId="0" applyFont="1" applyFill="1" applyBorder="1" applyAlignment="1">
      <alignment horizontal="center"/>
    </xf>
    <xf numFmtId="0" fontId="45" fillId="7" borderId="0" xfId="0" applyFont="1" applyFill="1" applyAlignment="1">
      <alignment horizontal="center" vertical="center"/>
    </xf>
    <xf numFmtId="0" fontId="62" fillId="7" borderId="0" xfId="0" applyFont="1" applyFill="1" applyAlignment="1">
      <alignment vertical="center"/>
    </xf>
    <xf numFmtId="0" fontId="45" fillId="7" borderId="0" xfId="0" applyFont="1" applyFill="1" applyAlignment="1">
      <alignment vertical="center"/>
    </xf>
    <xf numFmtId="0" fontId="46" fillId="0" borderId="0" xfId="0" applyFont="1" applyFill="1" applyBorder="1" applyAlignment="1" applyProtection="1">
      <alignment vertical="center"/>
      <protection hidden="1"/>
    </xf>
    <xf numFmtId="0" fontId="46" fillId="0" borderId="0" xfId="0" applyFont="1" applyFill="1" applyBorder="1" applyAlignment="1">
      <alignment vertical="center"/>
    </xf>
    <xf numFmtId="0" fontId="3" fillId="14" borderId="166" xfId="0" applyFont="1" applyFill="1" applyBorder="1" applyAlignment="1">
      <alignment horizontal="center" vertical="center"/>
    </xf>
    <xf numFmtId="0" fontId="13" fillId="14" borderId="124" xfId="0" applyFont="1" applyFill="1" applyBorder="1" applyAlignment="1">
      <alignment horizontal="center" vertical="center"/>
    </xf>
    <xf numFmtId="0" fontId="26" fillId="14" borderId="173" xfId="0" applyFont="1" applyFill="1" applyBorder="1" applyAlignment="1">
      <alignment horizontal="center" vertical="center" wrapText="1"/>
    </xf>
    <xf numFmtId="0" fontId="13" fillId="14" borderId="124" xfId="0" applyFont="1" applyFill="1" applyBorder="1" applyAlignment="1">
      <alignment horizontal="center" vertical="center" wrapText="1"/>
    </xf>
    <xf numFmtId="0" fontId="3" fillId="14" borderId="104" xfId="0" applyFont="1" applyFill="1" applyBorder="1" applyAlignment="1">
      <alignment horizontal="center" vertical="center"/>
    </xf>
    <xf numFmtId="0" fontId="13" fillId="14" borderId="104" xfId="0" applyFont="1" applyFill="1" applyBorder="1" applyAlignment="1">
      <alignment horizontal="center" vertical="center"/>
    </xf>
    <xf numFmtId="0" fontId="13" fillId="14" borderId="163" xfId="0" applyFont="1" applyFill="1" applyBorder="1" applyAlignment="1">
      <alignment horizontal="center" vertical="center"/>
    </xf>
    <xf numFmtId="0" fontId="0" fillId="0" borderId="1" xfId="0" applyFont="1" applyBorder="1" applyAlignment="1">
      <alignment horizontal="center" wrapText="1"/>
    </xf>
    <xf numFmtId="0" fontId="3" fillId="14" borderId="104" xfId="0" applyFont="1" applyFill="1" applyBorder="1" applyAlignment="1">
      <alignment horizontal="center" vertical="center" wrapText="1"/>
    </xf>
    <xf numFmtId="0" fontId="3" fillId="0" borderId="174" xfId="0" applyFont="1" applyBorder="1" applyAlignment="1">
      <alignment horizontal="center" vertical="center"/>
    </xf>
    <xf numFmtId="0" fontId="3" fillId="0" borderId="175" xfId="0" applyFont="1" applyBorder="1" applyAlignment="1">
      <alignment horizontal="center" vertical="center" wrapText="1"/>
    </xf>
    <xf numFmtId="14" fontId="3" fillId="0" borderId="175" xfId="0" applyNumberFormat="1" applyFont="1" applyBorder="1" applyAlignment="1">
      <alignment horizontal="center" vertical="center" wrapText="1"/>
    </xf>
    <xf numFmtId="17" fontId="24" fillId="0" borderId="175" xfId="0" applyNumberFormat="1" applyFont="1" applyBorder="1" applyAlignment="1">
      <alignment horizontal="center" vertical="center" wrapText="1"/>
    </xf>
    <xf numFmtId="17" fontId="3" fillId="0" borderId="175" xfId="0" applyNumberFormat="1" applyFont="1" applyFill="1" applyBorder="1" applyAlignment="1">
      <alignment horizontal="center" vertical="center"/>
    </xf>
    <xf numFmtId="0" fontId="3" fillId="0" borderId="175" xfId="0" applyFont="1" applyBorder="1" applyAlignment="1">
      <alignment horizontal="left" vertical="center" wrapText="1"/>
    </xf>
    <xf numFmtId="0" fontId="3" fillId="0" borderId="175" xfId="0" applyFont="1" applyBorder="1" applyAlignment="1">
      <alignment vertical="center" wrapText="1"/>
    </xf>
    <xf numFmtId="0" fontId="3" fillId="0" borderId="159" xfId="0" applyFont="1" applyBorder="1" applyAlignment="1">
      <alignment horizontal="center" vertical="center"/>
    </xf>
    <xf numFmtId="17" fontId="24" fillId="0" borderId="40" xfId="0" applyNumberFormat="1" applyFont="1" applyBorder="1" applyAlignment="1">
      <alignment horizontal="center" vertical="center" wrapText="1"/>
    </xf>
    <xf numFmtId="17" fontId="28" fillId="0" borderId="40" xfId="0" applyNumberFormat="1" applyFont="1" applyFill="1" applyBorder="1" applyAlignment="1">
      <alignment horizontal="center" vertical="center"/>
    </xf>
    <xf numFmtId="0" fontId="3" fillId="0" borderId="40" xfId="0" applyFont="1" applyBorder="1" applyAlignment="1">
      <alignment horizontal="left" vertical="center" wrapText="1"/>
    </xf>
    <xf numFmtId="0" fontId="3" fillId="0" borderId="159" xfId="0" applyFont="1" applyBorder="1" applyAlignment="1" applyProtection="1">
      <alignment horizontal="center" vertical="center"/>
      <protection locked="0"/>
    </xf>
    <xf numFmtId="0" fontId="3" fillId="0" borderId="40" xfId="0" applyFont="1" applyBorder="1" applyAlignment="1" applyProtection="1">
      <alignment horizontal="center" vertical="center" wrapText="1"/>
      <protection locked="0"/>
    </xf>
    <xf numFmtId="14" fontId="3" fillId="0" borderId="40" xfId="0" applyNumberFormat="1" applyFont="1" applyBorder="1" applyAlignment="1" applyProtection="1">
      <alignment horizontal="center" vertical="center" wrapText="1"/>
      <protection locked="0"/>
    </xf>
    <xf numFmtId="17" fontId="24" fillId="0" borderId="40" xfId="0" applyNumberFormat="1" applyFont="1" applyBorder="1" applyAlignment="1" applyProtection="1">
      <alignment horizontal="center" vertical="center" wrapText="1"/>
      <protection locked="0"/>
    </xf>
    <xf numFmtId="17" fontId="3" fillId="0" borderId="40" xfId="0" applyNumberFormat="1" applyFont="1" applyFill="1" applyBorder="1" applyAlignment="1" applyProtection="1">
      <alignment horizontal="center" vertical="center"/>
      <protection locked="0"/>
    </xf>
    <xf numFmtId="17" fontId="28" fillId="0" borderId="40" xfId="0" applyNumberFormat="1" applyFont="1" applyFill="1" applyBorder="1" applyAlignment="1" applyProtection="1">
      <alignment horizontal="center" vertical="center"/>
      <protection locked="0"/>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vertical="center" wrapText="1"/>
      <protection locked="0"/>
    </xf>
    <xf numFmtId="0" fontId="3" fillId="0" borderId="89" xfId="0" applyFont="1" applyBorder="1" applyAlignment="1" applyProtection="1">
      <alignment horizontal="center" vertical="center"/>
      <protection locked="0"/>
    </xf>
    <xf numFmtId="0" fontId="0" fillId="0" borderId="0" xfId="0" applyFont="1" applyFill="1" applyBorder="1" applyAlignment="1">
      <alignment horizontal="center" vertical="center"/>
    </xf>
    <xf numFmtId="0" fontId="0" fillId="0" borderId="108" xfId="0" applyFont="1" applyBorder="1" applyAlignment="1">
      <alignment horizontal="center" vertical="center" wrapText="1"/>
    </xf>
    <xf numFmtId="0" fontId="3" fillId="10" borderId="104" xfId="0" applyFont="1" applyFill="1" applyBorder="1" applyAlignment="1">
      <alignment horizontal="left" vertical="center" wrapText="1"/>
    </xf>
    <xf numFmtId="49" fontId="3" fillId="10" borderId="89" xfId="0" applyNumberFormat="1" applyFont="1" applyFill="1" applyBorder="1" applyAlignment="1">
      <alignment horizontal="center" vertical="center" wrapText="1"/>
    </xf>
    <xf numFmtId="164" fontId="4" fillId="5" borderId="40" xfId="0" applyNumberFormat="1" applyFont="1" applyFill="1" applyBorder="1" applyAlignment="1">
      <alignment horizontal="center" wrapText="1"/>
    </xf>
    <xf numFmtId="0" fontId="4" fillId="3" borderId="40" xfId="0" applyFont="1" applyFill="1" applyBorder="1" applyAlignment="1">
      <alignment horizontal="center" wrapText="1"/>
    </xf>
    <xf numFmtId="0" fontId="3" fillId="0" borderId="40" xfId="0" applyFont="1" applyFill="1" applyBorder="1" applyAlignment="1">
      <alignment horizontal="center" wrapText="1"/>
    </xf>
    <xf numFmtId="0" fontId="3" fillId="0" borderId="45" xfId="0" applyFont="1" applyFill="1" applyBorder="1" applyAlignment="1">
      <alignment horizontal="center" wrapText="1"/>
    </xf>
    <xf numFmtId="0" fontId="3" fillId="0" borderId="51" xfId="0" applyFont="1" applyFill="1" applyBorder="1" applyAlignment="1">
      <alignment horizontal="center" wrapText="1"/>
    </xf>
    <xf numFmtId="14" fontId="3" fillId="10" borderId="104" xfId="0" applyNumberFormat="1" applyFont="1" applyFill="1" applyBorder="1" applyAlignment="1">
      <alignment horizontal="center" vertical="center" wrapText="1"/>
    </xf>
    <xf numFmtId="17" fontId="3" fillId="10" borderId="104" xfId="0" applyNumberFormat="1" applyFont="1" applyFill="1" applyBorder="1" applyAlignment="1">
      <alignment horizontal="center" vertical="center" wrapText="1"/>
    </xf>
    <xf numFmtId="164" fontId="3" fillId="10" borderId="162" xfId="0" applyNumberFormat="1" applyFont="1" applyFill="1" applyBorder="1" applyAlignment="1">
      <alignment horizontal="center" vertical="center" wrapText="1"/>
    </xf>
    <xf numFmtId="0" fontId="3" fillId="10" borderId="104" xfId="0" applyFont="1" applyFill="1" applyBorder="1" applyAlignment="1">
      <alignment horizontal="justify" vertical="center" wrapText="1"/>
    </xf>
    <xf numFmtId="0" fontId="3" fillId="10" borderId="104" xfId="0" applyFont="1" applyFill="1" applyBorder="1" applyAlignment="1">
      <alignment horizontal="center" wrapText="1"/>
    </xf>
    <xf numFmtId="0" fontId="3" fillId="10" borderId="163" xfId="0" applyFont="1" applyFill="1" applyBorder="1" applyAlignment="1">
      <alignment horizontal="center" vertical="center" wrapText="1"/>
    </xf>
    <xf numFmtId="164" fontId="3" fillId="10" borderId="178" xfId="0" applyNumberFormat="1" applyFont="1" applyFill="1" applyBorder="1" applyAlignment="1">
      <alignment horizontal="center" vertical="center" wrapText="1"/>
    </xf>
    <xf numFmtId="0" fontId="3" fillId="10" borderId="178" xfId="0" applyFont="1" applyFill="1" applyBorder="1" applyAlignment="1">
      <alignment horizontal="center" vertical="center" wrapText="1"/>
    </xf>
    <xf numFmtId="14" fontId="3" fillId="10" borderId="178" xfId="0" applyNumberFormat="1" applyFont="1" applyFill="1" applyBorder="1" applyAlignment="1">
      <alignment horizontal="center" vertical="center" wrapText="1"/>
    </xf>
    <xf numFmtId="17" fontId="3" fillId="10" borderId="178" xfId="0" applyNumberFormat="1" applyFont="1" applyFill="1" applyBorder="1" applyAlignment="1">
      <alignment horizontal="center" vertical="center" wrapText="1"/>
    </xf>
    <xf numFmtId="0" fontId="3" fillId="10" borderId="178" xfId="0" applyFont="1" applyFill="1" applyBorder="1" applyAlignment="1">
      <alignment horizontal="left" vertical="center" wrapText="1"/>
    </xf>
    <xf numFmtId="0" fontId="3" fillId="10" borderId="178" xfId="0" applyFont="1" applyFill="1" applyBorder="1" applyAlignment="1">
      <alignment horizontal="justify" vertical="center" wrapText="1"/>
    </xf>
    <xf numFmtId="0" fontId="3" fillId="10" borderId="178" xfId="0" applyFont="1" applyFill="1" applyBorder="1" applyAlignment="1">
      <alignment horizontal="center" wrapText="1"/>
    </xf>
    <xf numFmtId="0" fontId="3" fillId="10" borderId="179" xfId="0" applyFont="1" applyFill="1" applyBorder="1" applyAlignment="1">
      <alignment horizontal="center" vertical="center" wrapText="1"/>
    </xf>
    <xf numFmtId="164" fontId="3" fillId="0" borderId="178" xfId="0" applyNumberFormat="1" applyFont="1" applyFill="1" applyBorder="1" applyAlignment="1">
      <alignment horizontal="center" vertical="center" wrapText="1"/>
    </xf>
    <xf numFmtId="0" fontId="3" fillId="0" borderId="178" xfId="0" applyFont="1" applyFill="1" applyBorder="1" applyAlignment="1">
      <alignment horizontal="center" vertical="center" wrapText="1"/>
    </xf>
    <xf numFmtId="14" fontId="3" fillId="0" borderId="178" xfId="0" applyNumberFormat="1" applyFont="1" applyFill="1" applyBorder="1" applyAlignment="1">
      <alignment horizontal="center" vertical="center" wrapText="1"/>
    </xf>
    <xf numFmtId="17" fontId="3" fillId="0" borderId="178" xfId="0" applyNumberFormat="1" applyFont="1" applyFill="1" applyBorder="1" applyAlignment="1">
      <alignment horizontal="center" vertical="center" wrapText="1"/>
    </xf>
    <xf numFmtId="0" fontId="3" fillId="0" borderId="178" xfId="0" applyFont="1" applyFill="1" applyBorder="1" applyAlignment="1">
      <alignment horizontal="left" vertical="center" wrapText="1"/>
    </xf>
    <xf numFmtId="0" fontId="3" fillId="0" borderId="178" xfId="0" applyFont="1" applyFill="1" applyBorder="1" applyAlignment="1">
      <alignment horizontal="justify" vertical="center" wrapText="1"/>
    </xf>
    <xf numFmtId="0" fontId="3" fillId="0" borderId="178" xfId="0" applyFont="1" applyFill="1" applyBorder="1" applyAlignment="1">
      <alignment horizontal="center" wrapText="1"/>
    </xf>
    <xf numFmtId="0" fontId="3" fillId="0" borderId="179" xfId="0" applyFont="1" applyFill="1" applyBorder="1" applyAlignment="1">
      <alignment horizontal="center" vertical="center" wrapText="1"/>
    </xf>
    <xf numFmtId="0" fontId="3" fillId="0" borderId="153" xfId="0" applyFont="1" applyFill="1" applyBorder="1" applyAlignment="1">
      <alignment horizontal="justify" vertical="center" wrapText="1"/>
    </xf>
    <xf numFmtId="0" fontId="25" fillId="0" borderId="18" xfId="1" applyFont="1" applyBorder="1" applyAlignment="1" applyProtection="1"/>
    <xf numFmtId="0" fontId="3" fillId="0" borderId="20" xfId="0" applyFont="1" applyBorder="1" applyAlignment="1">
      <alignment horizontal="center"/>
    </xf>
    <xf numFmtId="0" fontId="2" fillId="0" borderId="18" xfId="1" applyBorder="1" applyAlignment="1" applyProtection="1"/>
    <xf numFmtId="0" fontId="26" fillId="6" borderId="180" xfId="0" applyFont="1" applyFill="1" applyBorder="1" applyAlignment="1">
      <alignment horizontal="center" vertical="center" wrapText="1"/>
    </xf>
    <xf numFmtId="0" fontId="22" fillId="6" borderId="180" xfId="0" applyFont="1" applyFill="1" applyBorder="1" applyAlignment="1">
      <alignment horizontal="center" vertical="center" wrapText="1"/>
    </xf>
    <xf numFmtId="0" fontId="21" fillId="6" borderId="180" xfId="0" applyFont="1" applyFill="1" applyBorder="1" applyAlignment="1">
      <alignment horizontal="center" vertical="center" wrapText="1"/>
    </xf>
    <xf numFmtId="0" fontId="2" fillId="4" borderId="182" xfId="1" applyFill="1" applyBorder="1" applyAlignment="1" applyProtection="1"/>
    <xf numFmtId="0" fontId="3" fillId="4" borderId="43" xfId="0" applyFont="1" applyFill="1" applyBorder="1" applyAlignment="1">
      <alignment horizontal="center"/>
    </xf>
    <xf numFmtId="0" fontId="3" fillId="4" borderId="9" xfId="0" applyFont="1" applyFill="1" applyBorder="1" applyAlignment="1">
      <alignment horizontal="center"/>
    </xf>
    <xf numFmtId="0" fontId="3" fillId="10" borderId="178" xfId="0" applyFont="1" applyFill="1" applyBorder="1" applyAlignment="1">
      <alignment vertical="center" wrapText="1"/>
    </xf>
    <xf numFmtId="0" fontId="3" fillId="0" borderId="183" xfId="0" applyFont="1" applyFill="1" applyBorder="1" applyAlignment="1">
      <alignment horizontal="center" vertical="center"/>
    </xf>
    <xf numFmtId="0" fontId="13" fillId="0" borderId="183" xfId="0" applyFont="1" applyFill="1" applyBorder="1" applyAlignment="1">
      <alignment horizontal="center" vertical="center"/>
    </xf>
    <xf numFmtId="0" fontId="0" fillId="0" borderId="183" xfId="0" applyFill="1" applyBorder="1" applyAlignment="1">
      <alignment vertical="center"/>
    </xf>
    <xf numFmtId="0" fontId="13" fillId="0" borderId="183" xfId="0" applyFont="1" applyFill="1" applyBorder="1" applyAlignment="1">
      <alignment vertical="center"/>
    </xf>
    <xf numFmtId="0" fontId="3" fillId="0" borderId="178" xfId="0" applyFont="1" applyFill="1" applyBorder="1" applyAlignment="1">
      <alignment horizontal="center" vertical="center"/>
    </xf>
    <xf numFmtId="0" fontId="13" fillId="0" borderId="178" xfId="0" applyFont="1" applyFill="1" applyBorder="1" applyAlignment="1">
      <alignment horizontal="center" vertical="center"/>
    </xf>
    <xf numFmtId="0" fontId="0" fillId="0" borderId="178" xfId="0" applyFill="1" applyBorder="1" applyAlignment="1">
      <alignment vertical="center"/>
    </xf>
    <xf numFmtId="0" fontId="13" fillId="0" borderId="178" xfId="0" applyFont="1" applyFill="1" applyBorder="1" applyAlignment="1">
      <alignment vertical="center"/>
    </xf>
    <xf numFmtId="164" fontId="3" fillId="0" borderId="103" xfId="0" applyNumberFormat="1" applyFont="1" applyFill="1" applyBorder="1" applyAlignment="1">
      <alignment horizontal="center" vertical="center" wrapText="1"/>
    </xf>
    <xf numFmtId="0" fontId="4" fillId="0" borderId="183" xfId="0" applyFont="1" applyFill="1" applyBorder="1" applyAlignment="1">
      <alignment horizontal="center" vertical="center"/>
    </xf>
    <xf numFmtId="0" fontId="40" fillId="0" borderId="183" xfId="0" applyFont="1" applyFill="1" applyBorder="1" applyAlignment="1">
      <alignment vertical="center"/>
    </xf>
    <xf numFmtId="0" fontId="4" fillId="0" borderId="183" xfId="0" applyFont="1" applyFill="1" applyBorder="1" applyAlignment="1">
      <alignment vertical="center"/>
    </xf>
    <xf numFmtId="164" fontId="4" fillId="5" borderId="101" xfId="0" applyNumberFormat="1" applyFont="1" applyFill="1" applyBorder="1" applyAlignment="1">
      <alignment horizontal="center" vertical="center" wrapText="1"/>
    </xf>
    <xf numFmtId="0" fontId="4" fillId="5" borderId="45" xfId="0" applyFont="1" applyFill="1" applyBorder="1" applyAlignment="1">
      <alignment horizontal="center" wrapText="1"/>
    </xf>
    <xf numFmtId="0" fontId="4" fillId="5" borderId="45" xfId="0" applyFont="1" applyFill="1" applyBorder="1" applyAlignment="1">
      <alignment vertical="justify" wrapText="1"/>
    </xf>
    <xf numFmtId="164" fontId="3" fillId="10" borderId="103" xfId="0" applyNumberFormat="1" applyFont="1" applyFill="1" applyBorder="1" applyAlignment="1">
      <alignment horizontal="center" vertical="center" wrapText="1"/>
    </xf>
    <xf numFmtId="0" fontId="3" fillId="10" borderId="104" xfId="0" applyFont="1" applyFill="1" applyBorder="1" applyAlignment="1">
      <alignment vertical="center" wrapText="1"/>
    </xf>
    <xf numFmtId="0" fontId="3" fillId="10" borderId="105" xfId="0" applyFont="1" applyFill="1" applyBorder="1" applyAlignment="1">
      <alignment horizontal="center" vertical="center" wrapText="1"/>
    </xf>
    <xf numFmtId="14" fontId="24" fillId="0" borderId="51" xfId="0" applyNumberFormat="1" applyFont="1" applyBorder="1" applyAlignment="1" applyProtection="1">
      <alignment horizontal="center" vertical="center" wrapText="1"/>
      <protection locked="0"/>
    </xf>
    <xf numFmtId="17" fontId="24" fillId="0" borderId="51" xfId="0" applyNumberFormat="1" applyFont="1" applyFill="1" applyBorder="1" applyAlignment="1">
      <alignment horizontal="center" vertical="center" wrapText="1"/>
    </xf>
    <xf numFmtId="0" fontId="24" fillId="0" borderId="51" xfId="0" applyFont="1" applyBorder="1" applyAlignment="1">
      <alignment vertical="center" wrapText="1"/>
    </xf>
    <xf numFmtId="0" fontId="24" fillId="0" borderId="51" xfId="0" applyFont="1" applyBorder="1" applyAlignment="1">
      <alignment horizontal="justify" vertical="center" wrapText="1"/>
    </xf>
    <xf numFmtId="17" fontId="3" fillId="0" borderId="177" xfId="0" applyNumberFormat="1" applyFont="1" applyFill="1" applyBorder="1" applyAlignment="1">
      <alignment horizontal="center" vertical="center"/>
    </xf>
    <xf numFmtId="0" fontId="3" fillId="0" borderId="131" xfId="0" applyFont="1" applyFill="1" applyBorder="1" applyAlignment="1">
      <alignment horizontal="center" vertical="center"/>
    </xf>
    <xf numFmtId="0" fontId="3" fillId="0" borderId="91" xfId="0" applyFont="1" applyFill="1" applyBorder="1" applyAlignment="1">
      <alignment horizontal="center" vertical="center" wrapText="1"/>
    </xf>
    <xf numFmtId="14" fontId="3" fillId="0" borderId="91" xfId="0" applyNumberFormat="1" applyFont="1" applyFill="1" applyBorder="1" applyAlignment="1">
      <alignment horizontal="center" vertical="center" wrapText="1"/>
    </xf>
    <xf numFmtId="17" fontId="24" fillId="0" borderId="91" xfId="0" applyNumberFormat="1" applyFont="1" applyFill="1" applyBorder="1" applyAlignment="1">
      <alignment horizontal="center" vertical="center" wrapText="1"/>
    </xf>
    <xf numFmtId="17" fontId="28" fillId="0" borderId="91" xfId="0" applyNumberFormat="1" applyFont="1" applyFill="1" applyBorder="1" applyAlignment="1">
      <alignment horizontal="center" vertical="center"/>
    </xf>
    <xf numFmtId="0" fontId="3" fillId="0" borderId="91" xfId="0" applyFont="1" applyFill="1" applyBorder="1" applyAlignment="1">
      <alignment horizontal="left" vertical="center" wrapText="1"/>
    </xf>
    <xf numFmtId="0" fontId="3" fillId="0" borderId="91" xfId="0" applyFont="1" applyFill="1" applyBorder="1" applyAlignment="1">
      <alignment horizontal="justify" vertical="justify" wrapText="1"/>
    </xf>
    <xf numFmtId="0" fontId="3" fillId="0" borderId="92" xfId="0" applyFont="1" applyFill="1" applyBorder="1" applyAlignment="1">
      <alignment horizontal="center" vertical="center"/>
    </xf>
    <xf numFmtId="0" fontId="3" fillId="16" borderId="40" xfId="0" applyFont="1" applyFill="1" applyBorder="1" applyAlignment="1">
      <alignment horizontal="center" vertical="center" wrapText="1"/>
    </xf>
    <xf numFmtId="17" fontId="3" fillId="16" borderId="40" xfId="0" applyNumberFormat="1" applyFont="1" applyFill="1" applyBorder="1" applyAlignment="1">
      <alignment horizontal="center" vertical="center"/>
    </xf>
    <xf numFmtId="0" fontId="3" fillId="16" borderId="40" xfId="0" applyFont="1" applyFill="1" applyBorder="1" applyAlignment="1">
      <alignment horizontal="left" vertical="center" wrapText="1"/>
    </xf>
    <xf numFmtId="0" fontId="3" fillId="16" borderId="45" xfId="0" applyFont="1" applyFill="1" applyBorder="1" applyAlignment="1">
      <alignment horizontal="center" vertical="center" wrapText="1"/>
    </xf>
    <xf numFmtId="0" fontId="3" fillId="16" borderId="102" xfId="0" applyFont="1" applyFill="1" applyBorder="1" applyAlignment="1">
      <alignment horizontal="center" vertical="center" wrapText="1"/>
    </xf>
    <xf numFmtId="0" fontId="3" fillId="0" borderId="41" xfId="0" applyFont="1" applyFill="1" applyBorder="1" applyAlignment="1">
      <alignment horizontal="center" vertical="center" wrapText="1"/>
    </xf>
    <xf numFmtId="164" fontId="3" fillId="0" borderId="166" xfId="0" applyNumberFormat="1" applyFont="1" applyFill="1" applyBorder="1" applyAlignment="1">
      <alignment horizontal="center" vertical="center" wrapText="1"/>
    </xf>
    <xf numFmtId="0" fontId="3" fillId="0" borderId="124" xfId="0" applyFont="1" applyFill="1" applyBorder="1" applyAlignment="1">
      <alignment horizontal="center" vertical="center" wrapText="1"/>
    </xf>
    <xf numFmtId="14" fontId="3" fillId="0" borderId="124" xfId="0" applyNumberFormat="1" applyFont="1" applyFill="1" applyBorder="1" applyAlignment="1">
      <alignment horizontal="center" vertical="center" wrapText="1"/>
    </xf>
    <xf numFmtId="165" fontId="3" fillId="0" borderId="124" xfId="0" applyNumberFormat="1" applyFont="1" applyFill="1" applyBorder="1" applyAlignment="1">
      <alignment horizontal="center" vertical="center" wrapText="1"/>
    </xf>
    <xf numFmtId="0" fontId="3" fillId="0" borderId="124" xfId="0" applyFont="1" applyFill="1" applyBorder="1" applyAlignment="1">
      <alignment vertical="center" wrapText="1"/>
    </xf>
    <xf numFmtId="0" fontId="3" fillId="0" borderId="124" xfId="0" applyFont="1" applyFill="1" applyBorder="1" applyAlignment="1">
      <alignment horizontal="justify" vertical="center" wrapText="1"/>
    </xf>
    <xf numFmtId="0" fontId="3" fillId="0" borderId="185" xfId="0" applyFont="1" applyFill="1" applyBorder="1" applyAlignment="1">
      <alignment horizontal="center" vertical="center" wrapText="1"/>
    </xf>
    <xf numFmtId="14" fontId="3" fillId="0" borderId="153" xfId="0" applyNumberFormat="1" applyFont="1" applyFill="1" applyBorder="1" applyAlignment="1">
      <alignment horizontal="center" vertical="center" wrapText="1"/>
    </xf>
    <xf numFmtId="0" fontId="3" fillId="0" borderId="153" xfId="0" applyFont="1" applyFill="1" applyBorder="1" applyAlignment="1">
      <alignment vertical="center" wrapText="1"/>
    </xf>
    <xf numFmtId="164" fontId="3" fillId="16" borderId="101" xfId="0" applyNumberFormat="1" applyFont="1" applyFill="1" applyBorder="1" applyAlignment="1">
      <alignment horizontal="center" vertical="center" wrapText="1"/>
    </xf>
    <xf numFmtId="14" fontId="3" fillId="16" borderId="45" xfId="0" applyNumberFormat="1" applyFont="1" applyFill="1" applyBorder="1" applyAlignment="1">
      <alignment horizontal="center" vertical="center" wrapText="1"/>
    </xf>
    <xf numFmtId="17" fontId="3" fillId="16" borderId="45" xfId="0" applyNumberFormat="1" applyFont="1" applyFill="1" applyBorder="1" applyAlignment="1">
      <alignment horizontal="center" vertical="center" wrapText="1"/>
    </xf>
    <xf numFmtId="0" fontId="3" fillId="16" borderId="45" xfId="0" applyFont="1" applyFill="1" applyBorder="1" applyAlignment="1">
      <alignment horizontal="left" vertical="center" wrapText="1"/>
    </xf>
    <xf numFmtId="0" fontId="3" fillId="16" borderId="45" xfId="0" applyFont="1" applyFill="1" applyBorder="1" applyAlignment="1">
      <alignment vertical="center" wrapText="1"/>
    </xf>
    <xf numFmtId="0" fontId="3" fillId="16" borderId="45" xfId="0" applyFont="1" applyFill="1" applyBorder="1" applyAlignment="1">
      <alignment horizontal="center" wrapText="1"/>
    </xf>
    <xf numFmtId="0" fontId="28" fillId="0" borderId="0" xfId="0" applyFont="1" applyFill="1" applyAlignment="1">
      <alignment vertical="center"/>
    </xf>
    <xf numFmtId="164" fontId="4" fillId="18" borderId="40" xfId="0" applyNumberFormat="1" applyFont="1" applyFill="1" applyBorder="1" applyAlignment="1">
      <alignment horizontal="center" vertical="center" wrapText="1"/>
    </xf>
    <xf numFmtId="0" fontId="4" fillId="18" borderId="40" xfId="0" applyFont="1" applyFill="1" applyBorder="1" applyAlignment="1">
      <alignment horizontal="center" vertical="center" wrapText="1"/>
    </xf>
    <xf numFmtId="14" fontId="4" fillId="18" borderId="40" xfId="0" applyNumberFormat="1" applyFont="1" applyFill="1" applyBorder="1" applyAlignment="1">
      <alignment horizontal="center" vertical="center" wrapText="1"/>
    </xf>
    <xf numFmtId="17" fontId="4" fillId="18" borderId="40" xfId="0" applyNumberFormat="1" applyFont="1" applyFill="1" applyBorder="1" applyAlignment="1">
      <alignment horizontal="center" vertical="center" wrapText="1"/>
    </xf>
    <xf numFmtId="0" fontId="4" fillId="18" borderId="40" xfId="0" applyFont="1" applyFill="1" applyBorder="1" applyAlignment="1">
      <alignment horizontal="justify" vertical="center" wrapText="1"/>
    </xf>
    <xf numFmtId="0" fontId="4" fillId="18" borderId="40" xfId="0" applyFont="1" applyFill="1" applyBorder="1" applyAlignment="1">
      <alignment horizontal="left" vertical="center" wrapText="1"/>
    </xf>
    <xf numFmtId="164" fontId="3" fillId="0" borderId="40" xfId="0" applyNumberFormat="1" applyFont="1" applyFill="1" applyBorder="1" applyAlignment="1">
      <alignment horizontal="center" vertical="center" wrapText="1"/>
    </xf>
    <xf numFmtId="17" fontId="3" fillId="0" borderId="40" xfId="0" applyNumberFormat="1" applyFont="1" applyFill="1" applyBorder="1" applyAlignment="1">
      <alignment horizontal="center" vertical="center" wrapText="1"/>
    </xf>
    <xf numFmtId="0" fontId="4" fillId="18" borderId="40" xfId="0" applyFont="1" applyFill="1" applyBorder="1" applyAlignment="1">
      <alignment vertical="center" wrapText="1"/>
    </xf>
    <xf numFmtId="0" fontId="4" fillId="14" borderId="166" xfId="0" applyFont="1" applyFill="1" applyBorder="1" applyAlignment="1">
      <alignment horizontal="center" vertical="center"/>
    </xf>
    <xf numFmtId="0" fontId="4" fillId="14" borderId="124" xfId="0" applyFont="1" applyFill="1" applyBorder="1" applyAlignment="1">
      <alignment horizontal="center" vertical="center"/>
    </xf>
    <xf numFmtId="0" fontId="4" fillId="14" borderId="124" xfId="0" applyFont="1" applyFill="1" applyBorder="1" applyAlignment="1">
      <alignment horizontal="center" vertical="center" wrapText="1"/>
    </xf>
    <xf numFmtId="0" fontId="4" fillId="14" borderId="185" xfId="0" applyFont="1" applyFill="1" applyBorder="1" applyAlignment="1">
      <alignment horizontal="center" vertical="center"/>
    </xf>
    <xf numFmtId="0" fontId="3" fillId="0" borderId="186" xfId="0" applyFont="1" applyFill="1" applyBorder="1" applyAlignment="1">
      <alignment horizontal="center" vertical="center"/>
    </xf>
    <xf numFmtId="0" fontId="3" fillId="0" borderId="187" xfId="0" applyFont="1" applyBorder="1" applyAlignment="1">
      <alignment horizontal="center" vertical="center"/>
    </xf>
    <xf numFmtId="0" fontId="3" fillId="0" borderId="187" xfId="0" applyFont="1" applyBorder="1" applyAlignment="1">
      <alignment horizontal="left" vertical="center" wrapText="1"/>
    </xf>
    <xf numFmtId="0" fontId="3" fillId="0" borderId="187" xfId="0" applyFont="1" applyBorder="1" applyAlignment="1">
      <alignment horizontal="justify" vertical="center" wrapText="1"/>
    </xf>
    <xf numFmtId="14" fontId="24" fillId="0" borderId="187" xfId="0" applyNumberFormat="1" applyFont="1" applyFill="1" applyBorder="1" applyAlignment="1">
      <alignment horizontal="center" vertical="center" wrapText="1"/>
    </xf>
    <xf numFmtId="0" fontId="3" fillId="0" borderId="187" xfId="0" applyFont="1" applyFill="1" applyBorder="1" applyAlignment="1">
      <alignment horizontal="center" vertical="center" wrapText="1"/>
    </xf>
    <xf numFmtId="17" fontId="3" fillId="0" borderId="187" xfId="0" applyNumberFormat="1" applyFont="1" applyFill="1" applyBorder="1" applyAlignment="1">
      <alignment horizontal="center" vertical="center"/>
    </xf>
    <xf numFmtId="0" fontId="10" fillId="14" borderId="162" xfId="0" applyFont="1" applyFill="1" applyBorder="1" applyAlignment="1">
      <alignment horizontal="center" vertical="center" wrapText="1"/>
    </xf>
    <xf numFmtId="0" fontId="10" fillId="14" borderId="104" xfId="0" applyFont="1" applyFill="1" applyBorder="1" applyAlignment="1">
      <alignment horizontal="center" vertical="center"/>
    </xf>
    <xf numFmtId="0" fontId="10" fillId="14" borderId="105" xfId="0" applyFont="1" applyFill="1" applyBorder="1" applyAlignment="1">
      <alignment horizontal="center" vertical="center"/>
    </xf>
    <xf numFmtId="0" fontId="10" fillId="14" borderId="103" xfId="0" applyFont="1" applyFill="1" applyBorder="1" applyAlignment="1">
      <alignment horizontal="center" vertical="center" wrapText="1"/>
    </xf>
    <xf numFmtId="0" fontId="4" fillId="14" borderId="104" xfId="0" applyFont="1" applyFill="1" applyBorder="1" applyAlignment="1">
      <alignment horizontal="center" vertical="center"/>
    </xf>
    <xf numFmtId="0" fontId="4" fillId="14" borderId="163" xfId="0" applyFont="1" applyFill="1" applyBorder="1" applyAlignment="1">
      <alignment horizontal="center" vertical="center"/>
    </xf>
    <xf numFmtId="164" fontId="3" fillId="10" borderId="88" xfId="0" applyNumberFormat="1" applyFont="1" applyFill="1" applyBorder="1" applyAlignment="1">
      <alignment horizontal="center" vertical="center"/>
    </xf>
    <xf numFmtId="0" fontId="3" fillId="10" borderId="40" xfId="0" applyFont="1" applyFill="1" applyBorder="1" applyAlignment="1">
      <alignment horizontal="left" vertical="center"/>
    </xf>
    <xf numFmtId="0" fontId="3" fillId="10" borderId="40" xfId="0" applyFont="1" applyFill="1" applyBorder="1" applyAlignment="1">
      <alignment horizontal="justify" vertical="center" wrapText="1"/>
    </xf>
    <xf numFmtId="0" fontId="3" fillId="10" borderId="40" xfId="0" applyFont="1" applyFill="1" applyBorder="1" applyAlignment="1">
      <alignment vertical="center" wrapText="1"/>
    </xf>
    <xf numFmtId="0" fontId="3" fillId="10" borderId="89" xfId="0" applyFont="1" applyFill="1" applyBorder="1" applyAlignment="1">
      <alignment horizontal="center" vertical="center" wrapText="1"/>
    </xf>
    <xf numFmtId="0" fontId="3" fillId="10" borderId="40" xfId="0" applyFont="1" applyFill="1" applyBorder="1" applyAlignment="1">
      <alignment horizontal="left" vertical="center" wrapText="1"/>
    </xf>
    <xf numFmtId="0" fontId="3" fillId="10" borderId="40" xfId="0" applyFont="1" applyFill="1" applyBorder="1" applyAlignment="1">
      <alignment vertical="center"/>
    </xf>
    <xf numFmtId="164" fontId="3" fillId="0" borderId="88" xfId="0" applyNumberFormat="1" applyFont="1" applyFill="1" applyBorder="1" applyAlignment="1">
      <alignment horizontal="center" vertical="center"/>
    </xf>
    <xf numFmtId="0" fontId="3" fillId="0" borderId="40" xfId="1" applyFont="1" applyFill="1" applyBorder="1" applyAlignment="1" applyProtection="1">
      <alignment horizontal="center" vertical="center" wrapText="1"/>
    </xf>
    <xf numFmtId="0" fontId="3" fillId="0" borderId="40" xfId="0" applyFont="1" applyFill="1" applyBorder="1" applyAlignment="1">
      <alignment vertical="center"/>
    </xf>
    <xf numFmtId="14" fontId="3" fillId="10" borderId="40" xfId="0" applyNumberFormat="1" applyFont="1" applyFill="1" applyBorder="1" applyAlignment="1">
      <alignment horizontal="center" vertical="center" wrapText="1"/>
    </xf>
    <xf numFmtId="165" fontId="3" fillId="10" borderId="40" xfId="0" applyNumberFormat="1" applyFont="1" applyFill="1" applyBorder="1" applyAlignment="1">
      <alignment horizontal="center" vertical="center" wrapText="1"/>
    </xf>
    <xf numFmtId="0" fontId="45" fillId="10" borderId="40" xfId="0" applyFont="1" applyFill="1" applyBorder="1" applyAlignment="1">
      <alignment horizontal="left" vertical="center" wrapText="1"/>
    </xf>
    <xf numFmtId="164" fontId="9" fillId="0" borderId="88" xfId="0" applyNumberFormat="1" applyFont="1" applyFill="1" applyBorder="1" applyAlignment="1">
      <alignment horizontal="center" vertical="center"/>
    </xf>
    <xf numFmtId="0" fontId="9" fillId="0" borderId="40" xfId="0" applyFont="1" applyFill="1" applyBorder="1" applyAlignment="1">
      <alignment horizontal="center" vertical="center" wrapText="1"/>
    </xf>
    <xf numFmtId="14" fontId="9" fillId="0" borderId="40" xfId="0" applyNumberFormat="1" applyFont="1" applyFill="1" applyBorder="1" applyAlignment="1">
      <alignment horizontal="center" vertical="center" wrapText="1"/>
    </xf>
    <xf numFmtId="17" fontId="9" fillId="0" borderId="40" xfId="0" applyNumberFormat="1" applyFont="1" applyFill="1" applyBorder="1" applyAlignment="1">
      <alignment horizontal="center" vertical="center"/>
    </xf>
    <xf numFmtId="0" fontId="9" fillId="0" borderId="40" xfId="0" applyFont="1" applyFill="1" applyBorder="1" applyAlignment="1">
      <alignment horizontal="left" vertical="center" wrapText="1"/>
    </xf>
    <xf numFmtId="164" fontId="9" fillId="10" borderId="88" xfId="0" applyNumberFormat="1" applyFont="1" applyFill="1" applyBorder="1" applyAlignment="1">
      <alignment horizontal="center" vertical="center"/>
    </xf>
    <xf numFmtId="0" fontId="9" fillId="10" borderId="40" xfId="0" applyFont="1" applyFill="1" applyBorder="1" applyAlignment="1">
      <alignment horizontal="center" vertical="center" wrapText="1"/>
    </xf>
    <xf numFmtId="14" fontId="9" fillId="10" borderId="40" xfId="0" applyNumberFormat="1" applyFont="1" applyFill="1" applyBorder="1" applyAlignment="1">
      <alignment horizontal="center" vertical="center" wrapText="1"/>
    </xf>
    <xf numFmtId="17" fontId="9" fillId="10" borderId="40" xfId="0" applyNumberFormat="1" applyFont="1" applyFill="1" applyBorder="1" applyAlignment="1">
      <alignment horizontal="center" vertical="center"/>
    </xf>
    <xf numFmtId="0" fontId="9" fillId="10" borderId="40" xfId="0" applyFont="1" applyFill="1" applyBorder="1" applyAlignment="1">
      <alignment horizontal="left" vertical="center" wrapText="1"/>
    </xf>
    <xf numFmtId="164" fontId="4" fillId="7" borderId="88" xfId="0" applyNumberFormat="1" applyFont="1" applyFill="1" applyBorder="1" applyAlignment="1">
      <alignment horizontal="center" vertical="center"/>
    </xf>
    <xf numFmtId="0" fontId="4" fillId="7" borderId="40" xfId="0" applyFont="1" applyFill="1" applyBorder="1" applyAlignment="1">
      <alignment horizontal="center" vertical="center"/>
    </xf>
    <xf numFmtId="14" fontId="4" fillId="7" borderId="40" xfId="0" applyNumberFormat="1" applyFont="1" applyFill="1" applyBorder="1" applyAlignment="1">
      <alignment horizontal="center" vertical="center" wrapText="1"/>
    </xf>
    <xf numFmtId="17" fontId="4" fillId="7" borderId="40" xfId="0" applyNumberFormat="1" applyFont="1" applyFill="1" applyBorder="1" applyAlignment="1">
      <alignment horizontal="center" vertical="center"/>
    </xf>
    <xf numFmtId="0" fontId="4" fillId="7" borderId="40" xfId="0" applyFont="1" applyFill="1" applyBorder="1" applyAlignment="1">
      <alignment horizontal="left" vertical="center" wrapText="1"/>
    </xf>
    <xf numFmtId="0" fontId="4" fillId="7" borderId="40" xfId="0" applyFont="1" applyFill="1" applyBorder="1" applyAlignment="1">
      <alignment vertical="center" wrapText="1"/>
    </xf>
    <xf numFmtId="49" fontId="4" fillId="7" borderId="89" xfId="0" applyNumberFormat="1" applyFont="1" applyFill="1" applyBorder="1" applyAlignment="1">
      <alignment horizontal="center" vertical="center" wrapText="1"/>
    </xf>
    <xf numFmtId="0" fontId="3" fillId="0" borderId="88" xfId="0" applyFont="1" applyFill="1" applyBorder="1" applyAlignment="1">
      <alignment horizontal="center" vertical="center"/>
    </xf>
    <xf numFmtId="0" fontId="3" fillId="10" borderId="88" xfId="0" applyFont="1" applyFill="1" applyBorder="1" applyAlignment="1">
      <alignment horizontal="center" vertical="center"/>
    </xf>
    <xf numFmtId="164" fontId="4" fillId="5" borderId="88" xfId="0" applyNumberFormat="1" applyFont="1" applyFill="1" applyBorder="1" applyAlignment="1">
      <alignment horizontal="center" vertical="center"/>
    </xf>
    <xf numFmtId="0" fontId="4" fillId="5" borderId="40" xfId="0" applyFont="1" applyFill="1" applyBorder="1" applyAlignment="1">
      <alignment horizontal="left" vertical="center" wrapText="1"/>
    </xf>
    <xf numFmtId="0" fontId="4" fillId="5" borderId="40" xfId="0" applyFont="1" applyFill="1" applyBorder="1" applyAlignment="1">
      <alignment vertical="center" wrapText="1"/>
    </xf>
    <xf numFmtId="0" fontId="4" fillId="7" borderId="88" xfId="0" applyFont="1" applyFill="1" applyBorder="1" applyAlignment="1">
      <alignment horizontal="center" vertical="center"/>
    </xf>
    <xf numFmtId="0" fontId="4" fillId="7" borderId="40" xfId="0" applyFont="1" applyFill="1" applyBorder="1" applyAlignment="1">
      <alignment horizontal="justify" vertical="center" wrapText="1"/>
    </xf>
    <xf numFmtId="0" fontId="4" fillId="7" borderId="40" xfId="0" applyFont="1" applyFill="1" applyBorder="1" applyAlignment="1">
      <alignment vertical="center"/>
    </xf>
    <xf numFmtId="17" fontId="4" fillId="7" borderId="88" xfId="0" applyNumberFormat="1" applyFont="1" applyFill="1" applyBorder="1" applyAlignment="1">
      <alignment horizontal="center" vertical="center"/>
    </xf>
    <xf numFmtId="17" fontId="4" fillId="7" borderId="40" xfId="0" applyNumberFormat="1" applyFont="1" applyFill="1" applyBorder="1" applyAlignment="1">
      <alignment horizontal="left" vertical="center" wrapText="1"/>
    </xf>
    <xf numFmtId="0" fontId="35" fillId="0" borderId="40" xfId="0" applyFont="1" applyFill="1" applyBorder="1" applyAlignment="1">
      <alignment horizontal="justify" vertical="center" wrapText="1"/>
    </xf>
    <xf numFmtId="0" fontId="35" fillId="10" borderId="40" xfId="0" applyFont="1" applyFill="1" applyBorder="1" applyAlignment="1">
      <alignment vertical="center" wrapText="1"/>
    </xf>
    <xf numFmtId="0" fontId="4" fillId="7" borderId="40" xfId="0" applyFont="1" applyFill="1" applyBorder="1" applyAlignment="1">
      <alignment horizontal="center" vertical="center" wrapText="1"/>
    </xf>
    <xf numFmtId="14" fontId="4" fillId="7" borderId="40" xfId="0" applyNumberFormat="1" applyFont="1" applyFill="1" applyBorder="1" applyAlignment="1">
      <alignment horizontal="center" vertical="center"/>
    </xf>
    <xf numFmtId="0" fontId="4" fillId="7" borderId="89" xfId="0" applyFont="1" applyFill="1" applyBorder="1" applyAlignment="1">
      <alignment horizontal="center" vertical="center" wrapText="1"/>
    </xf>
    <xf numFmtId="0" fontId="4" fillId="5" borderId="88" xfId="0" applyFont="1" applyFill="1" applyBorder="1" applyAlignment="1">
      <alignment horizontal="center" vertical="center"/>
    </xf>
    <xf numFmtId="0" fontId="35" fillId="0" borderId="40" xfId="0" applyFont="1" applyFill="1" applyBorder="1" applyAlignment="1">
      <alignment vertical="center" wrapText="1"/>
    </xf>
    <xf numFmtId="0" fontId="35" fillId="0" borderId="89" xfId="0" applyFont="1" applyFill="1" applyBorder="1" applyAlignment="1">
      <alignment horizontal="center" vertical="center" wrapText="1"/>
    </xf>
    <xf numFmtId="0" fontId="36" fillId="5" borderId="40" xfId="0" applyFont="1" applyFill="1" applyBorder="1" applyAlignment="1">
      <alignment vertical="center" wrapText="1"/>
    </xf>
    <xf numFmtId="0" fontId="36" fillId="5" borderId="89" xfId="0" applyFont="1" applyFill="1" applyBorder="1" applyAlignment="1">
      <alignment horizontal="center" vertical="center" wrapText="1"/>
    </xf>
    <xf numFmtId="49" fontId="35" fillId="0" borderId="89" xfId="0" applyNumberFormat="1" applyFont="1" applyFill="1" applyBorder="1" applyAlignment="1">
      <alignment horizontal="center" vertical="center" wrapText="1"/>
    </xf>
    <xf numFmtId="0" fontId="36" fillId="5" borderId="40" xfId="0" applyFont="1" applyFill="1" applyBorder="1" applyAlignment="1">
      <alignment horizontal="center" vertical="center" wrapText="1"/>
    </xf>
    <xf numFmtId="0" fontId="3" fillId="16" borderId="88" xfId="0" applyFont="1" applyFill="1" applyBorder="1" applyAlignment="1">
      <alignment horizontal="center" vertical="center"/>
    </xf>
    <xf numFmtId="14" fontId="3" fillId="16" borderId="40" xfId="0" applyNumberFormat="1" applyFont="1" applyFill="1" applyBorder="1" applyAlignment="1">
      <alignment horizontal="center" vertical="center"/>
    </xf>
    <xf numFmtId="0" fontId="35" fillId="16" borderId="40" xfId="0" applyFont="1" applyFill="1" applyBorder="1" applyAlignment="1">
      <alignment horizontal="left" vertical="center" wrapText="1"/>
    </xf>
    <xf numFmtId="49" fontId="3" fillId="16" borderId="89" xfId="0" applyNumberFormat="1" applyFont="1" applyFill="1" applyBorder="1" applyAlignment="1">
      <alignment horizontal="center" vertical="center" wrapText="1"/>
    </xf>
    <xf numFmtId="0" fontId="35" fillId="10" borderId="40" xfId="0" applyFont="1" applyFill="1" applyBorder="1" applyAlignment="1">
      <alignment horizontal="left" vertical="top" wrapText="1"/>
    </xf>
    <xf numFmtId="0" fontId="51" fillId="0" borderId="88" xfId="0" applyFont="1" applyFill="1" applyBorder="1" applyAlignment="1">
      <alignment horizontal="center" vertical="center"/>
    </xf>
    <xf numFmtId="0" fontId="51" fillId="0" borderId="40" xfId="0" applyFont="1" applyFill="1" applyBorder="1" applyAlignment="1">
      <alignment horizontal="center" vertical="center" wrapText="1"/>
    </xf>
    <xf numFmtId="14" fontId="51" fillId="0" borderId="40" xfId="0" applyNumberFormat="1" applyFont="1" applyFill="1" applyBorder="1" applyAlignment="1">
      <alignment horizontal="center" vertical="center"/>
    </xf>
    <xf numFmtId="17" fontId="51" fillId="0" borderId="40" xfId="0" applyNumberFormat="1" applyFont="1" applyFill="1" applyBorder="1" applyAlignment="1">
      <alignment horizontal="center" vertical="center"/>
    </xf>
    <xf numFmtId="0" fontId="52" fillId="0" borderId="40" xfId="0" applyFont="1" applyFill="1" applyBorder="1" applyAlignment="1">
      <alignment horizontal="left" vertical="center" wrapText="1"/>
    </xf>
    <xf numFmtId="49" fontId="51" fillId="0" borderId="89" xfId="0" applyNumberFormat="1" applyFont="1" applyFill="1" applyBorder="1" applyAlignment="1">
      <alignment horizontal="center" vertical="center" wrapText="1"/>
    </xf>
    <xf numFmtId="0" fontId="4" fillId="17" borderId="88" xfId="0" applyFont="1" applyFill="1" applyBorder="1" applyAlignment="1">
      <alignment horizontal="center" vertical="center"/>
    </xf>
    <xf numFmtId="0" fontId="4" fillId="17" borderId="40" xfId="0" applyFont="1" applyFill="1" applyBorder="1" applyAlignment="1">
      <alignment horizontal="center" vertical="center" wrapText="1"/>
    </xf>
    <xf numFmtId="14" fontId="4" fillId="17" borderId="40" xfId="0" applyNumberFormat="1" applyFont="1" applyFill="1" applyBorder="1" applyAlignment="1">
      <alignment horizontal="center" vertical="center"/>
    </xf>
    <xf numFmtId="17" fontId="4" fillId="17" borderId="40" xfId="0" applyNumberFormat="1" applyFont="1" applyFill="1" applyBorder="1" applyAlignment="1">
      <alignment horizontal="center" vertical="center"/>
    </xf>
    <xf numFmtId="0" fontId="36" fillId="17" borderId="40" xfId="0" applyFont="1" applyFill="1" applyBorder="1" applyAlignment="1">
      <alignment horizontal="left" vertical="center" wrapText="1"/>
    </xf>
    <xf numFmtId="0" fontId="4" fillId="17" borderId="40" xfId="0" applyFont="1" applyFill="1" applyBorder="1" applyAlignment="1">
      <alignment horizontal="left" vertical="center" wrapText="1"/>
    </xf>
    <xf numFmtId="49" fontId="4" fillId="17" borderId="89" xfId="0" applyNumberFormat="1" applyFont="1" applyFill="1" applyBorder="1" applyAlignment="1">
      <alignment horizontal="center" vertical="center" wrapText="1"/>
    </xf>
    <xf numFmtId="14" fontId="66" fillId="16" borderId="40" xfId="0" applyNumberFormat="1" applyFont="1" applyFill="1" applyBorder="1" applyAlignment="1">
      <alignment horizontal="center" vertical="center"/>
    </xf>
    <xf numFmtId="17" fontId="3" fillId="17" borderId="40" xfId="0" applyNumberFormat="1" applyFont="1" applyFill="1" applyBorder="1" applyAlignment="1">
      <alignment horizontal="center" vertical="center"/>
    </xf>
    <xf numFmtId="0" fontId="35" fillId="0" borderId="40" xfId="0" applyFont="1" applyFill="1" applyBorder="1" applyAlignment="1">
      <alignment horizontal="center" vertical="center" wrapText="1"/>
    </xf>
    <xf numFmtId="49" fontId="35" fillId="0" borderId="40" xfId="0" applyNumberFormat="1" applyFont="1" applyFill="1" applyBorder="1" applyAlignment="1">
      <alignment horizontal="left" vertical="center" wrapText="1"/>
    </xf>
    <xf numFmtId="0" fontId="3" fillId="16" borderId="40" xfId="0" applyFont="1" applyFill="1" applyBorder="1" applyAlignment="1">
      <alignment horizontal="center" vertical="center"/>
    </xf>
    <xf numFmtId="0" fontId="65" fillId="10" borderId="40" xfId="0" applyFont="1" applyFill="1" applyBorder="1" applyAlignment="1">
      <alignment horizontal="left" vertical="center" wrapText="1"/>
    </xf>
    <xf numFmtId="164" fontId="67" fillId="10" borderId="88" xfId="0" applyNumberFormat="1" applyFont="1" applyFill="1" applyBorder="1" applyAlignment="1">
      <alignment horizontal="center" vertical="center"/>
    </xf>
    <xf numFmtId="0" fontId="67" fillId="10" borderId="40" xfId="0" applyFont="1" applyFill="1" applyBorder="1" applyAlignment="1">
      <alignment horizontal="center" vertical="center" wrapText="1"/>
    </xf>
    <xf numFmtId="14" fontId="67" fillId="10" borderId="40" xfId="0" applyNumberFormat="1" applyFont="1" applyFill="1" applyBorder="1" applyAlignment="1">
      <alignment horizontal="center" vertical="center" wrapText="1"/>
    </xf>
    <xf numFmtId="17" fontId="67" fillId="10" borderId="40" xfId="0" applyNumberFormat="1" applyFont="1" applyFill="1" applyBorder="1" applyAlignment="1">
      <alignment horizontal="center" vertical="center"/>
    </xf>
    <xf numFmtId="0" fontId="67" fillId="10" borderId="40" xfId="0" applyFont="1" applyFill="1" applyBorder="1" applyAlignment="1">
      <alignment horizontal="left" vertical="center" wrapText="1"/>
    </xf>
    <xf numFmtId="0" fontId="45" fillId="2" borderId="0" xfId="0" applyFont="1" applyFill="1" applyBorder="1" applyAlignment="1">
      <alignment vertical="center"/>
    </xf>
    <xf numFmtId="17" fontId="45" fillId="10" borderId="40" xfId="0" applyNumberFormat="1" applyFont="1" applyFill="1" applyBorder="1" applyAlignment="1">
      <alignment horizontal="center" vertical="center"/>
    </xf>
    <xf numFmtId="0" fontId="65" fillId="0" borderId="0" xfId="0" applyFont="1" applyFill="1" applyBorder="1" applyAlignment="1">
      <alignment vertical="center"/>
    </xf>
    <xf numFmtId="0" fontId="65" fillId="0" borderId="0" xfId="0" applyFont="1" applyBorder="1" applyAlignment="1">
      <alignment vertical="center"/>
    </xf>
    <xf numFmtId="0" fontId="65" fillId="9" borderId="0" xfId="0" applyFont="1" applyFill="1" applyBorder="1" applyAlignment="1">
      <alignment vertical="center"/>
    </xf>
    <xf numFmtId="0" fontId="3" fillId="0" borderId="189" xfId="0" applyFont="1" applyBorder="1" applyAlignment="1">
      <alignment horizontal="center" vertical="center"/>
    </xf>
    <xf numFmtId="0" fontId="3" fillId="0" borderId="190" xfId="0" applyFont="1" applyBorder="1" applyAlignment="1">
      <alignment horizontal="center" vertical="center"/>
    </xf>
    <xf numFmtId="0" fontId="3" fillId="0" borderId="191" xfId="0" applyFont="1" applyBorder="1" applyAlignment="1">
      <alignment horizontal="center" vertical="center"/>
    </xf>
    <xf numFmtId="14" fontId="3" fillId="0" borderId="153" xfId="0" applyNumberFormat="1" applyFont="1" applyBorder="1" applyAlignment="1">
      <alignment horizontal="center" vertical="center" wrapText="1"/>
    </xf>
    <xf numFmtId="17" fontId="3" fillId="0" borderId="153" xfId="0" applyNumberFormat="1" applyFont="1" applyBorder="1" applyAlignment="1">
      <alignment horizontal="center" vertical="center"/>
    </xf>
    <xf numFmtId="0" fontId="3" fillId="0" borderId="153" xfId="0" applyFont="1" applyBorder="1" applyAlignment="1">
      <alignment vertical="center" wrapText="1"/>
    </xf>
    <xf numFmtId="0" fontId="3" fillId="0" borderId="153" xfId="0" applyFont="1" applyBorder="1" applyAlignment="1">
      <alignment horizontal="justify" vertical="center" wrapText="1"/>
    </xf>
    <xf numFmtId="0" fontId="3" fillId="0" borderId="159" xfId="0" applyFont="1" applyBorder="1" applyAlignment="1">
      <alignment horizontal="center" vertical="center" wrapText="1"/>
    </xf>
    <xf numFmtId="0" fontId="3" fillId="0" borderId="192" xfId="0" applyFont="1" applyBorder="1" applyAlignment="1">
      <alignment horizontal="center" vertical="center"/>
    </xf>
    <xf numFmtId="0" fontId="3" fillId="0" borderId="193" xfId="0" applyFont="1" applyBorder="1" applyAlignment="1">
      <alignment horizontal="center" vertical="center" wrapText="1"/>
    </xf>
    <xf numFmtId="14" fontId="3" fillId="0" borderId="193" xfId="0" applyNumberFormat="1" applyFont="1" applyBorder="1" applyAlignment="1">
      <alignment horizontal="center" vertical="center" wrapText="1"/>
    </xf>
    <xf numFmtId="17" fontId="3" fillId="0" borderId="193" xfId="0" applyNumberFormat="1" applyFont="1" applyBorder="1" applyAlignment="1">
      <alignment horizontal="center" vertical="center"/>
    </xf>
    <xf numFmtId="0" fontId="3" fillId="0" borderId="193" xfId="0" applyFont="1" applyBorder="1" applyAlignment="1">
      <alignment vertical="center" wrapText="1"/>
    </xf>
    <xf numFmtId="0" fontId="3" fillId="0" borderId="193" xfId="0" applyFont="1" applyBorder="1" applyAlignment="1">
      <alignment horizontal="justify" vertical="center" wrapText="1"/>
    </xf>
    <xf numFmtId="0" fontId="3" fillId="0" borderId="194" xfId="0" applyFont="1" applyBorder="1" applyAlignment="1">
      <alignment horizontal="center" vertical="center"/>
    </xf>
    <xf numFmtId="0" fontId="3" fillId="0" borderId="193" xfId="0" applyFont="1" applyBorder="1" applyAlignment="1">
      <alignment horizontal="center" vertical="center"/>
    </xf>
    <xf numFmtId="14" fontId="66" fillId="0" borderId="193" xfId="0" applyNumberFormat="1" applyFont="1" applyBorder="1" applyAlignment="1">
      <alignment horizontal="center" vertical="center" wrapText="1"/>
    </xf>
    <xf numFmtId="17" fontId="66" fillId="0" borderId="193" xfId="0" applyNumberFormat="1" applyFont="1" applyBorder="1" applyAlignment="1">
      <alignment horizontal="center" vertical="center"/>
    </xf>
    <xf numFmtId="0" fontId="66" fillId="0" borderId="193" xfId="0" applyFont="1" applyBorder="1" applyAlignment="1">
      <alignment vertical="center" wrapText="1"/>
    </xf>
    <xf numFmtId="0" fontId="66" fillId="0" borderId="193" xfId="0" applyFont="1" applyBorder="1" applyAlignment="1">
      <alignment horizontal="justify" vertical="center" wrapText="1"/>
    </xf>
    <xf numFmtId="0" fontId="66" fillId="0" borderId="193" xfId="0" applyFont="1" applyBorder="1" applyAlignment="1">
      <alignment horizontal="center" vertical="center" wrapText="1"/>
    </xf>
    <xf numFmtId="0" fontId="66" fillId="0" borderId="193" xfId="0" applyFont="1" applyBorder="1" applyAlignment="1">
      <alignment horizontal="center" vertical="center"/>
    </xf>
    <xf numFmtId="0" fontId="46" fillId="0" borderId="0" xfId="0" applyFont="1" applyFill="1" applyBorder="1" applyAlignment="1" applyProtection="1">
      <alignment horizontal="center" vertical="center"/>
      <protection hidden="1"/>
    </xf>
    <xf numFmtId="0" fontId="46" fillId="2" borderId="0" xfId="0" applyFont="1" applyFill="1" applyBorder="1" applyAlignment="1">
      <alignment vertical="center"/>
    </xf>
    <xf numFmtId="0" fontId="45" fillId="0" borderId="0" xfId="0" applyFont="1" applyFill="1" applyBorder="1" applyAlignment="1" applyProtection="1">
      <alignment horizontal="center" vertical="center"/>
      <protection hidden="1"/>
    </xf>
    <xf numFmtId="0" fontId="3" fillId="0" borderId="195" xfId="0" applyFont="1" applyFill="1" applyBorder="1" applyAlignment="1">
      <alignment horizontal="center" vertical="center"/>
    </xf>
    <xf numFmtId="0" fontId="3" fillId="0" borderId="177" xfId="0" applyFont="1" applyFill="1" applyBorder="1" applyAlignment="1">
      <alignment horizontal="center" vertical="center" wrapText="1"/>
    </xf>
    <xf numFmtId="14" fontId="3" fillId="0" borderId="177" xfId="0" applyNumberFormat="1" applyFont="1" applyFill="1" applyBorder="1" applyAlignment="1">
      <alignment horizontal="center" vertical="center"/>
    </xf>
    <xf numFmtId="0" fontId="35" fillId="0" borderId="177" xfId="0" applyFont="1" applyFill="1" applyBorder="1" applyAlignment="1">
      <alignment horizontal="left" vertical="center" wrapText="1"/>
    </xf>
    <xf numFmtId="49" fontId="3" fillId="0" borderId="184" xfId="0" applyNumberFormat="1" applyFont="1" applyFill="1" applyBorder="1" applyAlignment="1">
      <alignment horizontal="center" vertical="center" wrapText="1"/>
    </xf>
    <xf numFmtId="0" fontId="3" fillId="0" borderId="196" xfId="0" applyFont="1" applyFill="1" applyBorder="1" applyAlignment="1">
      <alignment horizontal="center" vertical="center"/>
    </xf>
    <xf numFmtId="0" fontId="3" fillId="0" borderId="197" xfId="0" applyFont="1" applyFill="1" applyBorder="1" applyAlignment="1">
      <alignment horizontal="center" vertical="center" wrapText="1"/>
    </xf>
    <xf numFmtId="14" fontId="3" fillId="0" borderId="197" xfId="0" applyNumberFormat="1" applyFont="1" applyFill="1" applyBorder="1" applyAlignment="1">
      <alignment horizontal="center" vertical="center"/>
    </xf>
    <xf numFmtId="17" fontId="3" fillId="0" borderId="197" xfId="0" applyNumberFormat="1" applyFont="1" applyFill="1" applyBorder="1" applyAlignment="1">
      <alignment horizontal="center" vertical="center"/>
    </xf>
    <xf numFmtId="0" fontId="35" fillId="0" borderId="197" xfId="0" applyFont="1" applyFill="1" applyBorder="1" applyAlignment="1">
      <alignment horizontal="left" vertical="center" wrapText="1"/>
    </xf>
    <xf numFmtId="0" fontId="3" fillId="0" borderId="197" xfId="0" applyFont="1" applyFill="1" applyBorder="1" applyAlignment="1">
      <alignment horizontal="center" vertical="center"/>
    </xf>
    <xf numFmtId="49" fontId="3" fillId="0" borderId="198" xfId="0" applyNumberFormat="1" applyFont="1" applyFill="1" applyBorder="1" applyAlignment="1">
      <alignment horizontal="center" vertical="center" wrapText="1"/>
    </xf>
    <xf numFmtId="0" fontId="3" fillId="0" borderId="197" xfId="0" applyFont="1" applyBorder="1" applyAlignment="1">
      <alignment horizontal="center" vertical="center" wrapText="1"/>
    </xf>
    <xf numFmtId="0" fontId="3" fillId="0" borderId="197" xfId="0" applyFont="1" applyFill="1" applyBorder="1" applyAlignment="1">
      <alignment horizontal="left" vertical="center" wrapText="1"/>
    </xf>
    <xf numFmtId="0" fontId="4" fillId="18" borderId="196" xfId="0" applyFont="1" applyFill="1" applyBorder="1" applyAlignment="1">
      <alignment horizontal="center" vertical="center"/>
    </xf>
    <xf numFmtId="0" fontId="4" fillId="18" borderId="197" xfId="0" applyFont="1" applyFill="1" applyBorder="1" applyAlignment="1">
      <alignment horizontal="center" vertical="center" wrapText="1"/>
    </xf>
    <xf numFmtId="14" fontId="4" fillId="18" borderId="197" xfId="0" applyNumberFormat="1" applyFont="1" applyFill="1" applyBorder="1" applyAlignment="1">
      <alignment horizontal="center" vertical="center"/>
    </xf>
    <xf numFmtId="17" fontId="4" fillId="18" borderId="197" xfId="0" applyNumberFormat="1" applyFont="1" applyFill="1" applyBorder="1" applyAlignment="1">
      <alignment horizontal="center" vertical="center"/>
    </xf>
    <xf numFmtId="0" fontId="36" fillId="18" borderId="197" xfId="0" applyFont="1" applyFill="1" applyBorder="1" applyAlignment="1">
      <alignment horizontal="left" vertical="center" wrapText="1"/>
    </xf>
    <xf numFmtId="0" fontId="4" fillId="18" borderId="197" xfId="0" applyFont="1" applyFill="1" applyBorder="1" applyAlignment="1">
      <alignment horizontal="center" vertical="center"/>
    </xf>
    <xf numFmtId="49" fontId="4" fillId="18" borderId="198" xfId="0" applyNumberFormat="1" applyFont="1" applyFill="1" applyBorder="1" applyAlignment="1">
      <alignment horizontal="center" vertical="center" wrapText="1"/>
    </xf>
    <xf numFmtId="164" fontId="24" fillId="0" borderId="101" xfId="0" applyNumberFormat="1" applyFont="1" applyFill="1" applyBorder="1" applyAlignment="1">
      <alignment horizontal="center" vertical="center"/>
    </xf>
    <xf numFmtId="0" fontId="45" fillId="0" borderId="0" xfId="0" applyFont="1" applyBorder="1" applyAlignment="1">
      <alignment horizontal="center" vertical="center"/>
    </xf>
    <xf numFmtId="0" fontId="50" fillId="0" borderId="0" xfId="0" applyFont="1" applyBorder="1" applyAlignment="1">
      <alignment vertical="center"/>
    </xf>
    <xf numFmtId="0" fontId="45" fillId="0" borderId="0" xfId="0" applyFont="1" applyBorder="1" applyAlignment="1">
      <alignment vertical="center" wrapText="1"/>
    </xf>
    <xf numFmtId="0" fontId="45" fillId="4" borderId="0" xfId="0" applyFont="1" applyFill="1" applyBorder="1" applyAlignment="1">
      <alignment vertical="center" wrapText="1"/>
    </xf>
    <xf numFmtId="0" fontId="50" fillId="0" borderId="0" xfId="0" pivotButton="1" applyFont="1" applyBorder="1" applyAlignment="1">
      <alignment vertical="center"/>
    </xf>
    <xf numFmtId="0" fontId="45" fillId="0" borderId="0" xfId="0" applyFont="1" applyBorder="1" applyAlignment="1">
      <alignment vertical="center"/>
    </xf>
    <xf numFmtId="0" fontId="45" fillId="10" borderId="40" xfId="0" applyFont="1" applyFill="1" applyBorder="1" applyAlignment="1">
      <alignment horizontal="center" vertical="center" wrapText="1"/>
    </xf>
    <xf numFmtId="14" fontId="45" fillId="10" borderId="40" xfId="0" applyNumberFormat="1" applyFont="1" applyFill="1" applyBorder="1" applyAlignment="1">
      <alignment horizontal="center" vertical="center"/>
    </xf>
    <xf numFmtId="0" fontId="45" fillId="0" borderId="0" xfId="0" applyNumberFormat="1" applyFont="1" applyFill="1" applyBorder="1" applyAlignment="1" applyProtection="1">
      <alignment vertical="center"/>
      <protection hidden="1"/>
    </xf>
    <xf numFmtId="0" fontId="45" fillId="9" borderId="0" xfId="0" applyFont="1" applyFill="1" applyBorder="1" applyAlignment="1">
      <alignment vertical="center"/>
    </xf>
    <xf numFmtId="0" fontId="1" fillId="0" borderId="0" xfId="0" applyFont="1" applyBorder="1" applyAlignment="1">
      <alignment vertical="center"/>
    </xf>
    <xf numFmtId="164" fontId="4" fillId="17" borderId="101" xfId="0" applyNumberFormat="1" applyFont="1" applyFill="1" applyBorder="1" applyAlignment="1">
      <alignment horizontal="center" vertical="center" wrapText="1"/>
    </xf>
    <xf numFmtId="0" fontId="4" fillId="17" borderId="45" xfId="0" applyFont="1" applyFill="1" applyBorder="1" applyAlignment="1">
      <alignment horizontal="center" vertical="center" wrapText="1"/>
    </xf>
    <xf numFmtId="14" fontId="4" fillId="17" borderId="45" xfId="0" applyNumberFormat="1" applyFont="1" applyFill="1" applyBorder="1" applyAlignment="1">
      <alignment horizontal="center" vertical="center" wrapText="1"/>
    </xf>
    <xf numFmtId="17" fontId="4" fillId="17" borderId="45" xfId="0" applyNumberFormat="1" applyFont="1" applyFill="1" applyBorder="1" applyAlignment="1">
      <alignment horizontal="center" vertical="center" wrapText="1"/>
    </xf>
    <xf numFmtId="0" fontId="4" fillId="17" borderId="45" xfId="0" applyFont="1" applyFill="1" applyBorder="1" applyAlignment="1">
      <alignment horizontal="left" vertical="center" wrapText="1"/>
    </xf>
    <xf numFmtId="0" fontId="4" fillId="17" borderId="45" xfId="0" applyFont="1" applyFill="1" applyBorder="1" applyAlignment="1">
      <alignment vertical="center" wrapText="1"/>
    </xf>
    <xf numFmtId="0" fontId="4" fillId="17" borderId="45" xfId="0" applyFont="1" applyFill="1" applyBorder="1" applyAlignment="1">
      <alignment horizontal="center" wrapText="1"/>
    </xf>
    <xf numFmtId="0" fontId="4" fillId="17" borderId="102" xfId="0" applyFont="1" applyFill="1" applyBorder="1" applyAlignment="1">
      <alignment horizontal="center" vertical="center" wrapText="1"/>
    </xf>
    <xf numFmtId="0" fontId="3" fillId="16" borderId="191" xfId="0" applyFont="1" applyFill="1" applyBorder="1" applyAlignment="1">
      <alignment horizontal="center" vertical="center"/>
    </xf>
    <xf numFmtId="0" fontId="3" fillId="16" borderId="153" xfId="0" applyFont="1" applyFill="1" applyBorder="1" applyAlignment="1">
      <alignment horizontal="center" vertical="center" wrapText="1"/>
    </xf>
    <xf numFmtId="14" fontId="3" fillId="16" borderId="153" xfId="0" applyNumberFormat="1" applyFont="1" applyFill="1" applyBorder="1" applyAlignment="1">
      <alignment horizontal="center" vertical="center" wrapText="1"/>
    </xf>
    <xf numFmtId="17" fontId="3" fillId="16" borderId="153" xfId="0" applyNumberFormat="1" applyFont="1" applyFill="1" applyBorder="1" applyAlignment="1">
      <alignment horizontal="center" vertical="center"/>
    </xf>
    <xf numFmtId="0" fontId="3" fillId="16" borderId="153" xfId="0" applyFont="1" applyFill="1" applyBorder="1" applyAlignment="1">
      <alignment vertical="center" wrapText="1"/>
    </xf>
    <xf numFmtId="0" fontId="3" fillId="16" borderId="153" xfId="0" applyFont="1" applyFill="1" applyBorder="1" applyAlignment="1">
      <alignment horizontal="justify" vertical="center" wrapText="1"/>
    </xf>
    <xf numFmtId="0" fontId="3" fillId="16" borderId="159" xfId="0" applyFont="1" applyFill="1" applyBorder="1" applyAlignment="1">
      <alignment horizontal="center" vertical="center" wrapText="1"/>
    </xf>
    <xf numFmtId="0" fontId="1" fillId="0" borderId="0" xfId="0" pivotButton="1" applyFont="1" applyBorder="1" applyAlignment="1">
      <alignment vertical="center"/>
    </xf>
    <xf numFmtId="0" fontId="3" fillId="10" borderId="0" xfId="0" applyFont="1" applyFill="1" applyAlignment="1">
      <alignment horizontal="center" vertical="center" wrapText="1"/>
    </xf>
    <xf numFmtId="0" fontId="3" fillId="0" borderId="0"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0" fillId="0" borderId="0" xfId="0" applyBorder="1" applyAlignment="1" applyProtection="1">
      <alignment vertical="center"/>
      <protection locked="0"/>
    </xf>
    <xf numFmtId="0" fontId="13" fillId="0" borderId="0" xfId="0" applyFont="1" applyBorder="1" applyAlignment="1" applyProtection="1">
      <alignment vertical="center" wrapText="1"/>
      <protection locked="0"/>
    </xf>
    <xf numFmtId="0" fontId="24" fillId="0" borderId="101" xfId="0" applyFont="1" applyBorder="1" applyAlignment="1" applyProtection="1">
      <alignment horizontal="center" vertical="center" wrapText="1"/>
      <protection locked="0"/>
    </xf>
    <xf numFmtId="0" fontId="24" fillId="0" borderId="45" xfId="0" applyFont="1" applyBorder="1" applyAlignment="1" applyProtection="1">
      <alignment horizontal="center" vertical="center"/>
      <protection locked="0"/>
    </xf>
    <xf numFmtId="17" fontId="24" fillId="0" borderId="45" xfId="0" applyNumberFormat="1" applyFont="1" applyBorder="1" applyAlignment="1" applyProtection="1">
      <alignment horizontal="center" vertical="center"/>
      <protection locked="0"/>
    </xf>
    <xf numFmtId="0" fontId="24" fillId="0" borderId="45" xfId="0" applyFont="1" applyBorder="1" applyAlignment="1" applyProtection="1">
      <alignment horizontal="center" vertical="center" wrapText="1"/>
      <protection locked="0"/>
    </xf>
    <xf numFmtId="0" fontId="24" fillId="0" borderId="45" xfId="0" applyFont="1" applyBorder="1" applyAlignment="1" applyProtection="1">
      <alignment horizontal="justify" vertical="center" wrapText="1"/>
      <protection locked="0"/>
    </xf>
    <xf numFmtId="0" fontId="24" fillId="0" borderId="102" xfId="0" applyFont="1" applyBorder="1" applyAlignment="1" applyProtection="1">
      <alignment horizontal="center" vertical="center"/>
      <protection locked="0"/>
    </xf>
    <xf numFmtId="17" fontId="28" fillId="18" borderId="124" xfId="0" applyNumberFormat="1" applyFont="1" applyFill="1" applyBorder="1" applyAlignment="1" applyProtection="1">
      <alignment horizontal="center" vertical="center"/>
      <protection locked="0"/>
    </xf>
    <xf numFmtId="0" fontId="28" fillId="18" borderId="99" xfId="0" applyFont="1" applyFill="1" applyBorder="1" applyAlignment="1" applyProtection="1">
      <alignment horizontal="center" vertical="center" wrapText="1"/>
      <protection locked="0"/>
    </xf>
    <xf numFmtId="0" fontId="28" fillId="18" borderId="51" xfId="0" applyFont="1" applyFill="1" applyBorder="1" applyAlignment="1" applyProtection="1">
      <alignment horizontal="center" vertical="center"/>
      <protection locked="0"/>
    </xf>
    <xf numFmtId="14" fontId="28" fillId="18" borderId="51" xfId="0" applyNumberFormat="1" applyFont="1" applyFill="1" applyBorder="1" applyAlignment="1" applyProtection="1">
      <alignment horizontal="center" vertical="center" wrapText="1"/>
      <protection locked="0"/>
    </xf>
    <xf numFmtId="17" fontId="28" fillId="18" borderId="51" xfId="0" applyNumberFormat="1" applyFont="1" applyFill="1" applyBorder="1" applyAlignment="1" applyProtection="1">
      <alignment horizontal="center" vertical="center"/>
      <protection locked="0"/>
    </xf>
    <xf numFmtId="0" fontId="28" fillId="18" borderId="51" xfId="0" applyFont="1" applyFill="1" applyBorder="1" applyAlignment="1" applyProtection="1">
      <alignment horizontal="center" vertical="center" wrapText="1"/>
      <protection locked="0"/>
    </xf>
    <xf numFmtId="0" fontId="28" fillId="18" borderId="51" xfId="0" applyFont="1" applyFill="1" applyBorder="1" applyAlignment="1" applyProtection="1">
      <alignment vertical="center" wrapText="1"/>
      <protection locked="0"/>
    </xf>
    <xf numFmtId="0" fontId="28" fillId="18" borderId="51" xfId="0" applyFont="1" applyFill="1" applyBorder="1" applyAlignment="1" applyProtection="1">
      <alignment horizontal="justify" vertical="center" wrapText="1"/>
      <protection locked="0"/>
    </xf>
    <xf numFmtId="0" fontId="28" fillId="18" borderId="100" xfId="0" applyFont="1" applyFill="1" applyBorder="1" applyAlignment="1" applyProtection="1">
      <alignment horizontal="center" vertical="center"/>
      <protection locked="0"/>
    </xf>
    <xf numFmtId="0" fontId="24" fillId="0" borderId="150"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protection locked="0"/>
    </xf>
    <xf numFmtId="14" fontId="24" fillId="0" borderId="134" xfId="0" applyNumberFormat="1" applyFont="1" applyBorder="1" applyAlignment="1" applyProtection="1">
      <alignment horizontal="center" vertical="center" wrapText="1"/>
      <protection locked="0"/>
    </xf>
    <xf numFmtId="17" fontId="24" fillId="0" borderId="134" xfId="0" applyNumberFormat="1" applyFont="1" applyBorder="1" applyAlignment="1" applyProtection="1">
      <alignment horizontal="center" vertical="center"/>
      <protection locked="0"/>
    </xf>
    <xf numFmtId="17" fontId="13" fillId="0" borderId="134" xfId="0" applyNumberFormat="1" applyFont="1" applyBorder="1" applyAlignment="1" applyProtection="1">
      <alignment horizontal="center" vertical="center"/>
      <protection locked="0"/>
    </xf>
    <xf numFmtId="0" fontId="24" fillId="0" borderId="134" xfId="0" applyFont="1" applyBorder="1" applyAlignment="1" applyProtection="1">
      <alignment horizontal="center" vertical="center" wrapText="1"/>
      <protection locked="0"/>
    </xf>
    <xf numFmtId="0" fontId="24" fillId="0" borderId="134" xfId="0" applyFont="1" applyBorder="1" applyAlignment="1" applyProtection="1">
      <alignment vertical="center" wrapText="1"/>
      <protection locked="0"/>
    </xf>
    <xf numFmtId="0" fontId="24" fillId="0" borderId="134" xfId="0" applyFont="1" applyBorder="1" applyAlignment="1" applyProtection="1">
      <alignment horizontal="justify" vertical="center" wrapText="1"/>
      <protection locked="0"/>
    </xf>
    <xf numFmtId="0" fontId="24" fillId="0" borderId="151" xfId="0" applyFont="1" applyBorder="1" applyAlignment="1" applyProtection="1">
      <alignment horizontal="center" vertical="center"/>
      <protection locked="0"/>
    </xf>
    <xf numFmtId="164" fontId="3" fillId="10" borderId="101" xfId="0" applyNumberFormat="1" applyFont="1" applyFill="1" applyBorder="1" applyAlignment="1">
      <alignment horizontal="center" vertical="center" wrapText="1"/>
    </xf>
    <xf numFmtId="0" fontId="3" fillId="10" borderId="45" xfId="0" applyFont="1" applyFill="1" applyBorder="1" applyAlignment="1">
      <alignment horizontal="center" wrapText="1"/>
    </xf>
    <xf numFmtId="0" fontId="3" fillId="10" borderId="102" xfId="0" applyFont="1" applyFill="1" applyBorder="1" applyAlignment="1">
      <alignment horizontal="center" vertical="center" wrapText="1"/>
    </xf>
    <xf numFmtId="0" fontId="0" fillId="0" borderId="0" xfId="0" pivotButton="1" applyFill="1" applyBorder="1" applyAlignment="1">
      <alignment vertical="center"/>
    </xf>
    <xf numFmtId="0" fontId="3" fillId="10" borderId="193" xfId="0" applyFont="1" applyFill="1" applyBorder="1" applyAlignment="1">
      <alignment horizontal="center" vertical="center"/>
    </xf>
    <xf numFmtId="0" fontId="3" fillId="10" borderId="193" xfId="0" applyFont="1" applyFill="1" applyBorder="1" applyAlignment="1">
      <alignment horizontal="center" vertical="center" wrapText="1"/>
    </xf>
    <xf numFmtId="14" fontId="3" fillId="10" borderId="193" xfId="0" applyNumberFormat="1" applyFont="1" applyFill="1" applyBorder="1" applyAlignment="1">
      <alignment horizontal="center" vertical="center" wrapText="1"/>
    </xf>
    <xf numFmtId="17" fontId="3" fillId="10" borderId="193" xfId="0" applyNumberFormat="1" applyFont="1" applyFill="1" applyBorder="1" applyAlignment="1">
      <alignment horizontal="center" vertical="center"/>
    </xf>
    <xf numFmtId="0" fontId="3" fillId="10" borderId="193" xfId="0" applyFont="1" applyFill="1" applyBorder="1" applyAlignment="1">
      <alignment vertical="center" wrapText="1"/>
    </xf>
    <xf numFmtId="0" fontId="3" fillId="10" borderId="193" xfId="0" applyFont="1" applyFill="1" applyBorder="1" applyAlignment="1">
      <alignment horizontal="justify" vertical="center" wrapText="1"/>
    </xf>
    <xf numFmtId="0" fontId="3" fillId="10" borderId="191" xfId="0" applyFont="1" applyFill="1" applyBorder="1" applyAlignment="1">
      <alignment horizontal="center" vertical="center"/>
    </xf>
    <xf numFmtId="0" fontId="3" fillId="10" borderId="153" xfId="0" applyFont="1" applyFill="1" applyBorder="1" applyAlignment="1">
      <alignment horizontal="center" vertical="center" wrapText="1"/>
    </xf>
    <xf numFmtId="14" fontId="3" fillId="10" borderId="153" xfId="0" applyNumberFormat="1" applyFont="1" applyFill="1" applyBorder="1" applyAlignment="1">
      <alignment horizontal="center" vertical="center" wrapText="1"/>
    </xf>
    <xf numFmtId="17" fontId="3" fillId="10" borderId="153" xfId="0" applyNumberFormat="1" applyFont="1" applyFill="1" applyBorder="1" applyAlignment="1">
      <alignment horizontal="center" vertical="center"/>
    </xf>
    <xf numFmtId="0" fontId="3" fillId="10" borderId="153" xfId="0" applyFont="1" applyFill="1" applyBorder="1" applyAlignment="1">
      <alignment vertical="center" wrapText="1"/>
    </xf>
    <xf numFmtId="0" fontId="3" fillId="10" borderId="153" xfId="0" applyFont="1" applyFill="1" applyBorder="1" applyAlignment="1">
      <alignment horizontal="justify" vertical="center" wrapText="1"/>
    </xf>
    <xf numFmtId="0" fontId="3" fillId="10" borderId="159" xfId="0" applyFont="1" applyFill="1" applyBorder="1" applyAlignment="1">
      <alignment horizontal="center" vertical="center" wrapText="1"/>
    </xf>
    <xf numFmtId="164" fontId="3" fillId="0" borderId="101" xfId="0" applyNumberFormat="1" applyFont="1" applyFill="1" applyBorder="1" applyAlignment="1">
      <alignment horizontal="center" vertical="center"/>
    </xf>
    <xf numFmtId="0" fontId="4" fillId="18" borderId="89" xfId="0" applyFont="1" applyFill="1" applyBorder="1" applyAlignment="1">
      <alignment horizontal="center" vertical="center" wrapText="1"/>
    </xf>
    <xf numFmtId="164" fontId="3" fillId="0" borderId="99" xfId="0" applyNumberFormat="1" applyFont="1" applyFill="1" applyBorder="1" applyAlignment="1">
      <alignment horizontal="center" vertical="center"/>
    </xf>
    <xf numFmtId="17" fontId="3" fillId="0" borderId="51" xfId="0" applyNumberFormat="1" applyFont="1" applyFill="1" applyBorder="1" applyAlignment="1">
      <alignment horizontal="center" vertical="center"/>
    </xf>
    <xf numFmtId="0" fontId="3" fillId="0" borderId="199" xfId="0" applyFont="1" applyFill="1" applyBorder="1" applyAlignment="1">
      <alignment horizontal="center" vertical="center" wrapText="1"/>
    </xf>
    <xf numFmtId="164" fontId="4" fillId="18" borderId="171" xfId="0" applyNumberFormat="1" applyFont="1" applyFill="1" applyBorder="1" applyAlignment="1">
      <alignment horizontal="center" vertical="center"/>
    </xf>
    <xf numFmtId="17" fontId="4" fillId="18" borderId="40" xfId="0" applyNumberFormat="1" applyFont="1" applyFill="1" applyBorder="1" applyAlignment="1">
      <alignment horizontal="center" vertical="center"/>
    </xf>
    <xf numFmtId="0" fontId="3" fillId="0" borderId="0" xfId="0" applyFont="1" applyFill="1" applyAlignment="1">
      <alignment horizontal="center" vertical="center" wrapText="1"/>
    </xf>
    <xf numFmtId="164" fontId="24" fillId="0" borderId="150" xfId="0" applyNumberFormat="1" applyFont="1" applyFill="1" applyBorder="1" applyAlignment="1">
      <alignment horizontal="center" vertical="center"/>
    </xf>
    <xf numFmtId="0" fontId="24" fillId="0" borderId="134" xfId="0" applyFont="1" applyFill="1" applyBorder="1" applyAlignment="1">
      <alignment horizontal="center" vertical="center"/>
    </xf>
    <xf numFmtId="17" fontId="24" fillId="0" borderId="134" xfId="0" applyNumberFormat="1" applyFont="1" applyFill="1" applyBorder="1" applyAlignment="1">
      <alignment horizontal="center" vertical="center"/>
    </xf>
    <xf numFmtId="0" fontId="24" fillId="0" borderId="134" xfId="0" applyFont="1" applyFill="1" applyBorder="1" applyAlignment="1">
      <alignment vertical="center"/>
    </xf>
    <xf numFmtId="164" fontId="24" fillId="0" borderId="152" xfId="0" applyNumberFormat="1" applyFont="1" applyFill="1" applyBorder="1" applyAlignment="1">
      <alignment horizontal="center" vertical="center"/>
    </xf>
    <xf numFmtId="0" fontId="24" fillId="0" borderId="153" xfId="0" applyFont="1" applyFill="1" applyBorder="1" applyAlignment="1">
      <alignment horizontal="center" vertical="center"/>
    </xf>
    <xf numFmtId="14" fontId="24" fillId="0" borderId="153" xfId="0" applyNumberFormat="1" applyFont="1" applyFill="1" applyBorder="1" applyAlignment="1">
      <alignment horizontal="center" vertical="center" wrapText="1"/>
    </xf>
    <xf numFmtId="17" fontId="24" fillId="0" borderId="153" xfId="0" applyNumberFormat="1" applyFont="1" applyFill="1" applyBorder="1" applyAlignment="1">
      <alignment horizontal="center" vertical="center"/>
    </xf>
    <xf numFmtId="0" fontId="24" fillId="0" borderId="153" xfId="0" applyFont="1" applyFill="1" applyBorder="1" applyAlignment="1">
      <alignment vertical="center"/>
    </xf>
    <xf numFmtId="0" fontId="24" fillId="0" borderId="153" xfId="0" applyFont="1" applyFill="1" applyBorder="1" applyAlignment="1">
      <alignment vertical="center" wrapText="1"/>
    </xf>
    <xf numFmtId="164" fontId="24" fillId="0" borderId="201" xfId="0" applyNumberFormat="1" applyFont="1" applyFill="1" applyBorder="1" applyAlignment="1">
      <alignment horizontal="center" vertical="center"/>
    </xf>
    <xf numFmtId="0" fontId="24" fillId="0" borderId="200" xfId="0" applyFont="1" applyFill="1" applyBorder="1" applyAlignment="1">
      <alignment horizontal="center" vertical="center"/>
    </xf>
    <xf numFmtId="14" fontId="24" fillId="0" borderId="200" xfId="0" applyNumberFormat="1" applyFont="1" applyFill="1" applyBorder="1" applyAlignment="1">
      <alignment horizontal="center" vertical="center" wrapText="1"/>
    </xf>
    <xf numFmtId="17" fontId="24" fillId="0" borderId="200" xfId="0" applyNumberFormat="1" applyFont="1" applyFill="1" applyBorder="1" applyAlignment="1">
      <alignment horizontal="center" vertical="center"/>
    </xf>
    <xf numFmtId="0" fontId="24" fillId="0" borderId="200" xfId="0" applyFont="1" applyFill="1" applyBorder="1" applyAlignment="1">
      <alignment vertical="center"/>
    </xf>
    <xf numFmtId="0" fontId="24" fillId="0" borderId="200" xfId="0" applyFont="1" applyFill="1" applyBorder="1" applyAlignment="1">
      <alignment horizontal="justify" vertical="center" wrapText="1"/>
    </xf>
    <xf numFmtId="0" fontId="24" fillId="0" borderId="200" xfId="0" applyFont="1" applyFill="1" applyBorder="1" applyAlignment="1">
      <alignment vertical="center" wrapText="1"/>
    </xf>
    <xf numFmtId="0" fontId="3" fillId="0" borderId="101" xfId="0" applyFont="1" applyFill="1" applyBorder="1" applyAlignment="1">
      <alignment horizontal="center" vertical="center"/>
    </xf>
    <xf numFmtId="0" fontId="4" fillId="18" borderId="88" xfId="0" applyFont="1" applyFill="1" applyBorder="1" applyAlignment="1">
      <alignment horizontal="center" vertical="center"/>
    </xf>
    <xf numFmtId="14" fontId="4" fillId="18" borderId="40" xfId="0" applyNumberFormat="1" applyFont="1" applyFill="1" applyBorder="1" applyAlignment="1">
      <alignment horizontal="center" vertical="center"/>
    </xf>
    <xf numFmtId="0" fontId="36" fillId="18" borderId="40" xfId="0" applyFont="1" applyFill="1" applyBorder="1" applyAlignment="1">
      <alignment horizontal="left" vertical="center" wrapText="1"/>
    </xf>
    <xf numFmtId="49" fontId="4" fillId="18" borderId="89" xfId="0" applyNumberFormat="1" applyFont="1" applyFill="1" applyBorder="1" applyAlignment="1">
      <alignment horizontal="center" vertical="center" wrapText="1"/>
    </xf>
    <xf numFmtId="17" fontId="68" fillId="10" borderId="40" xfId="0" applyNumberFormat="1" applyFont="1" applyFill="1" applyBorder="1" applyAlignment="1">
      <alignment horizontal="center" vertical="center"/>
    </xf>
    <xf numFmtId="164" fontId="68" fillId="10" borderId="88" xfId="0" applyNumberFormat="1" applyFont="1" applyFill="1" applyBorder="1" applyAlignment="1">
      <alignment horizontal="center" vertical="center"/>
    </xf>
    <xf numFmtId="14" fontId="68" fillId="10" borderId="40" xfId="0" applyNumberFormat="1" applyFont="1" applyFill="1" applyBorder="1" applyAlignment="1">
      <alignment horizontal="center" vertical="center"/>
    </xf>
    <xf numFmtId="0" fontId="69" fillId="10" borderId="40" xfId="0" applyFont="1" applyFill="1" applyBorder="1" applyAlignment="1">
      <alignment horizontal="left" vertical="center" wrapText="1"/>
    </xf>
    <xf numFmtId="14" fontId="68" fillId="0" borderId="40" xfId="0" applyNumberFormat="1" applyFont="1" applyFill="1" applyBorder="1" applyAlignment="1">
      <alignment horizontal="center" vertical="center"/>
    </xf>
    <xf numFmtId="0" fontId="68" fillId="10" borderId="40" xfId="0" applyFont="1" applyFill="1" applyBorder="1" applyAlignment="1">
      <alignment horizontal="center" vertical="center" wrapText="1"/>
    </xf>
    <xf numFmtId="164" fontId="4" fillId="3" borderId="69" xfId="0" applyNumberFormat="1" applyFont="1" applyFill="1" applyBorder="1" applyAlignment="1">
      <alignment horizontal="center" vertical="center" wrapText="1"/>
    </xf>
    <xf numFmtId="0" fontId="4" fillId="3" borderId="45" xfId="1" applyFont="1" applyFill="1" applyBorder="1" applyAlignment="1" applyProtection="1">
      <alignment horizontal="center" vertical="center" wrapText="1"/>
    </xf>
    <xf numFmtId="17" fontId="4" fillId="3" borderId="45" xfId="0" applyNumberFormat="1" applyFont="1" applyFill="1" applyBorder="1" applyAlignment="1">
      <alignment horizontal="center" vertical="center" wrapText="1"/>
    </xf>
    <xf numFmtId="0" fontId="4" fillId="5" borderId="40" xfId="0" applyFont="1" applyFill="1" applyBorder="1" applyAlignment="1">
      <alignment vertical="center"/>
    </xf>
    <xf numFmtId="49" fontId="65" fillId="10" borderId="89" xfId="0" applyNumberFormat="1" applyFont="1" applyFill="1" applyBorder="1" applyAlignment="1">
      <alignment horizontal="center" vertical="center" wrapText="1"/>
    </xf>
    <xf numFmtId="0" fontId="4" fillId="0" borderId="0" xfId="0" applyFont="1" applyBorder="1" applyAlignment="1">
      <alignment vertical="center" wrapText="1"/>
    </xf>
    <xf numFmtId="1" fontId="3" fillId="0" borderId="70" xfId="0" applyNumberFormat="1" applyFont="1" applyBorder="1" applyAlignment="1">
      <alignment horizontal="center" vertical="center" wrapText="1"/>
    </xf>
    <xf numFmtId="1" fontId="3" fillId="0" borderId="45" xfId="0" applyNumberFormat="1" applyFont="1" applyBorder="1" applyAlignment="1">
      <alignment horizontal="center" vertical="center" wrapText="1"/>
    </xf>
    <xf numFmtId="1" fontId="3" fillId="0" borderId="45" xfId="0" applyNumberFormat="1" applyFont="1" applyBorder="1" applyAlignment="1">
      <alignment horizontal="left" vertical="center" wrapText="1"/>
    </xf>
    <xf numFmtId="0" fontId="3" fillId="4" borderId="0" xfId="0" applyFont="1" applyFill="1" applyBorder="1" applyAlignment="1">
      <alignment vertical="center" wrapText="1"/>
    </xf>
    <xf numFmtId="0" fontId="3" fillId="3" borderId="0" xfId="0" applyFont="1" applyFill="1" applyBorder="1" applyAlignment="1">
      <alignment vertical="center" wrapText="1"/>
    </xf>
    <xf numFmtId="17" fontId="70" fillId="0" borderId="40" xfId="0" applyNumberFormat="1" applyFont="1" applyFill="1" applyBorder="1" applyAlignment="1">
      <alignment horizontal="center" vertical="center"/>
    </xf>
    <xf numFmtId="0" fontId="71" fillId="0" borderId="40" xfId="0" applyFont="1" applyFill="1" applyBorder="1" applyAlignment="1">
      <alignment horizontal="left" vertical="center" wrapText="1"/>
    </xf>
    <xf numFmtId="0" fontId="3" fillId="0" borderId="191" xfId="0" applyFont="1" applyFill="1" applyBorder="1" applyAlignment="1">
      <alignment horizontal="center" vertical="center"/>
    </xf>
    <xf numFmtId="17" fontId="3" fillId="0" borderId="153" xfId="0" applyNumberFormat="1" applyFont="1" applyFill="1" applyBorder="1" applyAlignment="1">
      <alignment horizontal="center" vertical="center"/>
    </xf>
    <xf numFmtId="0" fontId="3" fillId="0" borderId="159" xfId="0" applyFont="1" applyFill="1" applyBorder="1" applyAlignment="1">
      <alignment horizontal="center" vertical="center" wrapText="1"/>
    </xf>
    <xf numFmtId="17" fontId="3" fillId="5" borderId="88" xfId="0" applyNumberFormat="1" applyFont="1" applyFill="1" applyBorder="1" applyAlignment="1">
      <alignment horizontal="center" vertical="center"/>
    </xf>
    <xf numFmtId="17" fontId="3" fillId="5" borderId="40" xfId="0" applyNumberFormat="1" applyFont="1" applyFill="1" applyBorder="1" applyAlignment="1">
      <alignment horizontal="center" vertical="center"/>
    </xf>
    <xf numFmtId="17" fontId="3" fillId="5" borderId="40" xfId="0" applyNumberFormat="1" applyFont="1" applyFill="1" applyBorder="1" applyAlignment="1">
      <alignment horizontal="left" vertical="center" wrapText="1"/>
    </xf>
    <xf numFmtId="0" fontId="70" fillId="0" borderId="88" xfId="0" applyFont="1" applyFill="1" applyBorder="1" applyAlignment="1">
      <alignment horizontal="center" vertical="center"/>
    </xf>
    <xf numFmtId="0" fontId="70" fillId="0" borderId="40" xfId="0" applyFont="1" applyFill="1" applyBorder="1" applyAlignment="1">
      <alignment horizontal="left" vertical="center" wrapText="1"/>
    </xf>
    <xf numFmtId="0" fontId="9" fillId="0" borderId="0" xfId="0" applyFont="1" applyAlignment="1">
      <alignment horizontal="left" vertical="center"/>
    </xf>
    <xf numFmtId="164" fontId="24" fillId="0" borderId="101" xfId="0" applyNumberFormat="1" applyFont="1" applyBorder="1" applyAlignment="1">
      <alignment horizontal="center" vertical="center" wrapText="1"/>
    </xf>
    <xf numFmtId="14" fontId="13" fillId="0" borderId="124" xfId="0" applyNumberFormat="1" applyFont="1" applyBorder="1" applyAlignment="1">
      <alignment horizontal="center" vertical="center" wrapText="1"/>
    </xf>
    <xf numFmtId="17" fontId="13" fillId="0" borderId="124" xfId="0" applyNumberFormat="1" applyFont="1" applyBorder="1" applyAlignment="1">
      <alignment horizontal="center" vertical="center" wrapText="1"/>
    </xf>
    <xf numFmtId="0" fontId="13" fillId="0" borderId="124" xfId="0" applyFont="1" applyBorder="1" applyAlignment="1">
      <alignment horizontal="left" vertical="center" wrapText="1"/>
    </xf>
    <xf numFmtId="164" fontId="28" fillId="10" borderId="101" xfId="0" applyNumberFormat="1" applyFont="1" applyFill="1" applyBorder="1" applyAlignment="1">
      <alignment horizontal="center" vertical="center" wrapText="1"/>
    </xf>
    <xf numFmtId="0" fontId="28" fillId="10" borderId="45" xfId="1" applyFont="1" applyFill="1" applyBorder="1" applyAlignment="1" applyProtection="1">
      <alignment horizontal="center" vertical="center" wrapText="1"/>
    </xf>
    <xf numFmtId="14" fontId="28" fillId="10" borderId="45" xfId="0" applyNumberFormat="1" applyFont="1" applyFill="1" applyBorder="1" applyAlignment="1">
      <alignment horizontal="center" vertical="center" wrapText="1"/>
    </xf>
    <xf numFmtId="17" fontId="28" fillId="10" borderId="45" xfId="0" applyNumberFormat="1" applyFont="1" applyFill="1" applyBorder="1" applyAlignment="1">
      <alignment horizontal="center" vertical="center" wrapText="1"/>
    </xf>
    <xf numFmtId="0" fontId="28" fillId="10" borderId="45" xfId="0" applyFont="1" applyFill="1" applyBorder="1" applyAlignment="1">
      <alignment horizontal="center" vertical="center" wrapText="1"/>
    </xf>
    <xf numFmtId="0" fontId="28" fillId="10" borderId="45" xfId="0" applyFont="1" applyFill="1" applyBorder="1" applyAlignment="1">
      <alignment vertical="center" wrapText="1"/>
    </xf>
    <xf numFmtId="0" fontId="28" fillId="10" borderId="45" xfId="0" applyFont="1" applyFill="1" applyBorder="1" applyAlignment="1">
      <alignment horizontal="justify" vertical="center" wrapText="1"/>
    </xf>
    <xf numFmtId="0" fontId="24" fillId="0" borderId="45" xfId="1" applyFont="1" applyFill="1" applyBorder="1" applyAlignment="1" applyProtection="1">
      <alignment horizontal="center" vertical="center" wrapText="1"/>
    </xf>
    <xf numFmtId="0" fontId="3" fillId="0" borderId="166" xfId="0" applyFont="1" applyBorder="1" applyAlignment="1">
      <alignment horizontal="center" vertical="center" wrapText="1"/>
    </xf>
    <xf numFmtId="0" fontId="3" fillId="0" borderId="185" xfId="0" applyFont="1" applyBorder="1" applyAlignment="1">
      <alignment horizontal="center" vertical="center" wrapText="1"/>
    </xf>
    <xf numFmtId="0" fontId="13" fillId="0" borderId="203" xfId="0" applyFont="1" applyBorder="1" applyAlignment="1">
      <alignment horizontal="center" vertical="center" wrapText="1"/>
    </xf>
    <xf numFmtId="0" fontId="13" fillId="0" borderId="185" xfId="0" applyFont="1" applyBorder="1" applyAlignment="1">
      <alignment horizontal="center" vertical="center" wrapText="1"/>
    </xf>
    <xf numFmtId="164" fontId="24" fillId="0" borderId="99" xfId="0" applyNumberFormat="1" applyFont="1" applyBorder="1" applyAlignment="1">
      <alignment horizontal="center" vertical="center" wrapText="1"/>
    </xf>
    <xf numFmtId="0" fontId="24" fillId="0" borderId="51" xfId="1" applyFont="1" applyFill="1" applyBorder="1" applyAlignment="1" applyProtection="1">
      <alignment horizontal="center" vertical="center" wrapText="1"/>
    </xf>
    <xf numFmtId="14" fontId="24" fillId="0" borderId="51" xfId="0" applyNumberFormat="1" applyFont="1" applyFill="1" applyBorder="1" applyAlignment="1">
      <alignment horizontal="center" vertical="center" wrapText="1"/>
    </xf>
    <xf numFmtId="0" fontId="4" fillId="10" borderId="164" xfId="0" applyFont="1" applyFill="1" applyBorder="1" applyAlignment="1">
      <alignment horizontal="center" vertical="center" wrapText="1"/>
    </xf>
    <xf numFmtId="0" fontId="9" fillId="0" borderId="45" xfId="0" applyFont="1" applyBorder="1" applyAlignment="1">
      <alignment vertical="center" wrapText="1"/>
    </xf>
    <xf numFmtId="0" fontId="9" fillId="0" borderId="45" xfId="0" applyFont="1" applyBorder="1" applyAlignment="1">
      <alignment horizontal="center" vertical="center" wrapText="1"/>
    </xf>
    <xf numFmtId="0" fontId="3" fillId="10" borderId="167" xfId="0" applyFont="1" applyFill="1" applyBorder="1" applyAlignment="1">
      <alignment horizontal="center" vertical="center"/>
    </xf>
    <xf numFmtId="0" fontId="3" fillId="10" borderId="177" xfId="0" applyFont="1" applyFill="1" applyBorder="1" applyAlignment="1">
      <alignment horizontal="center" vertical="center" wrapText="1"/>
    </xf>
    <xf numFmtId="14" fontId="3" fillId="10" borderId="177" xfId="0" applyNumberFormat="1" applyFont="1" applyFill="1" applyBorder="1" applyAlignment="1">
      <alignment horizontal="center" vertical="center" wrapText="1"/>
    </xf>
    <xf numFmtId="17" fontId="24" fillId="10" borderId="177" xfId="0" applyNumberFormat="1" applyFont="1" applyFill="1" applyBorder="1" applyAlignment="1">
      <alignment horizontal="center" vertical="center" wrapText="1"/>
    </xf>
    <xf numFmtId="17" fontId="3" fillId="10" borderId="177" xfId="0" applyNumberFormat="1" applyFont="1" applyFill="1" applyBorder="1" applyAlignment="1">
      <alignment horizontal="center" vertical="center"/>
    </xf>
    <xf numFmtId="17" fontId="28" fillId="10" borderId="177" xfId="0" applyNumberFormat="1" applyFont="1" applyFill="1" applyBorder="1" applyAlignment="1">
      <alignment horizontal="center" vertical="center"/>
    </xf>
    <xf numFmtId="0" fontId="3" fillId="10" borderId="177" xfId="0" applyFont="1" applyFill="1" applyBorder="1" applyAlignment="1">
      <alignment horizontal="left" vertical="center" wrapText="1"/>
    </xf>
    <xf numFmtId="0" fontId="3" fillId="10" borderId="177" xfId="0" applyFont="1" applyFill="1" applyBorder="1" applyAlignment="1">
      <alignment horizontal="justify" vertical="justify" wrapText="1"/>
    </xf>
    <xf numFmtId="0" fontId="3" fillId="10" borderId="184" xfId="0" applyFont="1" applyFill="1" applyBorder="1" applyAlignment="1">
      <alignment horizontal="center" vertical="center"/>
    </xf>
    <xf numFmtId="164" fontId="3" fillId="0" borderId="101" xfId="0" applyNumberFormat="1" applyFont="1" applyBorder="1" applyAlignment="1">
      <alignment horizontal="center" vertical="center"/>
    </xf>
    <xf numFmtId="0" fontId="4" fillId="18" borderId="45" xfId="0" applyFont="1" applyFill="1" applyBorder="1" applyAlignment="1">
      <alignment horizontal="left" vertical="center" wrapText="1"/>
    </xf>
    <xf numFmtId="0" fontId="4" fillId="18" borderId="45" xfId="0" applyFont="1" applyFill="1" applyBorder="1" applyAlignment="1">
      <alignment horizontal="center" vertical="center" wrapText="1"/>
    </xf>
    <xf numFmtId="14" fontId="4" fillId="18" borderId="45" xfId="0" applyNumberFormat="1" applyFont="1" applyFill="1" applyBorder="1" applyAlignment="1">
      <alignment horizontal="center" vertical="center" wrapText="1"/>
    </xf>
    <xf numFmtId="17" fontId="4" fillId="18" borderId="45" xfId="0" applyNumberFormat="1" applyFont="1" applyFill="1" applyBorder="1" applyAlignment="1">
      <alignment horizontal="center" vertical="center"/>
    </xf>
    <xf numFmtId="17" fontId="3" fillId="0" borderId="51" xfId="0" applyNumberFormat="1" applyFont="1" applyBorder="1" applyAlignment="1">
      <alignment horizontal="center" vertical="center"/>
    </xf>
    <xf numFmtId="0" fontId="3" fillId="0" borderId="100" xfId="0" applyFont="1" applyBorder="1" applyAlignment="1">
      <alignment horizontal="center" vertical="center" wrapText="1"/>
    </xf>
    <xf numFmtId="14" fontId="3" fillId="0" borderId="0" xfId="0" applyNumberFormat="1" applyFont="1" applyFill="1" applyBorder="1" applyAlignment="1">
      <alignment horizontal="center" vertical="center" wrapText="1"/>
    </xf>
    <xf numFmtId="0" fontId="3" fillId="0" borderId="0" xfId="0" applyFont="1" applyFill="1" applyBorder="1" applyAlignment="1">
      <alignment horizontal="justify" vertical="center" wrapText="1"/>
    </xf>
    <xf numFmtId="14" fontId="70" fillId="0" borderId="40" xfId="0" applyNumberFormat="1" applyFont="1" applyFill="1" applyBorder="1" applyAlignment="1">
      <alignment horizontal="center" vertical="center"/>
    </xf>
    <xf numFmtId="0" fontId="3" fillId="10" borderId="184" xfId="0" applyFont="1" applyFill="1" applyBorder="1" applyAlignment="1">
      <alignment horizontal="center" vertical="center" wrapText="1"/>
    </xf>
    <xf numFmtId="17" fontId="70" fillId="10" borderId="40" xfId="0" applyNumberFormat="1" applyFont="1" applyFill="1" applyBorder="1" applyAlignment="1">
      <alignment horizontal="center" vertical="center"/>
    </xf>
    <xf numFmtId="14" fontId="70" fillId="10" borderId="40" xfId="0" applyNumberFormat="1" applyFont="1" applyFill="1" applyBorder="1" applyAlignment="1">
      <alignment horizontal="center" vertical="center"/>
    </xf>
    <xf numFmtId="0" fontId="71" fillId="10" borderId="40" xfId="0" applyFont="1" applyFill="1" applyBorder="1" applyAlignment="1">
      <alignment horizontal="left" vertical="center" wrapText="1"/>
    </xf>
    <xf numFmtId="0" fontId="3" fillId="0" borderId="177" xfId="0" applyFont="1" applyBorder="1" applyAlignment="1">
      <alignment horizontal="justify" vertical="center" wrapText="1"/>
    </xf>
    <xf numFmtId="0" fontId="3" fillId="0" borderId="163" xfId="0" applyFont="1" applyBorder="1" applyAlignment="1">
      <alignment horizontal="center" vertical="center" wrapText="1"/>
    </xf>
    <xf numFmtId="17" fontId="3" fillId="5" borderId="89" xfId="0" applyNumberFormat="1" applyFont="1" applyFill="1" applyBorder="1" applyAlignment="1">
      <alignment horizontal="center" vertical="center" wrapText="1"/>
    </xf>
    <xf numFmtId="17" fontId="4" fillId="7" borderId="89" xfId="0" applyNumberFormat="1" applyFont="1" applyFill="1" applyBorder="1" applyAlignment="1">
      <alignment horizontal="center" vertical="center" wrapText="1"/>
    </xf>
    <xf numFmtId="49" fontId="3" fillId="0" borderId="89" xfId="0" applyNumberFormat="1" applyFont="1" applyBorder="1" applyAlignment="1">
      <alignment horizontal="center" vertical="center" wrapText="1"/>
    </xf>
    <xf numFmtId="49" fontId="73" fillId="0" borderId="101" xfId="0" applyNumberFormat="1" applyFont="1" applyFill="1" applyBorder="1" applyAlignment="1">
      <alignment horizontal="center" vertical="center"/>
    </xf>
    <xf numFmtId="0" fontId="73" fillId="0" borderId="45" xfId="0" applyFont="1" applyBorder="1" applyAlignment="1">
      <alignment horizontal="center" vertical="center" wrapText="1"/>
    </xf>
    <xf numFmtId="0" fontId="73" fillId="0" borderId="102" xfId="0" applyFont="1" applyBorder="1" applyAlignment="1">
      <alignment horizontal="center" vertical="center" wrapText="1"/>
    </xf>
    <xf numFmtId="0" fontId="74" fillId="0" borderId="45" xfId="0" applyFont="1" applyBorder="1" applyAlignment="1">
      <alignment vertical="center" wrapText="1"/>
    </xf>
    <xf numFmtId="17" fontId="28" fillId="0" borderId="124" xfId="0" applyNumberFormat="1" applyFont="1" applyFill="1" applyBorder="1" applyAlignment="1" applyProtection="1">
      <alignment horizontal="center" vertical="center"/>
      <protection locked="0"/>
    </xf>
    <xf numFmtId="17" fontId="3" fillId="10" borderId="161" xfId="0" applyNumberFormat="1" applyFont="1" applyFill="1" applyBorder="1" applyAlignment="1">
      <alignment horizontal="center" vertical="center"/>
    </xf>
    <xf numFmtId="17" fontId="3" fillId="10" borderId="178" xfId="0" applyNumberFormat="1" applyFont="1" applyFill="1" applyBorder="1" applyAlignment="1">
      <alignment horizontal="center" vertical="center"/>
    </xf>
    <xf numFmtId="17" fontId="3" fillId="0" borderId="178" xfId="0" applyNumberFormat="1" applyFont="1" applyFill="1" applyBorder="1" applyAlignment="1">
      <alignment horizontal="center" vertical="center"/>
    </xf>
    <xf numFmtId="164" fontId="4" fillId="18" borderId="69" xfId="0" applyNumberFormat="1" applyFont="1" applyFill="1" applyBorder="1" applyAlignment="1">
      <alignment horizontal="center" vertical="center" wrapText="1"/>
    </xf>
    <xf numFmtId="17" fontId="3" fillId="18" borderId="45" xfId="0" applyNumberFormat="1" applyFont="1" applyFill="1" applyBorder="1" applyAlignment="1">
      <alignment horizontal="center" vertical="center" wrapText="1"/>
    </xf>
    <xf numFmtId="17" fontId="4" fillId="18" borderId="45" xfId="0" applyNumberFormat="1" applyFont="1" applyFill="1" applyBorder="1" applyAlignment="1">
      <alignment horizontal="center" vertical="center" wrapText="1"/>
    </xf>
    <xf numFmtId="49" fontId="3" fillId="0" borderId="0" xfId="0" applyNumberFormat="1" applyFont="1" applyBorder="1" applyAlignment="1">
      <alignment horizontal="center"/>
    </xf>
    <xf numFmtId="0" fontId="3" fillId="14" borderId="102" xfId="0" applyFont="1" applyFill="1" applyBorder="1" applyAlignment="1">
      <alignment horizontal="center" vertical="center"/>
    </xf>
    <xf numFmtId="0" fontId="3" fillId="14" borderId="101" xfId="0" applyFont="1" applyFill="1" applyBorder="1" applyAlignment="1">
      <alignment horizontal="center" vertical="center" wrapText="1"/>
    </xf>
    <xf numFmtId="49" fontId="3" fillId="14" borderId="70" xfId="0" applyNumberFormat="1" applyFont="1" applyFill="1" applyBorder="1" applyAlignment="1">
      <alignment horizontal="center" vertical="center"/>
    </xf>
    <xf numFmtId="49" fontId="3" fillId="0" borderId="102" xfId="0" applyNumberFormat="1" applyFont="1" applyFill="1" applyBorder="1" applyAlignment="1">
      <alignment horizontal="center" vertical="center"/>
    </xf>
    <xf numFmtId="0" fontId="24" fillId="0" borderId="104" xfId="0" applyFont="1" applyFill="1" applyBorder="1" applyAlignment="1">
      <alignment horizontal="justify" vertical="center" wrapText="1"/>
    </xf>
    <xf numFmtId="49" fontId="3" fillId="0" borderId="163" xfId="0" applyNumberFormat="1" applyFont="1" applyFill="1" applyBorder="1" applyAlignment="1">
      <alignment horizontal="center" vertical="center"/>
    </xf>
    <xf numFmtId="49" fontId="3" fillId="0" borderId="163" xfId="0" applyNumberFormat="1" applyFont="1" applyFill="1" applyBorder="1" applyAlignment="1">
      <alignment horizontal="left" vertical="center"/>
    </xf>
    <xf numFmtId="49" fontId="3" fillId="0" borderId="163" xfId="0" applyNumberFormat="1" applyFont="1" applyFill="1" applyBorder="1" applyAlignment="1">
      <alignment horizontal="left" vertical="center" wrapText="1"/>
    </xf>
    <xf numFmtId="0" fontId="24" fillId="0" borderId="102" xfId="0" applyFont="1" applyFill="1" applyBorder="1" applyAlignment="1">
      <alignment horizontal="center" vertical="center"/>
    </xf>
    <xf numFmtId="0" fontId="24" fillId="0" borderId="208" xfId="0" applyFont="1" applyFill="1" applyBorder="1" applyAlignment="1">
      <alignment vertical="center"/>
    </xf>
    <xf numFmtId="0" fontId="3" fillId="0" borderId="209" xfId="0" applyFont="1" applyFill="1" applyBorder="1" applyAlignment="1">
      <alignment horizontal="left" vertical="center" wrapText="1"/>
    </xf>
    <xf numFmtId="0" fontId="3" fillId="0" borderId="210" xfId="0" applyFont="1" applyFill="1" applyBorder="1" applyAlignment="1">
      <alignment horizontal="left" vertical="center"/>
    </xf>
    <xf numFmtId="0" fontId="3" fillId="0" borderId="210" xfId="0" applyFont="1" applyFill="1" applyBorder="1" applyAlignment="1">
      <alignment horizontal="left" vertical="center" wrapText="1"/>
    </xf>
    <xf numFmtId="0" fontId="24" fillId="0" borderId="212" xfId="0" applyFont="1" applyFill="1" applyBorder="1" applyAlignment="1">
      <alignment vertical="center"/>
    </xf>
    <xf numFmtId="0" fontId="24" fillId="0" borderId="212" xfId="0" applyFont="1" applyFill="1" applyBorder="1" applyAlignment="1">
      <alignment vertical="center" wrapText="1"/>
    </xf>
    <xf numFmtId="49" fontId="3" fillId="0" borderId="74" xfId="0" applyNumberFormat="1" applyFont="1" applyFill="1" applyBorder="1" applyAlignment="1">
      <alignment horizontal="center" vertical="center"/>
    </xf>
    <xf numFmtId="49" fontId="3" fillId="0" borderId="151" xfId="0" applyNumberFormat="1" applyFont="1" applyFill="1" applyBorder="1" applyAlignment="1">
      <alignment horizontal="center" vertical="center"/>
    </xf>
    <xf numFmtId="49" fontId="3" fillId="0" borderId="154" xfId="0" applyNumberFormat="1" applyFont="1" applyFill="1" applyBorder="1" applyAlignment="1">
      <alignment horizontal="center" vertical="center"/>
    </xf>
    <xf numFmtId="49" fontId="3" fillId="0" borderId="102" xfId="0" applyNumberFormat="1" applyFont="1" applyFill="1" applyBorder="1" applyAlignment="1">
      <alignment horizontal="center" vertical="center" wrapText="1"/>
    </xf>
    <xf numFmtId="49" fontId="3" fillId="0" borderId="202" xfId="0" applyNumberFormat="1" applyFont="1" applyFill="1" applyBorder="1" applyAlignment="1">
      <alignment horizontal="center" vertical="center"/>
    </xf>
    <xf numFmtId="0" fontId="3" fillId="0" borderId="96" xfId="0" applyFont="1" applyBorder="1" applyAlignment="1">
      <alignment horizontal="center" wrapText="1"/>
    </xf>
    <xf numFmtId="14" fontId="24" fillId="4" borderId="45" xfId="0" applyNumberFormat="1" applyFont="1" applyFill="1" applyBorder="1" applyAlignment="1">
      <alignment horizontal="center" vertical="center" wrapText="1"/>
    </xf>
    <xf numFmtId="0" fontId="4" fillId="18" borderId="45" xfId="0" applyFont="1" applyFill="1" applyBorder="1" applyAlignment="1">
      <alignment vertical="center" wrapText="1"/>
    </xf>
    <xf numFmtId="0" fontId="4" fillId="18" borderId="7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4" fillId="0" borderId="0" xfId="0" applyFont="1" applyFill="1" applyBorder="1" applyAlignment="1">
      <alignment horizontal="center" wrapText="1"/>
    </xf>
    <xf numFmtId="0" fontId="3" fillId="0" borderId="1" xfId="0" applyFont="1" applyFill="1" applyBorder="1" applyAlignment="1">
      <alignment horizontal="center"/>
    </xf>
    <xf numFmtId="0" fontId="3" fillId="10" borderId="0" xfId="0" applyFont="1" applyFill="1" applyAlignment="1">
      <alignment vertical="center" wrapText="1"/>
    </xf>
    <xf numFmtId="0" fontId="3" fillId="0" borderId="213" xfId="0" applyFont="1" applyBorder="1" applyAlignment="1">
      <alignment vertical="center" wrapText="1"/>
    </xf>
    <xf numFmtId="0" fontId="3" fillId="0" borderId="190" xfId="0" applyFont="1" applyBorder="1" applyAlignment="1">
      <alignment horizontal="center" vertical="center" wrapText="1"/>
    </xf>
    <xf numFmtId="0" fontId="11" fillId="0" borderId="45" xfId="0" applyFont="1" applyBorder="1" applyAlignment="1">
      <alignment vertical="center" wrapText="1"/>
    </xf>
    <xf numFmtId="0" fontId="11" fillId="0" borderId="45" xfId="0" applyFont="1" applyBorder="1" applyAlignment="1">
      <alignment horizontal="center" vertical="center" wrapText="1"/>
    </xf>
    <xf numFmtId="0" fontId="3" fillId="0" borderId="209" xfId="0" applyFont="1" applyFill="1" applyBorder="1" applyAlignment="1">
      <alignment horizontal="center" vertical="center"/>
    </xf>
    <xf numFmtId="0" fontId="3" fillId="0" borderId="209" xfId="0" applyFont="1" applyFill="1" applyBorder="1" applyAlignment="1">
      <alignment horizontal="center" vertical="center" wrapText="1"/>
    </xf>
    <xf numFmtId="14" fontId="73" fillId="0" borderId="209" xfId="0" applyNumberFormat="1" applyFont="1" applyFill="1" applyBorder="1" applyAlignment="1">
      <alignment horizontal="center" vertical="center" wrapText="1"/>
    </xf>
    <xf numFmtId="17" fontId="3" fillId="0" borderId="209" xfId="0" applyNumberFormat="1" applyFont="1" applyFill="1" applyBorder="1" applyAlignment="1">
      <alignment horizontal="center" vertical="center"/>
    </xf>
    <xf numFmtId="17" fontId="73" fillId="0" borderId="209" xfId="0" applyNumberFormat="1" applyFont="1" applyFill="1" applyBorder="1" applyAlignment="1">
      <alignment horizontal="center" vertical="center"/>
    </xf>
    <xf numFmtId="0" fontId="73" fillId="0" borderId="209" xfId="0" applyFont="1" applyBorder="1" applyAlignment="1">
      <alignment vertical="center" wrapText="1"/>
    </xf>
    <xf numFmtId="0" fontId="73" fillId="0" borderId="209" xfId="0" applyFont="1" applyFill="1" applyBorder="1" applyAlignment="1">
      <alignment horizontal="justify" vertical="center" wrapText="1"/>
    </xf>
    <xf numFmtId="0" fontId="73" fillId="0" borderId="209" xfId="0" applyFont="1" applyFill="1" applyBorder="1" applyAlignment="1">
      <alignment horizontal="center" vertical="center" wrapText="1"/>
    </xf>
    <xf numFmtId="0" fontId="73" fillId="0" borderId="209" xfId="0" applyFont="1" applyFill="1" applyBorder="1" applyAlignment="1">
      <alignment horizontal="center" vertical="center"/>
    </xf>
    <xf numFmtId="17" fontId="3" fillId="17" borderId="214" xfId="0" applyNumberFormat="1" applyFont="1" applyFill="1" applyBorder="1" applyAlignment="1">
      <alignment horizontal="center" vertical="center"/>
    </xf>
    <xf numFmtId="0" fontId="3" fillId="16" borderId="89" xfId="0" applyNumberFormat="1" applyFont="1" applyFill="1" applyBorder="1" applyAlignment="1">
      <alignment horizontal="center" vertical="center" wrapText="1"/>
    </xf>
    <xf numFmtId="0" fontId="3" fillId="0" borderId="188" xfId="0" applyFont="1" applyFill="1" applyBorder="1" applyAlignment="1">
      <alignment horizontal="center" vertical="center" wrapText="1"/>
    </xf>
    <xf numFmtId="0" fontId="73" fillId="0" borderId="88" xfId="0" applyFont="1" applyFill="1" applyBorder="1" applyAlignment="1">
      <alignment horizontal="center" vertical="center"/>
    </xf>
    <xf numFmtId="0" fontId="73" fillId="0" borderId="40" xfId="0" applyFont="1" applyFill="1" applyBorder="1" applyAlignment="1">
      <alignment horizontal="center" vertical="center" wrapText="1"/>
    </xf>
    <xf numFmtId="14" fontId="73" fillId="0" borderId="40" xfId="0" applyNumberFormat="1" applyFont="1" applyFill="1" applyBorder="1" applyAlignment="1">
      <alignment horizontal="center" vertical="center"/>
    </xf>
    <xf numFmtId="17" fontId="73" fillId="0" borderId="40" xfId="0" applyNumberFormat="1" applyFont="1" applyFill="1" applyBorder="1" applyAlignment="1">
      <alignment horizontal="center" vertical="center"/>
    </xf>
    <xf numFmtId="0" fontId="75" fillId="0" borderId="40" xfId="0" applyFont="1" applyFill="1" applyBorder="1" applyAlignment="1">
      <alignment horizontal="left" vertical="center" wrapText="1"/>
    </xf>
    <xf numFmtId="0" fontId="73" fillId="0" borderId="40" xfId="0" applyFont="1" applyFill="1" applyBorder="1" applyAlignment="1">
      <alignment horizontal="left" vertical="center" wrapText="1"/>
    </xf>
    <xf numFmtId="0" fontId="13" fillId="0" borderId="0" xfId="0" applyFont="1" applyFill="1" applyAlignment="1">
      <alignment horizontal="center" vertical="center"/>
    </xf>
    <xf numFmtId="164" fontId="73" fillId="0" borderId="103" xfId="0" applyNumberFormat="1" applyFont="1" applyFill="1" applyBorder="1" applyAlignment="1">
      <alignment horizontal="center" vertical="center" wrapText="1"/>
    </xf>
    <xf numFmtId="0" fontId="73" fillId="0" borderId="104" xfId="0" applyFont="1" applyFill="1" applyBorder="1" applyAlignment="1">
      <alignment horizontal="center" vertical="center" wrapText="1"/>
    </xf>
    <xf numFmtId="14" fontId="73" fillId="0" borderId="104" xfId="0" applyNumberFormat="1" applyFont="1" applyFill="1" applyBorder="1" applyAlignment="1">
      <alignment horizontal="center" vertical="center" wrapText="1"/>
    </xf>
    <xf numFmtId="17" fontId="73" fillId="0" borderId="104" xfId="0" applyNumberFormat="1" applyFont="1" applyFill="1" applyBorder="1" applyAlignment="1">
      <alignment horizontal="center" vertical="center" wrapText="1"/>
    </xf>
    <xf numFmtId="0" fontId="73" fillId="0" borderId="104" xfId="0" applyFont="1" applyFill="1" applyBorder="1" applyAlignment="1">
      <alignment horizontal="left" vertical="center" wrapText="1"/>
    </xf>
    <xf numFmtId="0" fontId="73" fillId="0" borderId="104" xfId="0" applyFont="1" applyFill="1" applyBorder="1" applyAlignment="1">
      <alignment vertical="center" wrapText="1"/>
    </xf>
    <xf numFmtId="0" fontId="73" fillId="0" borderId="104" xfId="0" applyFont="1" applyFill="1" applyBorder="1" applyAlignment="1">
      <alignment horizontal="center" wrapText="1"/>
    </xf>
    <xf numFmtId="0" fontId="73" fillId="0" borderId="105" xfId="0" applyFont="1" applyFill="1" applyBorder="1" applyAlignment="1">
      <alignment horizontal="center" vertical="center" wrapText="1"/>
    </xf>
    <xf numFmtId="0" fontId="13" fillId="0" borderId="0" xfId="0" applyNumberFormat="1" applyFont="1" applyBorder="1" applyAlignment="1" applyProtection="1">
      <alignment horizontal="center" wrapText="1"/>
      <protection locked="0"/>
    </xf>
    <xf numFmtId="0" fontId="3" fillId="0" borderId="0" xfId="0" applyNumberFormat="1" applyFont="1" applyBorder="1" applyAlignment="1" applyProtection="1">
      <alignment horizontal="center" wrapText="1"/>
      <protection locked="0"/>
    </xf>
    <xf numFmtId="0" fontId="0" fillId="0" borderId="0" xfId="0" applyNumberFormat="1" applyBorder="1" applyAlignment="1" applyProtection="1">
      <alignment wrapText="1"/>
      <protection locked="0"/>
    </xf>
    <xf numFmtId="0" fontId="13" fillId="0" borderId="0" xfId="0" applyNumberFormat="1" applyFont="1" applyBorder="1" applyAlignment="1" applyProtection="1">
      <alignment wrapText="1"/>
      <protection locked="0"/>
    </xf>
    <xf numFmtId="0" fontId="13" fillId="0" borderId="0" xfId="0" applyFont="1" applyBorder="1" applyAlignment="1" applyProtection="1">
      <protection locked="0"/>
    </xf>
    <xf numFmtId="0" fontId="13" fillId="0" borderId="0"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14" borderId="69" xfId="0" applyFont="1" applyFill="1" applyBorder="1" applyAlignment="1" applyProtection="1">
      <alignment horizontal="center" vertical="center"/>
      <protection locked="0"/>
    </xf>
    <xf numFmtId="0" fontId="13" fillId="14" borderId="45" xfId="0" applyFont="1" applyFill="1" applyBorder="1" applyAlignment="1" applyProtection="1">
      <alignment horizontal="center" vertical="center"/>
      <protection locked="0"/>
    </xf>
    <xf numFmtId="0" fontId="13" fillId="14" borderId="102" xfId="0" applyFont="1" applyFill="1" applyBorder="1" applyAlignment="1" applyProtection="1">
      <alignment horizontal="center" vertical="center"/>
      <protection locked="0"/>
    </xf>
    <xf numFmtId="0" fontId="26" fillId="14" borderId="0" xfId="0" applyFont="1" applyFill="1" applyBorder="1" applyAlignment="1" applyProtection="1">
      <alignment horizontal="center" vertical="center" wrapText="1"/>
      <protection locked="0"/>
    </xf>
    <xf numFmtId="0" fontId="13" fillId="14" borderId="101" xfId="0" applyFont="1" applyFill="1" applyBorder="1" applyAlignment="1" applyProtection="1">
      <alignment horizontal="center" vertical="center" wrapText="1"/>
      <protection locked="0"/>
    </xf>
    <xf numFmtId="0" fontId="3" fillId="14" borderId="45" xfId="0" applyFont="1" applyFill="1" applyBorder="1" applyAlignment="1" applyProtection="1">
      <alignment horizontal="center" vertical="center" wrapText="1"/>
      <protection locked="0"/>
    </xf>
    <xf numFmtId="0" fontId="13" fillId="14" borderId="70" xfId="0" applyFont="1" applyFill="1" applyBorder="1" applyAlignment="1" applyProtection="1">
      <alignment horizontal="center" vertical="center"/>
      <protection locked="0"/>
    </xf>
    <xf numFmtId="0" fontId="13" fillId="0" borderId="0" xfId="0" applyFont="1" applyBorder="1" applyAlignment="1" applyProtection="1">
      <alignment vertical="center"/>
      <protection locked="0"/>
    </xf>
    <xf numFmtId="0" fontId="0" fillId="0" borderId="0" xfId="0" applyBorder="1" applyProtection="1">
      <protection locked="0"/>
    </xf>
    <xf numFmtId="0" fontId="13" fillId="0" borderId="0" xfId="0" applyFont="1" applyBorder="1" applyAlignment="1" applyProtection="1">
      <alignment wrapText="1"/>
      <protection locked="0"/>
    </xf>
    <xf numFmtId="0" fontId="13" fillId="0" borderId="0" xfId="0" applyFont="1" applyBorder="1" applyAlignment="1" applyProtection="1">
      <alignment horizontal="center" wrapText="1"/>
      <protection locked="0"/>
    </xf>
    <xf numFmtId="0" fontId="13" fillId="0" borderId="0" xfId="0" applyFont="1" applyBorder="1" applyAlignment="1" applyProtection="1">
      <alignment horizontal="justify" wrapText="1"/>
      <protection locked="0"/>
    </xf>
    <xf numFmtId="0" fontId="13" fillId="0" borderId="0" xfId="0" applyFont="1" applyBorder="1" applyAlignment="1" applyProtection="1">
      <alignment horizontal="left" wrapText="1"/>
      <protection locked="0"/>
    </xf>
    <xf numFmtId="0" fontId="21" fillId="6" borderId="106" xfId="0" applyFont="1" applyFill="1" applyBorder="1" applyAlignment="1" applyProtection="1">
      <alignment horizontal="center" vertical="center" wrapText="1"/>
      <protection locked="0"/>
    </xf>
    <xf numFmtId="0" fontId="13" fillId="0" borderId="106" xfId="0" applyFont="1" applyBorder="1" applyAlignment="1" applyProtection="1">
      <alignment horizontal="center" wrapText="1"/>
      <protection locked="0"/>
    </xf>
    <xf numFmtId="14" fontId="13" fillId="0" borderId="0" xfId="0" applyNumberFormat="1" applyFont="1" applyBorder="1" applyAlignment="1" applyProtection="1">
      <alignment horizontal="center" wrapText="1"/>
      <protection locked="0"/>
    </xf>
    <xf numFmtId="164" fontId="13" fillId="0" borderId="0" xfId="0" applyNumberFormat="1" applyFont="1" applyBorder="1" applyAlignment="1" applyProtection="1">
      <alignment horizontal="center"/>
      <protection locked="0"/>
    </xf>
    <xf numFmtId="164" fontId="13" fillId="0" borderId="0" xfId="0" applyNumberFormat="1"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13" fillId="2" borderId="0" xfId="0" applyFont="1" applyFill="1" applyBorder="1" applyAlignment="1" applyProtection="1">
      <alignment horizontal="center" wrapText="1"/>
      <protection locked="0"/>
    </xf>
    <xf numFmtId="0" fontId="13" fillId="2" borderId="0" xfId="0" applyFont="1" applyFill="1" applyBorder="1" applyAlignment="1" applyProtection="1">
      <alignment horizontal="left" wrapText="1"/>
      <protection locked="0"/>
    </xf>
    <xf numFmtId="0" fontId="13" fillId="2" borderId="0" xfId="0" applyFont="1" applyFill="1" applyBorder="1" applyAlignment="1" applyProtection="1">
      <alignment horizontal="center"/>
      <protection locked="0"/>
    </xf>
    <xf numFmtId="0" fontId="14" fillId="2" borderId="0" xfId="0" applyFont="1" applyFill="1" applyBorder="1" applyAlignment="1" applyProtection="1">
      <alignment horizontal="center" wrapText="1"/>
      <protection locked="0"/>
    </xf>
    <xf numFmtId="14" fontId="14" fillId="0" borderId="0" xfId="0" applyNumberFormat="1" applyFont="1" applyBorder="1" applyAlignment="1" applyProtection="1">
      <alignment horizontal="center"/>
      <protection locked="0"/>
    </xf>
    <xf numFmtId="0" fontId="14" fillId="2" borderId="0" xfId="0" applyFont="1" applyFill="1" applyBorder="1" applyAlignment="1" applyProtection="1">
      <alignment horizontal="justify" wrapText="1"/>
      <protection locked="0"/>
    </xf>
    <xf numFmtId="14" fontId="13" fillId="0" borderId="0" xfId="0" applyNumberFormat="1" applyFont="1" applyBorder="1" applyAlignment="1" applyProtection="1">
      <alignment horizontal="center"/>
      <protection locked="0"/>
    </xf>
    <xf numFmtId="0" fontId="13" fillId="2" borderId="0" xfId="0" applyFont="1" applyFill="1" applyBorder="1" applyAlignment="1" applyProtection="1">
      <alignment horizontal="justify" wrapText="1"/>
      <protection locked="0"/>
    </xf>
    <xf numFmtId="0" fontId="14" fillId="0" borderId="0" xfId="0" applyFont="1" applyBorder="1" applyAlignment="1" applyProtection="1">
      <alignment horizontal="center" wrapText="1"/>
      <protection locked="0"/>
    </xf>
    <xf numFmtId="14" fontId="14" fillId="0" borderId="0" xfId="0" applyNumberFormat="1" applyFont="1" applyBorder="1" applyAlignment="1" applyProtection="1">
      <alignment horizontal="center" wrapText="1"/>
      <protection locked="0"/>
    </xf>
    <xf numFmtId="0" fontId="14" fillId="0" borderId="0" xfId="0" applyFont="1" applyBorder="1" applyAlignment="1" applyProtection="1">
      <alignment horizontal="justify" wrapText="1"/>
      <protection locked="0"/>
    </xf>
    <xf numFmtId="0" fontId="20" fillId="0" borderId="0" xfId="0" applyFont="1" applyBorder="1" applyAlignment="1" applyProtection="1">
      <alignment horizontal="center"/>
      <protection locked="0"/>
    </xf>
    <xf numFmtId="0" fontId="3" fillId="0" borderId="0" xfId="0" applyFont="1" applyBorder="1" applyAlignment="1" applyProtection="1">
      <alignment horizontal="center" vertical="center" wrapText="1"/>
      <protection locked="0"/>
    </xf>
    <xf numFmtId="0" fontId="24" fillId="0" borderId="103" xfId="0" applyFont="1" applyBorder="1" applyAlignment="1" applyProtection="1">
      <alignment horizontal="center" vertical="center" wrapText="1"/>
      <protection locked="0"/>
    </xf>
    <xf numFmtId="0" fontId="24" fillId="0" borderId="104" xfId="0" applyFont="1" applyBorder="1" applyAlignment="1" applyProtection="1">
      <alignment horizontal="center" vertical="center"/>
      <protection locked="0"/>
    </xf>
    <xf numFmtId="0" fontId="24" fillId="0" borderId="104" xfId="0" applyFont="1" applyBorder="1" applyAlignment="1" applyProtection="1">
      <alignment vertical="center" wrapText="1"/>
      <protection locked="0"/>
    </xf>
    <xf numFmtId="0" fontId="24" fillId="0" borderId="104" xfId="0" applyFont="1" applyBorder="1" applyAlignment="1" applyProtection="1">
      <alignment horizontal="justify" vertical="center" wrapText="1"/>
      <protection locked="0"/>
    </xf>
    <xf numFmtId="0" fontId="24" fillId="0" borderId="105" xfId="0" applyFont="1" applyBorder="1" applyAlignment="1" applyProtection="1">
      <alignment horizontal="center" vertical="center"/>
      <protection locked="0"/>
    </xf>
    <xf numFmtId="0" fontId="24" fillId="17" borderId="101" xfId="0" applyFont="1" applyFill="1" applyBorder="1" applyAlignment="1" applyProtection="1">
      <alignment horizontal="center" vertical="center" wrapText="1"/>
      <protection locked="0"/>
    </xf>
    <xf numFmtId="0" fontId="24" fillId="17" borderId="45" xfId="0" applyFont="1" applyFill="1" applyBorder="1" applyAlignment="1" applyProtection="1">
      <alignment horizontal="center" vertical="center"/>
      <protection locked="0"/>
    </xf>
    <xf numFmtId="14" fontId="24" fillId="17" borderId="45" xfId="0" applyNumberFormat="1" applyFont="1" applyFill="1" applyBorder="1" applyAlignment="1" applyProtection="1">
      <alignment horizontal="center" vertical="center" wrapText="1"/>
      <protection locked="0"/>
    </xf>
    <xf numFmtId="17" fontId="24" fillId="17" borderId="45" xfId="0" applyNumberFormat="1" applyFont="1" applyFill="1" applyBorder="1" applyAlignment="1" applyProtection="1">
      <alignment horizontal="center" vertical="center"/>
      <protection locked="0"/>
    </xf>
    <xf numFmtId="17" fontId="28" fillId="17" borderId="124" xfId="0" applyNumberFormat="1" applyFont="1" applyFill="1" applyBorder="1" applyAlignment="1" applyProtection="1">
      <alignment horizontal="center" vertical="center"/>
      <protection locked="0"/>
    </xf>
    <xf numFmtId="0" fontId="24" fillId="17" borderId="45" xfId="0" applyFont="1" applyFill="1" applyBorder="1" applyAlignment="1" applyProtection="1">
      <alignment horizontal="center" vertical="center" wrapText="1"/>
      <protection locked="0"/>
    </xf>
    <xf numFmtId="0" fontId="24" fillId="17" borderId="45" xfId="0" applyFont="1" applyFill="1" applyBorder="1" applyAlignment="1" applyProtection="1">
      <alignment vertical="center" wrapText="1"/>
      <protection locked="0"/>
    </xf>
    <xf numFmtId="0" fontId="24" fillId="17" borderId="45" xfId="0" applyFont="1" applyFill="1" applyBorder="1" applyAlignment="1" applyProtection="1">
      <alignment horizontal="justify" vertical="top" wrapText="1"/>
      <protection locked="0"/>
    </xf>
    <xf numFmtId="0" fontId="24" fillId="17" borderId="102" xfId="0" applyFont="1" applyFill="1" applyBorder="1" applyAlignment="1" applyProtection="1">
      <alignment horizontal="center" vertical="center"/>
      <protection locked="0"/>
    </xf>
    <xf numFmtId="14" fontId="24" fillId="0" borderId="45" xfId="0" applyNumberFormat="1" applyFont="1" applyFill="1" applyBorder="1" applyAlignment="1" applyProtection="1">
      <alignment horizontal="center" vertical="center" wrapText="1"/>
      <protection locked="0"/>
    </xf>
    <xf numFmtId="17" fontId="24" fillId="0" borderId="45" xfId="0" applyNumberFormat="1" applyFont="1" applyFill="1" applyBorder="1" applyAlignment="1" applyProtection="1">
      <alignment horizontal="center" vertical="center"/>
      <protection locked="0"/>
    </xf>
    <xf numFmtId="0" fontId="24" fillId="0" borderId="45" xfId="0" applyFont="1" applyFill="1" applyBorder="1" applyAlignment="1" applyProtection="1">
      <alignment horizontal="center" vertical="center" wrapText="1"/>
      <protection locked="0"/>
    </xf>
    <xf numFmtId="0" fontId="4" fillId="0" borderId="0" xfId="0" applyFont="1" applyFill="1" applyAlignment="1">
      <alignment horizontal="center"/>
    </xf>
    <xf numFmtId="0" fontId="28" fillId="0" borderId="0" xfId="0" applyFont="1" applyFill="1" applyAlignment="1"/>
    <xf numFmtId="0" fontId="3" fillId="14" borderId="99" xfId="0" applyFont="1" applyFill="1" applyBorder="1" applyAlignment="1" applyProtection="1">
      <alignment horizontal="center" vertical="center"/>
      <protection locked="0"/>
    </xf>
    <xf numFmtId="0" fontId="13" fillId="14" borderId="51" xfId="0" applyFont="1" applyFill="1" applyBorder="1" applyAlignment="1" applyProtection="1">
      <alignment horizontal="center" vertical="center"/>
      <protection locked="0"/>
    </xf>
    <xf numFmtId="0" fontId="26" fillId="14" borderId="217" xfId="0" applyFont="1" applyFill="1" applyBorder="1" applyAlignment="1" applyProtection="1">
      <alignment horizontal="center" vertical="center" wrapText="1"/>
      <protection locked="0"/>
    </xf>
    <xf numFmtId="0" fontId="13" fillId="14" borderId="51" xfId="0" applyFont="1" applyFill="1" applyBorder="1" applyAlignment="1" applyProtection="1">
      <alignment horizontal="center" vertical="center" wrapText="1"/>
      <protection locked="0"/>
    </xf>
    <xf numFmtId="0" fontId="3" fillId="14" borderId="51" xfId="0" applyFont="1" applyFill="1" applyBorder="1" applyAlignment="1" applyProtection="1">
      <alignment horizontal="center" vertical="center"/>
      <protection locked="0"/>
    </xf>
    <xf numFmtId="0" fontId="13" fillId="14" borderId="100" xfId="0" applyFont="1" applyFill="1" applyBorder="1" applyAlignment="1" applyProtection="1">
      <alignment horizontal="center" vertical="center"/>
      <protection locked="0"/>
    </xf>
    <xf numFmtId="164" fontId="3" fillId="0" borderId="101" xfId="0" applyNumberFormat="1" applyFont="1" applyFill="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14" fontId="3" fillId="0" borderId="45" xfId="0" applyNumberFormat="1" applyFont="1" applyBorder="1" applyAlignment="1" applyProtection="1">
      <alignment horizontal="center" vertical="center" wrapText="1"/>
      <protection locked="0"/>
    </xf>
    <xf numFmtId="17" fontId="3" fillId="0" borderId="45" xfId="0" applyNumberFormat="1" applyFont="1" applyBorder="1" applyAlignment="1" applyProtection="1">
      <alignment horizontal="center" vertical="center" wrapText="1"/>
      <protection locked="0"/>
    </xf>
    <xf numFmtId="17" fontId="24" fillId="0" borderId="45" xfId="0" applyNumberFormat="1" applyFont="1" applyBorder="1" applyAlignment="1" applyProtection="1">
      <alignment horizontal="center" vertical="center" wrapText="1"/>
      <protection locked="0"/>
    </xf>
    <xf numFmtId="0" fontId="3" fillId="0" borderId="45" xfId="0" applyFont="1" applyBorder="1" applyAlignment="1" applyProtection="1">
      <alignment horizontal="justify" vertical="center" wrapText="1"/>
      <protection locked="0"/>
    </xf>
    <xf numFmtId="0" fontId="3" fillId="0" borderId="45" xfId="0" applyFont="1" applyBorder="1" applyAlignment="1" applyProtection="1">
      <alignment horizontal="left" vertical="center" wrapText="1"/>
      <protection locked="0"/>
    </xf>
    <xf numFmtId="0" fontId="3" fillId="0" borderId="45" xfId="0" applyFont="1" applyBorder="1" applyAlignment="1" applyProtection="1">
      <alignment vertical="center" wrapText="1"/>
      <protection locked="0"/>
    </xf>
    <xf numFmtId="0" fontId="3" fillId="0" borderId="102" xfId="0" applyFont="1" applyBorder="1" applyAlignment="1" applyProtection="1">
      <alignment horizontal="center" vertical="center" wrapText="1"/>
      <protection locked="0"/>
    </xf>
    <xf numFmtId="0" fontId="3" fillId="0" borderId="45" xfId="1" applyFont="1" applyBorder="1" applyAlignment="1" applyProtection="1">
      <alignment horizontal="center" vertical="center" wrapText="1"/>
      <protection locked="0"/>
    </xf>
    <xf numFmtId="164" fontId="24" fillId="0" borderId="101" xfId="0" applyNumberFormat="1" applyFont="1" applyFill="1" applyBorder="1" applyAlignment="1" applyProtection="1">
      <alignment horizontal="center" vertical="center" wrapText="1"/>
      <protection locked="0"/>
    </xf>
    <xf numFmtId="0" fontId="24" fillId="0" borderId="102" xfId="0" applyFont="1" applyBorder="1" applyAlignment="1" applyProtection="1">
      <alignment horizontal="center" vertical="center" wrapText="1"/>
      <protection locked="0"/>
    </xf>
    <xf numFmtId="164" fontId="24" fillId="0" borderId="103" xfId="0" applyNumberFormat="1" applyFont="1" applyFill="1" applyBorder="1" applyAlignment="1" applyProtection="1">
      <alignment horizontal="center" vertical="center" wrapText="1"/>
      <protection locked="0"/>
    </xf>
    <xf numFmtId="0" fontId="24" fillId="0" borderId="104" xfId="0" applyFont="1" applyBorder="1" applyAlignment="1" applyProtection="1">
      <alignment horizontal="center" vertical="center" wrapText="1"/>
      <protection locked="0"/>
    </xf>
    <xf numFmtId="17" fontId="24" fillId="0" borderId="104" xfId="0" applyNumberFormat="1" applyFont="1" applyBorder="1" applyAlignment="1" applyProtection="1">
      <alignment horizontal="center" vertical="center" wrapText="1"/>
      <protection locked="0"/>
    </xf>
    <xf numFmtId="0" fontId="24" fillId="0" borderId="105" xfId="0" applyFont="1" applyBorder="1" applyAlignment="1" applyProtection="1">
      <alignment horizontal="center" vertical="center" wrapText="1"/>
      <protection locked="0"/>
    </xf>
    <xf numFmtId="0" fontId="24" fillId="0" borderId="101" xfId="0" applyFont="1" applyBorder="1" applyAlignment="1" applyProtection="1">
      <alignment horizontal="center" vertical="center"/>
      <protection locked="0"/>
    </xf>
    <xf numFmtId="17" fontId="13" fillId="0" borderId="45" xfId="0" applyNumberFormat="1" applyFont="1" applyBorder="1" applyAlignment="1" applyProtection="1">
      <alignment horizontal="center" vertical="center"/>
      <protection locked="0"/>
    </xf>
    <xf numFmtId="17" fontId="3" fillId="0" borderId="41" xfId="0" applyNumberFormat="1" applyFont="1" applyFill="1" applyBorder="1" applyAlignment="1" applyProtection="1">
      <alignment horizontal="center" vertical="center"/>
      <protection locked="0"/>
    </xf>
    <xf numFmtId="0" fontId="24" fillId="0" borderId="45" xfId="0" applyFont="1" applyBorder="1" applyAlignment="1" applyProtection="1">
      <alignment horizontal="left" vertical="center" wrapText="1"/>
      <protection locked="0"/>
    </xf>
    <xf numFmtId="0" fontId="24" fillId="0" borderId="218" xfId="0" applyFont="1" applyFill="1" applyBorder="1" applyAlignment="1" applyProtection="1">
      <alignment horizontal="center" vertical="center"/>
      <protection locked="0"/>
    </xf>
    <xf numFmtId="0" fontId="24" fillId="0" borderId="134" xfId="0" applyFont="1" applyFill="1" applyBorder="1" applyAlignment="1" applyProtection="1">
      <alignment horizontal="center" vertical="center" wrapText="1"/>
      <protection locked="0"/>
    </xf>
    <xf numFmtId="14" fontId="24" fillId="0" borderId="134" xfId="0" applyNumberFormat="1" applyFont="1" applyFill="1" applyBorder="1" applyAlignment="1" applyProtection="1">
      <alignment horizontal="center" vertical="center" wrapText="1"/>
      <protection locked="0"/>
    </xf>
    <xf numFmtId="17" fontId="13" fillId="0" borderId="134" xfId="0" applyNumberFormat="1" applyFont="1" applyFill="1" applyBorder="1" applyAlignment="1" applyProtection="1">
      <alignment horizontal="center" vertical="center"/>
      <protection locked="0"/>
    </xf>
    <xf numFmtId="0" fontId="24" fillId="0" borderId="134" xfId="0" applyFont="1" applyFill="1" applyBorder="1" applyAlignment="1" applyProtection="1">
      <alignment horizontal="left" vertical="center" wrapText="1"/>
      <protection locked="0"/>
    </xf>
    <xf numFmtId="0" fontId="24" fillId="0" borderId="134" xfId="0" applyFont="1" applyFill="1" applyBorder="1" applyAlignment="1" applyProtection="1">
      <alignment horizontal="justify" vertical="center" wrapText="1"/>
      <protection locked="0"/>
    </xf>
    <xf numFmtId="0" fontId="24" fillId="0" borderId="134" xfId="0" applyFont="1" applyFill="1" applyBorder="1" applyAlignment="1" applyProtection="1">
      <alignment vertical="center" wrapText="1"/>
      <protection locked="0"/>
    </xf>
    <xf numFmtId="0" fontId="24" fillId="0" borderId="219" xfId="0" applyFont="1" applyFill="1" applyBorder="1" applyAlignment="1" applyProtection="1">
      <alignment horizontal="center" vertical="center"/>
      <protection locked="0"/>
    </xf>
    <xf numFmtId="0" fontId="24" fillId="0" borderId="220" xfId="0" applyFont="1" applyBorder="1" applyAlignment="1" applyProtection="1">
      <alignment horizontal="center" vertical="center"/>
      <protection locked="0"/>
    </xf>
    <xf numFmtId="0" fontId="24" fillId="0" borderId="153" xfId="0" applyFont="1" applyBorder="1" applyAlignment="1" applyProtection="1">
      <alignment horizontal="center" vertical="center" wrapText="1"/>
      <protection locked="0"/>
    </xf>
    <xf numFmtId="14" fontId="24" fillId="0" borderId="153" xfId="0" applyNumberFormat="1" applyFont="1" applyBorder="1" applyAlignment="1" applyProtection="1">
      <alignment horizontal="center" vertical="center" wrapText="1"/>
      <protection locked="0"/>
    </xf>
    <xf numFmtId="17" fontId="13" fillId="0" borderId="153" xfId="0" applyNumberFormat="1" applyFont="1" applyBorder="1" applyAlignment="1" applyProtection="1">
      <alignment horizontal="center" vertical="center"/>
      <protection locked="0"/>
    </xf>
    <xf numFmtId="0" fontId="24" fillId="0" borderId="153" xfId="0" applyFont="1" applyBorder="1" applyAlignment="1" applyProtection="1">
      <alignment horizontal="left" vertical="center" wrapText="1"/>
      <protection locked="0"/>
    </xf>
    <xf numFmtId="0" fontId="24" fillId="0" borderId="153" xfId="0" applyFont="1" applyBorder="1" applyAlignment="1" applyProtection="1">
      <alignment horizontal="justify" vertical="center" wrapText="1"/>
      <protection locked="0"/>
    </xf>
    <xf numFmtId="0" fontId="24" fillId="0" borderId="153" xfId="0" applyFont="1" applyBorder="1" applyAlignment="1" applyProtection="1">
      <alignment vertical="center" wrapText="1"/>
      <protection locked="0"/>
    </xf>
    <xf numFmtId="0" fontId="24" fillId="0" borderId="221" xfId="0" applyFont="1" applyBorder="1" applyAlignment="1" applyProtection="1">
      <alignment horizontal="center" vertical="center"/>
      <protection locked="0"/>
    </xf>
    <xf numFmtId="164" fontId="24" fillId="0" borderId="99" xfId="0" applyNumberFormat="1" applyFont="1" applyFill="1" applyBorder="1" applyAlignment="1" applyProtection="1">
      <alignment horizontal="center" vertical="center" wrapText="1"/>
      <protection locked="0"/>
    </xf>
    <xf numFmtId="0" fontId="24" fillId="0" borderId="51" xfId="0" applyFont="1" applyBorder="1" applyAlignment="1" applyProtection="1">
      <alignment horizontal="center" vertical="center" wrapText="1"/>
      <protection locked="0"/>
    </xf>
    <xf numFmtId="17" fontId="24" fillId="0" borderId="51" xfId="0" applyNumberFormat="1" applyFont="1" applyBorder="1" applyAlignment="1" applyProtection="1">
      <alignment horizontal="center" vertical="center" wrapText="1"/>
      <protection locked="0"/>
    </xf>
    <xf numFmtId="17" fontId="24" fillId="0" borderId="51" xfId="0" applyNumberFormat="1" applyFont="1" applyFill="1" applyBorder="1" applyAlignment="1" applyProtection="1">
      <alignment horizontal="center" vertical="center" wrapText="1"/>
      <protection locked="0"/>
    </xf>
    <xf numFmtId="0" fontId="24" fillId="0" borderId="51" xfId="0" applyFont="1" applyBorder="1" applyAlignment="1" applyProtection="1">
      <alignment vertical="center" wrapText="1"/>
      <protection locked="0"/>
    </xf>
    <xf numFmtId="0" fontId="24" fillId="0" borderId="51" xfId="0" applyFont="1" applyBorder="1" applyAlignment="1" applyProtection="1">
      <alignment horizontal="justify" vertical="center" wrapText="1"/>
      <protection locked="0"/>
    </xf>
    <xf numFmtId="0" fontId="24" fillId="0" borderId="100" xfId="0" applyFont="1" applyBorder="1" applyAlignment="1" applyProtection="1">
      <alignment horizontal="center" vertical="center" wrapText="1"/>
      <protection locked="0"/>
    </xf>
    <xf numFmtId="17" fontId="24" fillId="0" borderId="45" xfId="0" applyNumberFormat="1" applyFont="1" applyFill="1" applyBorder="1" applyAlignment="1" applyProtection="1">
      <alignment horizontal="center" vertical="center" wrapText="1"/>
      <protection locked="0"/>
    </xf>
    <xf numFmtId="164" fontId="24" fillId="0" borderId="169" xfId="0" applyNumberFormat="1" applyFont="1" applyFill="1" applyBorder="1" applyAlignment="1" applyProtection="1">
      <alignment horizontal="center" vertical="center" wrapText="1"/>
      <protection locked="0"/>
    </xf>
    <xf numFmtId="0" fontId="24" fillId="0" borderId="124" xfId="0" applyFont="1" applyBorder="1" applyAlignment="1" applyProtection="1">
      <alignment horizontal="center" vertical="center" wrapText="1"/>
      <protection locked="0"/>
    </xf>
    <xf numFmtId="14" fontId="24" fillId="0" borderId="124" xfId="0" applyNumberFormat="1" applyFont="1" applyBorder="1" applyAlignment="1" applyProtection="1">
      <alignment horizontal="center" vertical="center" wrapText="1"/>
      <protection locked="0"/>
    </xf>
    <xf numFmtId="17" fontId="24" fillId="0" borderId="124" xfId="0" applyNumberFormat="1" applyFont="1" applyBorder="1" applyAlignment="1" applyProtection="1">
      <alignment horizontal="center" vertical="center" wrapText="1"/>
      <protection locked="0"/>
    </xf>
    <xf numFmtId="17" fontId="24" fillId="0" borderId="124" xfId="0" applyNumberFormat="1" applyFont="1" applyFill="1" applyBorder="1" applyAlignment="1" applyProtection="1">
      <alignment horizontal="center" vertical="center" wrapText="1"/>
      <protection locked="0"/>
    </xf>
    <xf numFmtId="0" fontId="24" fillId="0" borderId="124" xfId="0" applyFont="1" applyBorder="1" applyAlignment="1" applyProtection="1">
      <alignment vertical="center" wrapText="1"/>
      <protection locked="0"/>
    </xf>
    <xf numFmtId="0" fontId="24" fillId="0" borderId="124" xfId="0" applyFont="1" applyBorder="1" applyAlignment="1" applyProtection="1">
      <alignment horizontal="justify" vertical="center" wrapText="1"/>
      <protection locked="0"/>
    </xf>
    <xf numFmtId="0" fontId="24" fillId="0" borderId="110" xfId="0" applyFont="1" applyBorder="1" applyAlignment="1" applyProtection="1">
      <alignment horizontal="center" vertical="center" wrapText="1"/>
      <protection locked="0"/>
    </xf>
    <xf numFmtId="0" fontId="13" fillId="0" borderId="31" xfId="0" applyFont="1" applyFill="1" applyBorder="1" applyAlignment="1">
      <alignment horizontal="center" vertical="center"/>
    </xf>
    <xf numFmtId="0" fontId="0" fillId="0" borderId="31" xfId="0" applyFill="1" applyBorder="1" applyAlignment="1">
      <alignment horizontal="center" vertical="center"/>
    </xf>
    <xf numFmtId="0" fontId="3" fillId="16" borderId="0" xfId="0" applyFont="1" applyFill="1" applyBorder="1" applyAlignment="1" applyProtection="1">
      <alignment horizontal="center" vertical="center"/>
      <protection hidden="1"/>
    </xf>
    <xf numFmtId="0" fontId="3" fillId="16" borderId="0" xfId="0" applyFont="1" applyFill="1" applyBorder="1" applyAlignment="1">
      <alignment horizontal="center" vertical="center"/>
    </xf>
    <xf numFmtId="0" fontId="73" fillId="16" borderId="88" xfId="0" applyFont="1" applyFill="1" applyBorder="1" applyAlignment="1">
      <alignment horizontal="center" vertical="center"/>
    </xf>
    <xf numFmtId="0" fontId="73" fillId="16" borderId="40" xfId="0" applyFont="1" applyFill="1" applyBorder="1" applyAlignment="1">
      <alignment horizontal="center" vertical="center" wrapText="1"/>
    </xf>
    <xf numFmtId="14" fontId="73" fillId="16" borderId="40" xfId="0" applyNumberFormat="1" applyFont="1" applyFill="1" applyBorder="1" applyAlignment="1">
      <alignment horizontal="center" vertical="center"/>
    </xf>
    <xf numFmtId="17" fontId="73" fillId="16" borderId="40" xfId="0" applyNumberFormat="1" applyFont="1" applyFill="1" applyBorder="1" applyAlignment="1">
      <alignment horizontal="center" vertical="center"/>
    </xf>
    <xf numFmtId="0" fontId="75" fillId="16" borderId="40" xfId="0" applyFont="1" applyFill="1" applyBorder="1" applyAlignment="1">
      <alignment horizontal="left" vertical="center" wrapText="1"/>
    </xf>
    <xf numFmtId="0" fontId="73" fillId="16" borderId="40" xfId="0" applyFont="1" applyFill="1" applyBorder="1" applyAlignment="1">
      <alignment horizontal="left" vertical="center" wrapText="1"/>
    </xf>
    <xf numFmtId="17" fontId="73" fillId="10" borderId="40" xfId="0" applyNumberFormat="1" applyFont="1" applyFill="1" applyBorder="1" applyAlignment="1">
      <alignment horizontal="center" vertical="center"/>
    </xf>
    <xf numFmtId="14" fontId="73" fillId="10" borderId="40" xfId="0" applyNumberFormat="1" applyFont="1" applyFill="1" applyBorder="1" applyAlignment="1">
      <alignment horizontal="center" vertical="center"/>
    </xf>
    <xf numFmtId="0" fontId="75" fillId="10" borderId="40" xfId="0" applyFont="1" applyFill="1" applyBorder="1" applyAlignment="1">
      <alignment horizontal="left" vertical="center" wrapText="1"/>
    </xf>
    <xf numFmtId="0" fontId="73" fillId="10" borderId="88" xfId="0" applyFont="1" applyFill="1" applyBorder="1" applyAlignment="1">
      <alignment horizontal="center" vertical="center"/>
    </xf>
    <xf numFmtId="0" fontId="73" fillId="10" borderId="40" xfId="0" applyFont="1" applyFill="1" applyBorder="1" applyAlignment="1">
      <alignment horizontal="center" vertical="center" wrapText="1"/>
    </xf>
    <xf numFmtId="0" fontId="65" fillId="10" borderId="40" xfId="0" applyFont="1" applyFill="1" applyBorder="1" applyAlignment="1">
      <alignment horizontal="center" vertical="center" wrapText="1"/>
    </xf>
    <xf numFmtId="14" fontId="65" fillId="10" borderId="40" xfId="0" applyNumberFormat="1" applyFont="1" applyFill="1" applyBorder="1" applyAlignment="1">
      <alignment horizontal="center" vertical="center" wrapText="1"/>
    </xf>
    <xf numFmtId="0" fontId="3" fillId="0" borderId="0" xfId="0" applyFont="1" applyAlignment="1">
      <alignment vertical="top" wrapText="1"/>
    </xf>
    <xf numFmtId="17" fontId="3" fillId="0" borderId="0" xfId="0" applyNumberFormat="1" applyFont="1" applyBorder="1" applyAlignment="1">
      <alignment horizontal="center" vertical="center"/>
    </xf>
    <xf numFmtId="0" fontId="46" fillId="0" borderId="0" xfId="0" applyFont="1" applyBorder="1"/>
    <xf numFmtId="0" fontId="46" fillId="0" borderId="0" xfId="0" applyFont="1" applyFill="1" applyBorder="1"/>
    <xf numFmtId="14" fontId="46" fillId="0" borderId="0" xfId="0" applyNumberFormat="1" applyFont="1" applyFill="1" applyBorder="1"/>
    <xf numFmtId="0" fontId="45" fillId="0" borderId="0" xfId="0" applyFont="1" applyAlignment="1">
      <alignment horizontal="center"/>
    </xf>
    <xf numFmtId="0" fontId="62" fillId="0" borderId="37" xfId="0" pivotButton="1" applyFont="1" applyBorder="1"/>
    <xf numFmtId="0" fontId="62" fillId="0" borderId="32" xfId="0" applyFont="1" applyBorder="1"/>
    <xf numFmtId="0" fontId="62" fillId="0" borderId="33" xfId="0" applyFont="1" applyBorder="1"/>
    <xf numFmtId="0" fontId="62" fillId="0" borderId="0" xfId="0" applyFont="1"/>
    <xf numFmtId="0" fontId="62" fillId="15" borderId="142" xfId="0" applyFont="1" applyFill="1" applyBorder="1"/>
    <xf numFmtId="0" fontId="62" fillId="0" borderId="0" xfId="0" applyFont="1" applyFill="1" applyBorder="1" applyAlignment="1">
      <alignment horizontal="center" vertical="center"/>
    </xf>
    <xf numFmtId="0" fontId="62" fillId="0" borderId="157" xfId="0" applyFont="1" applyFill="1" applyBorder="1" applyAlignment="1">
      <alignment horizontal="center" vertical="center"/>
    </xf>
    <xf numFmtId="0" fontId="45" fillId="0" borderId="0" xfId="0" applyFont="1" applyAlignment="1"/>
    <xf numFmtId="0" fontId="63" fillId="0" borderId="37" xfId="0" applyFont="1" applyFill="1" applyBorder="1"/>
    <xf numFmtId="0" fontId="63" fillId="0" borderId="33" xfId="0" applyFont="1" applyFill="1" applyBorder="1"/>
    <xf numFmtId="0" fontId="63" fillId="0" borderId="32" xfId="0" applyFont="1" applyFill="1" applyBorder="1"/>
    <xf numFmtId="0" fontId="63" fillId="0" borderId="33" xfId="0" applyNumberFormat="1" applyFont="1" applyFill="1" applyBorder="1"/>
    <xf numFmtId="0" fontId="62" fillId="0" borderId="139" xfId="0" applyFont="1" applyFill="1" applyBorder="1" applyAlignment="1">
      <alignment horizontal="center" vertical="center"/>
    </xf>
    <xf numFmtId="0" fontId="62" fillId="0" borderId="155" xfId="0" applyFont="1" applyFill="1" applyBorder="1" applyAlignment="1">
      <alignment horizontal="center" vertical="center"/>
    </xf>
    <xf numFmtId="14" fontId="63" fillId="0" borderId="0" xfId="0" applyNumberFormat="1" applyFont="1" applyFill="1"/>
    <xf numFmtId="0" fontId="46" fillId="9" borderId="0" xfId="0" applyFont="1" applyFill="1" applyBorder="1" applyAlignment="1">
      <alignment vertical="center"/>
    </xf>
    <xf numFmtId="49" fontId="4" fillId="7" borderId="44" xfId="0" applyNumberFormat="1" applyFont="1" applyFill="1" applyBorder="1" applyAlignment="1">
      <alignment horizontal="center" vertical="center"/>
    </xf>
    <xf numFmtId="0" fontId="28" fillId="7" borderId="45" xfId="0" applyFont="1" applyFill="1" applyBorder="1" applyAlignment="1">
      <alignment vertical="center" wrapText="1"/>
    </xf>
    <xf numFmtId="0" fontId="4" fillId="3" borderId="46" xfId="0" applyFont="1" applyFill="1" applyBorder="1" applyAlignment="1">
      <alignment horizontal="center" vertical="center"/>
    </xf>
    <xf numFmtId="0" fontId="3" fillId="2" borderId="45" xfId="0" applyFont="1" applyFill="1" applyBorder="1" applyAlignment="1">
      <alignment horizontal="center" vertical="center" wrapText="1"/>
    </xf>
    <xf numFmtId="0" fontId="3" fillId="2" borderId="45" xfId="0" applyFont="1" applyFill="1" applyBorder="1" applyAlignment="1">
      <alignment horizontal="left" vertical="center" wrapText="1"/>
    </xf>
    <xf numFmtId="0" fontId="3" fillId="0" borderId="89" xfId="0" applyNumberFormat="1" applyFont="1" applyFill="1" applyBorder="1" applyAlignment="1">
      <alignment horizontal="center" vertical="center" wrapText="1"/>
    </xf>
    <xf numFmtId="0" fontId="3" fillId="0" borderId="40" xfId="0" applyFont="1" applyFill="1" applyBorder="1" applyAlignment="1">
      <alignment horizontal="left" vertical="center"/>
    </xf>
    <xf numFmtId="0" fontId="3" fillId="10" borderId="0" xfId="0" applyFont="1" applyFill="1" applyBorder="1" applyAlignment="1">
      <alignment vertical="center"/>
    </xf>
    <xf numFmtId="0" fontId="4" fillId="5" borderId="0" xfId="0" applyFont="1" applyFill="1" applyBorder="1" applyAlignment="1">
      <alignment horizontal="center" vertical="center"/>
    </xf>
    <xf numFmtId="0" fontId="4" fillId="5" borderId="0" xfId="0" applyFont="1" applyFill="1" applyBorder="1" applyAlignment="1">
      <alignment vertical="center"/>
    </xf>
    <xf numFmtId="0" fontId="3" fillId="0" borderId="0" xfId="0" applyFont="1" applyFill="1"/>
    <xf numFmtId="0" fontId="3" fillId="10" borderId="0" xfId="0" applyFont="1" applyFill="1" applyBorder="1" applyAlignment="1" applyProtection="1">
      <alignment horizontal="center" vertical="center"/>
      <protection hidden="1"/>
    </xf>
    <xf numFmtId="17" fontId="4" fillId="3" borderId="45" xfId="0" applyNumberFormat="1" applyFont="1" applyFill="1" applyBorder="1" applyAlignment="1">
      <alignment horizontal="center" vertical="center"/>
    </xf>
    <xf numFmtId="0" fontId="4" fillId="3" borderId="45" xfId="0" applyFont="1" applyFill="1" applyBorder="1" applyAlignment="1">
      <alignment horizontal="left" vertical="center" wrapText="1"/>
    </xf>
    <xf numFmtId="0" fontId="4" fillId="3" borderId="45" xfId="0" applyFont="1" applyFill="1" applyBorder="1" applyAlignment="1">
      <alignment vertical="center"/>
    </xf>
    <xf numFmtId="0" fontId="3" fillId="3" borderId="46" xfId="0" applyFont="1" applyFill="1" applyBorder="1" applyAlignment="1">
      <alignment horizontal="center" vertical="center"/>
    </xf>
    <xf numFmtId="0" fontId="40" fillId="0" borderId="158" xfId="0" applyFont="1" applyFill="1" applyBorder="1" applyAlignment="1">
      <alignment horizontal="center" vertical="center"/>
    </xf>
    <xf numFmtId="0" fontId="3" fillId="0" borderId="3" xfId="0" applyFont="1" applyBorder="1"/>
    <xf numFmtId="49" fontId="24" fillId="0" borderId="44" xfId="0" applyNumberFormat="1" applyFont="1" applyFill="1" applyBorder="1" applyAlignment="1">
      <alignment horizontal="center" vertical="center"/>
    </xf>
    <xf numFmtId="0" fontId="24" fillId="0" borderId="46" xfId="0" applyFont="1" applyBorder="1" applyAlignment="1">
      <alignment horizontal="center" vertical="center" wrapText="1"/>
    </xf>
    <xf numFmtId="0" fontId="4" fillId="0" borderId="0" xfId="0" applyFont="1" applyFill="1" applyBorder="1" applyAlignment="1" applyProtection="1">
      <alignment horizontal="center" vertical="center"/>
      <protection hidden="1"/>
    </xf>
    <xf numFmtId="0" fontId="3" fillId="0" borderId="222" xfId="0" applyFont="1" applyBorder="1" applyAlignment="1">
      <alignment horizontal="justify" vertical="center" wrapText="1"/>
    </xf>
    <xf numFmtId="164" fontId="3" fillId="0" borderId="41" xfId="0" applyNumberFormat="1" applyFont="1" applyFill="1" applyBorder="1" applyAlignment="1">
      <alignment horizontal="center" vertical="center" wrapText="1"/>
    </xf>
    <xf numFmtId="14" fontId="3" fillId="0" borderId="41" xfId="0" applyNumberFormat="1" applyFont="1" applyFill="1" applyBorder="1" applyAlignment="1">
      <alignment horizontal="center" vertical="center" wrapText="1"/>
    </xf>
    <xf numFmtId="17" fontId="3" fillId="0" borderId="41" xfId="0" applyNumberFormat="1" applyFont="1" applyFill="1" applyBorder="1" applyAlignment="1">
      <alignment horizontal="center" vertical="center" wrapText="1"/>
    </xf>
    <xf numFmtId="0" fontId="3" fillId="0" borderId="41" xfId="0" applyFont="1" applyBorder="1" applyAlignment="1">
      <alignment horizontal="justify" vertical="center" wrapText="1"/>
    </xf>
    <xf numFmtId="0" fontId="3" fillId="0" borderId="51" xfId="0" applyFont="1" applyFill="1" applyBorder="1" applyAlignment="1">
      <alignment horizontal="justify" vertical="center" wrapText="1"/>
    </xf>
    <xf numFmtId="0" fontId="4" fillId="7" borderId="153" xfId="0" applyFont="1" applyFill="1" applyBorder="1" applyAlignment="1">
      <alignment horizontal="left" vertical="center" wrapText="1"/>
    </xf>
    <xf numFmtId="164" fontId="3" fillId="0" borderId="177" xfId="0" applyNumberFormat="1" applyFont="1" applyFill="1" applyBorder="1" applyAlignment="1">
      <alignment horizontal="center" vertical="center" wrapText="1"/>
    </xf>
    <xf numFmtId="14" fontId="3" fillId="0" borderId="177" xfId="0" applyNumberFormat="1" applyFont="1" applyFill="1" applyBorder="1" applyAlignment="1">
      <alignment horizontal="center" vertical="center" wrapText="1"/>
    </xf>
    <xf numFmtId="17" fontId="3" fillId="0" borderId="177" xfId="0" applyNumberFormat="1" applyFont="1" applyFill="1" applyBorder="1" applyAlignment="1">
      <alignment horizontal="center" vertical="center" wrapText="1"/>
    </xf>
    <xf numFmtId="14" fontId="4" fillId="7" borderId="160" xfId="0" applyNumberFormat="1" applyFont="1" applyFill="1" applyBorder="1" applyAlignment="1">
      <alignment horizontal="center" vertical="center" wrapText="1"/>
    </xf>
    <xf numFmtId="0" fontId="4" fillId="7" borderId="160" xfId="0" applyFont="1" applyFill="1" applyBorder="1" applyAlignment="1">
      <alignment horizontal="center" vertical="center" wrapText="1"/>
    </xf>
    <xf numFmtId="0" fontId="4" fillId="7" borderId="160" xfId="0" applyFont="1" applyFill="1" applyBorder="1" applyAlignment="1">
      <alignment horizontal="justify" vertical="center" wrapText="1"/>
    </xf>
    <xf numFmtId="0" fontId="4" fillId="7" borderId="165" xfId="0" applyFont="1" applyFill="1" applyBorder="1" applyAlignment="1">
      <alignment horizontal="center" vertical="center" wrapText="1"/>
    </xf>
    <xf numFmtId="0" fontId="4" fillId="7" borderId="204" xfId="0" applyFont="1" applyFill="1" applyBorder="1" applyAlignment="1">
      <alignment horizontal="center"/>
    </xf>
    <xf numFmtId="0" fontId="61" fillId="7" borderId="204" xfId="0" applyFont="1" applyFill="1" applyBorder="1"/>
    <xf numFmtId="0" fontId="4" fillId="7" borderId="204" xfId="0" applyFont="1" applyFill="1" applyBorder="1" applyAlignment="1"/>
    <xf numFmtId="0" fontId="3" fillId="0" borderId="224" xfId="0" applyFont="1" applyBorder="1" applyAlignment="1">
      <alignment horizontal="justify" vertical="center" wrapText="1"/>
    </xf>
    <xf numFmtId="0" fontId="3" fillId="0" borderId="161" xfId="0" applyFont="1" applyFill="1" applyBorder="1" applyAlignment="1">
      <alignment horizontal="center" vertical="center" wrapText="1"/>
    </xf>
    <xf numFmtId="164" fontId="3" fillId="0" borderId="225" xfId="0" applyNumberFormat="1" applyFont="1" applyFill="1" applyBorder="1" applyAlignment="1">
      <alignment horizontal="center" vertical="center" wrapText="1"/>
    </xf>
    <xf numFmtId="14" fontId="3" fillId="0" borderId="197" xfId="0" applyNumberFormat="1" applyFont="1" applyFill="1" applyBorder="1" applyAlignment="1">
      <alignment horizontal="center" vertical="center" wrapText="1"/>
    </xf>
    <xf numFmtId="17" fontId="3" fillId="0" borderId="197" xfId="0" applyNumberFormat="1" applyFont="1" applyFill="1" applyBorder="1" applyAlignment="1">
      <alignment horizontal="center" vertical="center" wrapText="1"/>
    </xf>
    <xf numFmtId="0" fontId="3" fillId="0" borderId="197" xfId="0" applyFont="1" applyBorder="1" applyAlignment="1">
      <alignment horizontal="justify" vertical="center" wrapText="1"/>
    </xf>
    <xf numFmtId="0" fontId="3" fillId="0" borderId="197" xfId="0" applyFont="1" applyFill="1" applyBorder="1" applyAlignment="1">
      <alignment horizontal="justify" vertical="center" wrapText="1"/>
    </xf>
    <xf numFmtId="0" fontId="3" fillId="0" borderId="226" xfId="0" applyFont="1" applyFill="1" applyBorder="1" applyAlignment="1">
      <alignment horizontal="center" vertical="center" wrapText="1"/>
    </xf>
    <xf numFmtId="0" fontId="3" fillId="0" borderId="227" xfId="0" applyFont="1" applyFill="1" applyBorder="1" applyAlignment="1">
      <alignment horizontal="center" vertical="center" wrapText="1"/>
    </xf>
    <xf numFmtId="0" fontId="3" fillId="0" borderId="228" xfId="0" applyFont="1" applyFill="1" applyBorder="1" applyAlignment="1">
      <alignment horizontal="center" vertical="center" wrapText="1"/>
    </xf>
    <xf numFmtId="14" fontId="3" fillId="0" borderId="228" xfId="0" applyNumberFormat="1" applyFont="1" applyFill="1" applyBorder="1" applyAlignment="1">
      <alignment horizontal="center" vertical="center"/>
    </xf>
    <xf numFmtId="17" fontId="3" fillId="0" borderId="228" xfId="0" applyNumberFormat="1" applyFont="1" applyBorder="1" applyAlignment="1">
      <alignment horizontal="center" vertical="center"/>
    </xf>
    <xf numFmtId="0" fontId="3" fillId="0" borderId="228" xfId="0" applyFont="1" applyBorder="1" applyAlignment="1">
      <alignment horizontal="center" vertical="center" wrapText="1"/>
    </xf>
    <xf numFmtId="0" fontId="3" fillId="0" borderId="228" xfId="0" applyFont="1" applyFill="1" applyBorder="1" applyAlignment="1">
      <alignment horizontal="left" vertical="center" wrapText="1"/>
    </xf>
    <xf numFmtId="0" fontId="3" fillId="0" borderId="228" xfId="0" applyFont="1" applyFill="1" applyBorder="1" applyAlignment="1">
      <alignment horizontal="justify" vertical="center" wrapText="1"/>
    </xf>
    <xf numFmtId="0" fontId="3" fillId="0" borderId="228" xfId="0" applyFont="1" applyFill="1" applyBorder="1" applyAlignment="1">
      <alignment horizontal="center" vertical="center"/>
    </xf>
    <xf numFmtId="0" fontId="13" fillId="0" borderId="228" xfId="0" applyFont="1" applyBorder="1" applyAlignment="1"/>
    <xf numFmtId="0" fontId="0" fillId="0" borderId="228" xfId="0" applyBorder="1"/>
    <xf numFmtId="0" fontId="13" fillId="0" borderId="123" xfId="0" applyFont="1" applyFill="1" applyBorder="1" applyAlignment="1">
      <alignment horizontal="center" vertical="center"/>
    </xf>
    <xf numFmtId="0" fontId="13" fillId="0" borderId="229" xfId="0" applyFont="1" applyBorder="1" applyAlignment="1"/>
    <xf numFmtId="0" fontId="3" fillId="0" borderId="230" xfId="0" applyFont="1" applyFill="1" applyBorder="1" applyAlignment="1">
      <alignment horizontal="center" vertical="center"/>
    </xf>
    <xf numFmtId="14" fontId="3" fillId="0" borderId="228" xfId="0" applyNumberFormat="1" applyFont="1" applyBorder="1" applyAlignment="1">
      <alignment horizontal="center" vertical="center" wrapText="1"/>
    </xf>
    <xf numFmtId="17" fontId="3" fillId="0" borderId="228" xfId="0" applyNumberFormat="1" applyFont="1" applyFill="1" applyBorder="1" applyAlignment="1">
      <alignment horizontal="center" vertical="center"/>
    </xf>
    <xf numFmtId="0" fontId="3" fillId="0" borderId="228" xfId="0" applyFont="1" applyBorder="1" applyAlignment="1">
      <alignment horizontal="left" vertical="center" wrapText="1"/>
    </xf>
    <xf numFmtId="0" fontId="3" fillId="0" borderId="231" xfId="0" applyFont="1" applyBorder="1" applyAlignment="1">
      <alignment horizontal="center" vertical="center" wrapText="1"/>
    </xf>
    <xf numFmtId="0" fontId="3" fillId="0" borderId="228" xfId="0" applyFont="1" applyBorder="1" applyAlignment="1">
      <alignment horizontal="center" vertical="center"/>
    </xf>
    <xf numFmtId="0" fontId="3" fillId="0" borderId="228" xfId="0" applyFont="1" applyBorder="1" applyAlignment="1">
      <alignment horizontal="justify" vertical="center" wrapText="1"/>
    </xf>
    <xf numFmtId="17" fontId="13" fillId="0" borderId="228" xfId="0" applyNumberFormat="1" applyFont="1" applyBorder="1" applyAlignment="1">
      <alignment horizontal="center" vertical="center"/>
    </xf>
    <xf numFmtId="0" fontId="3" fillId="8" borderId="228" xfId="0" applyFont="1" applyFill="1" applyBorder="1" applyAlignment="1">
      <alignment vertical="center" wrapText="1"/>
    </xf>
    <xf numFmtId="0" fontId="3" fillId="0" borderId="228" xfId="0" applyFont="1" applyBorder="1" applyAlignment="1">
      <alignment horizontal="left" vertical="center"/>
    </xf>
    <xf numFmtId="0" fontId="3" fillId="0" borderId="231" xfId="0" applyFont="1" applyBorder="1" applyAlignment="1">
      <alignment horizontal="center" vertical="center"/>
    </xf>
    <xf numFmtId="0" fontId="3" fillId="0" borderId="231" xfId="0" applyFont="1" applyBorder="1" applyAlignment="1">
      <alignment horizontal="justify" vertical="center" wrapText="1"/>
    </xf>
    <xf numFmtId="0" fontId="3" fillId="0" borderId="228" xfId="0" applyFont="1" applyBorder="1" applyAlignment="1">
      <alignment vertical="center" wrapText="1"/>
    </xf>
    <xf numFmtId="165" fontId="3" fillId="0" borderId="228" xfId="0" applyNumberFormat="1" applyFont="1" applyFill="1" applyBorder="1" applyAlignment="1">
      <alignment horizontal="center" vertical="center" wrapText="1"/>
    </xf>
    <xf numFmtId="0" fontId="3" fillId="0" borderId="228" xfId="0" applyFont="1" applyBorder="1" applyAlignment="1">
      <alignment horizontal="justify" vertical="center"/>
    </xf>
    <xf numFmtId="0" fontId="24" fillId="0" borderId="228" xfId="0" applyFont="1" applyBorder="1" applyAlignment="1">
      <alignment horizontal="center" vertical="center" wrapText="1"/>
    </xf>
    <xf numFmtId="14" fontId="24" fillId="0" borderId="228" xfId="0" applyNumberFormat="1" applyFont="1" applyBorder="1" applyAlignment="1">
      <alignment horizontal="center" vertical="center" wrapText="1"/>
    </xf>
    <xf numFmtId="0" fontId="24" fillId="0" borderId="228" xfId="0" applyFont="1" applyBorder="1" applyAlignment="1">
      <alignment vertical="center" wrapText="1"/>
    </xf>
    <xf numFmtId="0" fontId="24" fillId="0" borderId="228" xfId="0" applyFont="1" applyBorder="1" applyAlignment="1">
      <alignment horizontal="justify" vertical="center" wrapText="1"/>
    </xf>
    <xf numFmtId="0" fontId="24" fillId="0" borderId="228" xfId="0" applyFont="1" applyBorder="1" applyAlignment="1">
      <alignment vertical="center"/>
    </xf>
    <xf numFmtId="0" fontId="24" fillId="0" borderId="231" xfId="0" applyFont="1" applyBorder="1" applyAlignment="1">
      <alignment horizontal="center" vertical="center"/>
    </xf>
    <xf numFmtId="0" fontId="3" fillId="10" borderId="230" xfId="0" applyFont="1" applyFill="1" applyBorder="1" applyAlignment="1">
      <alignment horizontal="center" vertical="center"/>
    </xf>
    <xf numFmtId="0" fontId="24" fillId="10" borderId="228" xfId="0" applyFont="1" applyFill="1" applyBorder="1" applyAlignment="1">
      <alignment horizontal="center" vertical="center" wrapText="1"/>
    </xf>
    <xf numFmtId="14" fontId="24" fillId="10" borderId="228" xfId="0" applyNumberFormat="1" applyFont="1" applyFill="1" applyBorder="1" applyAlignment="1">
      <alignment horizontal="center" vertical="center" wrapText="1"/>
    </xf>
    <xf numFmtId="17" fontId="13" fillId="10" borderId="228" xfId="0" applyNumberFormat="1" applyFont="1" applyFill="1" applyBorder="1" applyAlignment="1">
      <alignment horizontal="center" vertical="center"/>
    </xf>
    <xf numFmtId="0" fontId="24" fillId="10" borderId="228" xfId="0" applyFont="1" applyFill="1" applyBorder="1" applyAlignment="1">
      <alignment vertical="center" wrapText="1"/>
    </xf>
    <xf numFmtId="0" fontId="24" fillId="10" borderId="228" xfId="0" applyFont="1" applyFill="1" applyBorder="1" applyAlignment="1">
      <alignment horizontal="justify" vertical="center" wrapText="1"/>
    </xf>
    <xf numFmtId="0" fontId="24" fillId="10" borderId="231" xfId="0" applyFont="1" applyFill="1" applyBorder="1" applyAlignment="1">
      <alignment horizontal="center" vertical="center"/>
    </xf>
    <xf numFmtId="0" fontId="24" fillId="0" borderId="228" xfId="0" applyFont="1" applyFill="1" applyBorder="1" applyAlignment="1">
      <alignment horizontal="center" vertical="center" wrapText="1"/>
    </xf>
    <xf numFmtId="14" fontId="24" fillId="0" borderId="228" xfId="0" applyNumberFormat="1" applyFont="1" applyFill="1" applyBorder="1" applyAlignment="1">
      <alignment horizontal="center" vertical="center" wrapText="1"/>
    </xf>
    <xf numFmtId="17" fontId="13" fillId="0" borderId="228" xfId="0" applyNumberFormat="1" applyFont="1" applyFill="1" applyBorder="1" applyAlignment="1">
      <alignment horizontal="center" vertical="center"/>
    </xf>
    <xf numFmtId="0" fontId="24" fillId="0" borderId="228" xfId="0" applyFont="1" applyFill="1" applyBorder="1" applyAlignment="1">
      <alignment vertical="center" wrapText="1"/>
    </xf>
    <xf numFmtId="0" fontId="24" fillId="0" borderId="228" xfId="0" applyFont="1" applyFill="1" applyBorder="1" applyAlignment="1">
      <alignment horizontal="justify" vertical="center" wrapText="1"/>
    </xf>
    <xf numFmtId="0" fontId="24" fillId="0" borderId="231" xfId="0" applyFont="1" applyFill="1" applyBorder="1" applyAlignment="1">
      <alignment horizontal="center" vertical="center"/>
    </xf>
    <xf numFmtId="0" fontId="3" fillId="0" borderId="231" xfId="0" applyFont="1" applyFill="1" applyBorder="1" applyAlignment="1">
      <alignment horizontal="center" vertical="center"/>
    </xf>
    <xf numFmtId="0" fontId="68" fillId="0" borderId="230" xfId="0" applyFont="1" applyFill="1" applyBorder="1" applyAlignment="1">
      <alignment horizontal="center" vertical="center"/>
    </xf>
    <xf numFmtId="17" fontId="68" fillId="0" borderId="228" xfId="0" applyNumberFormat="1" applyFont="1" applyFill="1" applyBorder="1" applyAlignment="1">
      <alignment horizontal="center" vertical="center"/>
    </xf>
    <xf numFmtId="0" fontId="68" fillId="0" borderId="228" xfId="0" applyFont="1" applyFill="1" applyBorder="1" applyAlignment="1">
      <alignment horizontal="left" vertical="center" wrapText="1"/>
    </xf>
    <xf numFmtId="0" fontId="68" fillId="0" borderId="228" xfId="0" applyFont="1" applyFill="1" applyBorder="1" applyAlignment="1">
      <alignment horizontal="justify" vertical="center" wrapText="1"/>
    </xf>
    <xf numFmtId="0" fontId="68" fillId="0" borderId="231" xfId="0" applyFont="1" applyFill="1" applyBorder="1" applyAlignment="1">
      <alignment horizontal="center" vertical="center"/>
    </xf>
    <xf numFmtId="0" fontId="68" fillId="0" borderId="228" xfId="0" applyFont="1" applyFill="1" applyBorder="1" applyAlignment="1">
      <alignment horizontal="center" vertical="center" wrapText="1"/>
    </xf>
    <xf numFmtId="17" fontId="73" fillId="0" borderId="228" xfId="0" applyNumberFormat="1" applyFont="1" applyFill="1" applyBorder="1" applyAlignment="1">
      <alignment horizontal="center" vertical="center"/>
    </xf>
    <xf numFmtId="0" fontId="73" fillId="0" borderId="228" xfId="0" applyFont="1" applyFill="1" applyBorder="1" applyAlignment="1">
      <alignment horizontal="left" vertical="center" wrapText="1"/>
    </xf>
    <xf numFmtId="0" fontId="73" fillId="0" borderId="228" xfId="0" applyFont="1" applyFill="1" applyBorder="1" applyAlignment="1">
      <alignment horizontal="justify" vertical="center" wrapText="1"/>
    </xf>
    <xf numFmtId="0" fontId="73" fillId="0" borderId="231" xfId="0" applyFont="1" applyFill="1" applyBorder="1" applyAlignment="1">
      <alignment horizontal="center" vertical="center"/>
    </xf>
    <xf numFmtId="17" fontId="70" fillId="0" borderId="228" xfId="0" applyNumberFormat="1" applyFont="1" applyFill="1" applyBorder="1" applyAlignment="1">
      <alignment horizontal="center" vertical="center"/>
    </xf>
    <xf numFmtId="0" fontId="70" fillId="0" borderId="228" xfId="0" applyFont="1" applyFill="1" applyBorder="1" applyAlignment="1">
      <alignment horizontal="left" vertical="center" wrapText="1"/>
    </xf>
    <xf numFmtId="0" fontId="70" fillId="0" borderId="228" xfId="0" applyFont="1" applyFill="1" applyBorder="1" applyAlignment="1">
      <alignment horizontal="justify" vertical="center" wrapText="1"/>
    </xf>
    <xf numFmtId="0" fontId="70" fillId="0" borderId="231" xfId="0" applyFont="1" applyFill="1" applyBorder="1" applyAlignment="1">
      <alignment horizontal="center" vertical="center"/>
    </xf>
    <xf numFmtId="0" fontId="3" fillId="0" borderId="228" xfId="0" applyFont="1" applyBorder="1" applyAlignment="1">
      <alignment wrapText="1"/>
    </xf>
    <xf numFmtId="0" fontId="73" fillId="0" borderId="230" xfId="0" applyFont="1" applyFill="1" applyBorder="1" applyAlignment="1">
      <alignment horizontal="center" vertical="center"/>
    </xf>
    <xf numFmtId="0" fontId="73" fillId="0" borderId="228" xfId="0" applyFont="1" applyFill="1" applyBorder="1" applyAlignment="1">
      <alignment horizontal="center" vertical="center" wrapText="1"/>
    </xf>
    <xf numFmtId="0" fontId="73" fillId="0" borderId="228" xfId="0" applyFont="1" applyBorder="1" applyAlignment="1">
      <alignment horizontal="justify" vertical="center" wrapText="1"/>
    </xf>
    <xf numFmtId="0" fontId="9" fillId="0" borderId="228" xfId="0" applyFont="1" applyBorder="1" applyAlignment="1">
      <alignment vertical="center"/>
    </xf>
    <xf numFmtId="14" fontId="13" fillId="0" borderId="228" xfId="0" applyNumberFormat="1" applyFont="1" applyFill="1" applyBorder="1" applyAlignment="1">
      <alignment horizontal="center" vertical="center"/>
    </xf>
    <xf numFmtId="0" fontId="3" fillId="0" borderId="228" xfId="0" applyFont="1" applyFill="1" applyBorder="1" applyAlignment="1">
      <alignment horizontal="left" vertical="center"/>
    </xf>
    <xf numFmtId="0" fontId="13" fillId="0" borderId="228" xfId="0" applyFont="1" applyFill="1" applyBorder="1" applyAlignment="1">
      <alignment horizontal="center" vertical="center"/>
    </xf>
    <xf numFmtId="0" fontId="3" fillId="0" borderId="228" xfId="0" applyFont="1" applyFill="1" applyBorder="1" applyAlignment="1">
      <alignment horizontal="left" vertical="top" wrapText="1"/>
    </xf>
    <xf numFmtId="17" fontId="73" fillId="0" borderId="228" xfId="0" applyNumberFormat="1" applyFont="1" applyBorder="1" applyAlignment="1">
      <alignment horizontal="center" vertical="center"/>
    </xf>
    <xf numFmtId="0" fontId="73" fillId="0" borderId="228" xfId="0" applyFont="1" applyBorder="1" applyAlignment="1">
      <alignment horizontal="center" vertical="center" wrapText="1"/>
    </xf>
    <xf numFmtId="0" fontId="4" fillId="18" borderId="0" xfId="0" applyFont="1" applyFill="1" applyAlignment="1">
      <alignment horizontal="center" vertical="center"/>
    </xf>
    <xf numFmtId="0" fontId="28" fillId="18" borderId="0" xfId="0" applyFont="1" applyFill="1" applyAlignment="1">
      <alignment vertical="center"/>
    </xf>
    <xf numFmtId="14" fontId="76" fillId="0" borderId="40" xfId="0" applyNumberFormat="1" applyFont="1" applyFill="1" applyBorder="1" applyAlignment="1">
      <alignment horizontal="center" vertical="center"/>
    </xf>
    <xf numFmtId="17" fontId="76" fillId="0" borderId="40" xfId="0" applyNumberFormat="1" applyFont="1" applyFill="1" applyBorder="1" applyAlignment="1">
      <alignment horizontal="center" vertical="center"/>
    </xf>
    <xf numFmtId="0" fontId="77" fillId="0" borderId="40" xfId="0" applyFont="1" applyFill="1" applyBorder="1" applyAlignment="1">
      <alignment horizontal="left" vertical="center" wrapText="1"/>
    </xf>
    <xf numFmtId="49" fontId="3" fillId="0" borderId="0" xfId="0" applyNumberFormat="1" applyFont="1" applyAlignment="1">
      <alignment horizontal="center" vertical="center"/>
    </xf>
    <xf numFmtId="14" fontId="76" fillId="0" borderId="45" xfId="0" applyNumberFormat="1" applyFont="1" applyFill="1" applyBorder="1" applyAlignment="1">
      <alignment horizontal="center" vertical="center" wrapText="1"/>
    </xf>
    <xf numFmtId="17" fontId="76" fillId="0" borderId="45" xfId="0" applyNumberFormat="1" applyFont="1" applyFill="1" applyBorder="1" applyAlignment="1">
      <alignment horizontal="center" vertical="center" wrapText="1"/>
    </xf>
    <xf numFmtId="0" fontId="76" fillId="0" borderId="45" xfId="0" applyFont="1" applyFill="1" applyBorder="1" applyAlignment="1">
      <alignment horizontal="left" vertical="center" wrapText="1"/>
    </xf>
    <xf numFmtId="0" fontId="76" fillId="0" borderId="45" xfId="0" applyFont="1" applyFill="1" applyBorder="1" applyAlignment="1">
      <alignment vertical="center" wrapText="1"/>
    </xf>
    <xf numFmtId="0" fontId="76" fillId="0" borderId="45" xfId="0" applyFont="1" applyFill="1" applyBorder="1" applyAlignment="1">
      <alignment horizontal="center" wrapText="1"/>
    </xf>
    <xf numFmtId="0" fontId="45" fillId="0" borderId="0" xfId="0" applyFont="1" applyFill="1" applyBorder="1" applyAlignment="1">
      <alignment horizontal="center" vertical="center"/>
    </xf>
    <xf numFmtId="0" fontId="45" fillId="10" borderId="88" xfId="0" applyFont="1" applyFill="1" applyBorder="1" applyAlignment="1">
      <alignment horizontal="center" vertical="center"/>
    </xf>
    <xf numFmtId="49" fontId="45" fillId="10" borderId="89" xfId="0" applyNumberFormat="1" applyFont="1" applyFill="1" applyBorder="1" applyAlignment="1">
      <alignment horizontal="center" vertical="center" wrapText="1"/>
    </xf>
    <xf numFmtId="0" fontId="45" fillId="10" borderId="0" xfId="0" applyFont="1" applyFill="1" applyBorder="1" applyAlignment="1">
      <alignment horizontal="center" vertical="center"/>
    </xf>
    <xf numFmtId="0" fontId="3" fillId="0" borderId="49" xfId="0" applyFont="1" applyBorder="1" applyAlignment="1">
      <alignment horizontal="left" vertical="center" wrapText="1"/>
    </xf>
    <xf numFmtId="0" fontId="3" fillId="0" borderId="40" xfId="0" applyFont="1" applyFill="1" applyBorder="1" applyAlignment="1">
      <alignment horizontal="justify" vertical="justify" wrapText="1"/>
    </xf>
    <xf numFmtId="0" fontId="16" fillId="0" borderId="19" xfId="0" applyFont="1" applyBorder="1"/>
    <xf numFmtId="0" fontId="16" fillId="0" borderId="2" xfId="0" applyFont="1" applyBorder="1"/>
    <xf numFmtId="0" fontId="16" fillId="0" borderId="181" xfId="0" applyFont="1" applyBorder="1"/>
    <xf numFmtId="0" fontId="26" fillId="6" borderId="232" xfId="0" applyFont="1" applyFill="1" applyBorder="1" applyAlignment="1">
      <alignment horizontal="center" vertical="center" wrapText="1"/>
    </xf>
    <xf numFmtId="0" fontId="22" fillId="6" borderId="232" xfId="0" applyFont="1" applyFill="1" applyBorder="1" applyAlignment="1">
      <alignment horizontal="center" vertical="center" wrapText="1"/>
    </xf>
    <xf numFmtId="0" fontId="21" fillId="6" borderId="232" xfId="0" applyFont="1" applyFill="1" applyBorder="1" applyAlignment="1">
      <alignment horizontal="center" vertical="center" wrapText="1"/>
    </xf>
    <xf numFmtId="0" fontId="0" fillId="14" borderId="12" xfId="0" pivotButton="1" applyFill="1" applyBorder="1" applyAlignment="1">
      <alignment vertical="center"/>
    </xf>
    <xf numFmtId="0" fontId="76" fillId="0" borderId="230" xfId="0" applyFont="1" applyFill="1" applyBorder="1" applyAlignment="1">
      <alignment horizontal="center" vertical="center"/>
    </xf>
    <xf numFmtId="0" fontId="76" fillId="0" borderId="228" xfId="0" applyFont="1" applyFill="1" applyBorder="1" applyAlignment="1">
      <alignment horizontal="center" vertical="center" wrapText="1"/>
    </xf>
    <xf numFmtId="17" fontId="76" fillId="0" borderId="228" xfId="0" applyNumberFormat="1" applyFont="1" applyBorder="1" applyAlignment="1">
      <alignment horizontal="center" vertical="center"/>
    </xf>
    <xf numFmtId="0" fontId="76" fillId="0" borderId="228" xfId="0" applyFont="1" applyBorder="1" applyAlignment="1">
      <alignment horizontal="center" vertical="center" wrapText="1"/>
    </xf>
    <xf numFmtId="0" fontId="76" fillId="0" borderId="228" xfId="0" applyFont="1" applyFill="1" applyBorder="1" applyAlignment="1">
      <alignment horizontal="left" vertical="center" wrapText="1"/>
    </xf>
    <xf numFmtId="0" fontId="76" fillId="0" borderId="228" xfId="0" applyFont="1" applyFill="1" applyBorder="1" applyAlignment="1">
      <alignment horizontal="justify" vertical="center" wrapText="1"/>
    </xf>
    <xf numFmtId="0" fontId="76" fillId="0" borderId="231" xfId="0" applyFont="1" applyFill="1" applyBorder="1" applyAlignment="1">
      <alignment horizontal="center" vertical="center"/>
    </xf>
    <xf numFmtId="0" fontId="32" fillId="18" borderId="0" xfId="0" applyFont="1" applyFill="1" applyAlignment="1">
      <alignment vertical="center" wrapText="1"/>
    </xf>
    <xf numFmtId="0" fontId="4" fillId="18" borderId="0" xfId="0" applyFont="1" applyFill="1" applyAlignment="1">
      <alignment vertical="center" wrapText="1"/>
    </xf>
    <xf numFmtId="0" fontId="3" fillId="0" borderId="0" xfId="0" applyFont="1" applyFill="1" applyAlignment="1">
      <alignment vertical="center" wrapText="1"/>
    </xf>
    <xf numFmtId="0" fontId="0" fillId="14" borderId="12" xfId="0" pivotButton="1" applyFill="1" applyBorder="1" applyAlignment="1">
      <alignment horizontal="center" vertical="center"/>
    </xf>
    <xf numFmtId="0" fontId="3" fillId="0" borderId="176" xfId="0" applyFont="1" applyBorder="1" applyAlignment="1">
      <alignment horizontal="center" vertical="center" wrapText="1"/>
    </xf>
    <xf numFmtId="0" fontId="9" fillId="0" borderId="0" xfId="0" applyFont="1" applyAlignment="1">
      <alignment vertical="center" wrapText="1"/>
    </xf>
    <xf numFmtId="49" fontId="3" fillId="0" borderId="40" xfId="0" applyNumberFormat="1" applyFont="1" applyFill="1" applyBorder="1" applyAlignment="1">
      <alignment horizontal="center" vertical="center" wrapText="1"/>
    </xf>
    <xf numFmtId="0" fontId="4" fillId="10" borderId="88" xfId="0" applyFont="1" applyFill="1" applyBorder="1" applyAlignment="1">
      <alignment horizontal="center" vertical="center"/>
    </xf>
    <xf numFmtId="0" fontId="4" fillId="10" borderId="40" xfId="0" applyFont="1" applyFill="1" applyBorder="1" applyAlignment="1">
      <alignment horizontal="center" vertical="center" wrapText="1"/>
    </xf>
    <xf numFmtId="14" fontId="4" fillId="10" borderId="40" xfId="0" applyNumberFormat="1" applyFont="1" applyFill="1" applyBorder="1" applyAlignment="1">
      <alignment horizontal="center" vertical="center"/>
    </xf>
    <xf numFmtId="17" fontId="4" fillId="10" borderId="40" xfId="0" applyNumberFormat="1" applyFont="1" applyFill="1" applyBorder="1" applyAlignment="1">
      <alignment horizontal="center" vertical="center"/>
    </xf>
    <xf numFmtId="0" fontId="36" fillId="10" borderId="40" xfId="0" applyFont="1" applyFill="1" applyBorder="1" applyAlignment="1">
      <alignment horizontal="left" vertical="center" wrapText="1"/>
    </xf>
    <xf numFmtId="0" fontId="4" fillId="10" borderId="40" xfId="0" applyFont="1" applyFill="1" applyBorder="1" applyAlignment="1">
      <alignment horizontal="left" vertical="center" wrapText="1"/>
    </xf>
    <xf numFmtId="49" fontId="4" fillId="10" borderId="89" xfId="0" applyNumberFormat="1" applyFont="1" applyFill="1" applyBorder="1" applyAlignment="1">
      <alignment horizontal="center" vertical="center" wrapText="1"/>
    </xf>
    <xf numFmtId="49" fontId="3" fillId="0" borderId="102" xfId="0" applyNumberFormat="1" applyFont="1" applyBorder="1" applyAlignment="1">
      <alignment horizontal="center" vertical="center" wrapText="1"/>
    </xf>
    <xf numFmtId="0" fontId="4" fillId="7" borderId="40" xfId="0" applyFont="1" applyFill="1" applyBorder="1" applyAlignment="1">
      <alignment horizontal="left" vertical="top" wrapText="1"/>
    </xf>
    <xf numFmtId="0" fontId="3" fillId="0" borderId="40" xfId="0" applyFont="1" applyFill="1" applyBorder="1" applyAlignment="1">
      <alignment horizontal="left" vertical="top" wrapText="1"/>
    </xf>
    <xf numFmtId="17" fontId="3" fillId="7" borderId="40" xfId="0" applyNumberFormat="1" applyFont="1" applyFill="1" applyBorder="1" applyAlignment="1">
      <alignment horizontal="center" vertical="center"/>
    </xf>
    <xf numFmtId="0" fontId="4" fillId="18" borderId="148" xfId="0" applyFont="1" applyFill="1" applyBorder="1" applyAlignment="1">
      <alignment horizontal="center" vertical="center"/>
    </xf>
    <xf numFmtId="0" fontId="4" fillId="18" borderId="40" xfId="0" applyFont="1" applyFill="1" applyBorder="1" applyAlignment="1">
      <alignment horizontal="center" vertical="center"/>
    </xf>
    <xf numFmtId="0" fontId="4" fillId="18" borderId="40" xfId="0" applyFont="1" applyFill="1" applyBorder="1" applyAlignment="1">
      <alignment wrapText="1"/>
    </xf>
    <xf numFmtId="0" fontId="4" fillId="18" borderId="149" xfId="0" applyFont="1" applyFill="1" applyBorder="1" applyAlignment="1">
      <alignment horizontal="center" vertical="center" wrapText="1"/>
    </xf>
    <xf numFmtId="0" fontId="3" fillId="0" borderId="164" xfId="0" applyFont="1" applyFill="1" applyBorder="1" applyAlignment="1">
      <alignment horizontal="center" vertical="center"/>
    </xf>
    <xf numFmtId="0" fontId="3" fillId="0" borderId="208" xfId="0" applyFont="1" applyFill="1" applyBorder="1" applyAlignment="1">
      <alignment horizontal="center" vertical="center"/>
    </xf>
    <xf numFmtId="0" fontId="3" fillId="0" borderId="208" xfId="0" applyFont="1" applyFill="1" applyBorder="1" applyAlignment="1">
      <alignment horizontal="center" vertical="center" wrapText="1"/>
    </xf>
    <xf numFmtId="14" fontId="73" fillId="0" borderId="208" xfId="0" applyNumberFormat="1" applyFont="1" applyFill="1" applyBorder="1" applyAlignment="1">
      <alignment horizontal="center" vertical="center" wrapText="1"/>
    </xf>
    <xf numFmtId="17" fontId="3" fillId="0" borderId="208" xfId="0" applyNumberFormat="1" applyFont="1" applyFill="1" applyBorder="1" applyAlignment="1">
      <alignment horizontal="center" vertical="center"/>
    </xf>
    <xf numFmtId="17" fontId="73" fillId="0" borderId="208" xfId="0" applyNumberFormat="1" applyFont="1" applyFill="1" applyBorder="1" applyAlignment="1">
      <alignment horizontal="center" vertical="center"/>
    </xf>
    <xf numFmtId="0" fontId="73" fillId="0" borderId="208" xfId="0" applyFont="1" applyBorder="1" applyAlignment="1">
      <alignment vertical="center" wrapText="1"/>
    </xf>
    <xf numFmtId="0" fontId="73" fillId="0" borderId="208" xfId="0" applyFont="1" applyFill="1" applyBorder="1" applyAlignment="1">
      <alignment horizontal="justify" vertical="center" wrapText="1"/>
    </xf>
    <xf numFmtId="0" fontId="73" fillId="0" borderId="208" xfId="0" applyFont="1" applyFill="1" applyBorder="1" applyAlignment="1">
      <alignment horizontal="center" vertical="center"/>
    </xf>
    <xf numFmtId="0" fontId="3" fillId="0" borderId="233" xfId="0" applyFont="1" applyFill="1" applyBorder="1" applyAlignment="1">
      <alignment vertical="center"/>
    </xf>
    <xf numFmtId="0" fontId="3" fillId="0" borderId="234" xfId="0" applyFont="1" applyFill="1" applyBorder="1" applyAlignment="1">
      <alignment horizontal="center" vertical="center" wrapText="1"/>
    </xf>
    <xf numFmtId="0" fontId="3" fillId="18" borderId="235" xfId="0" applyFont="1" applyFill="1" applyBorder="1" applyAlignment="1">
      <alignment horizontal="center" vertical="center"/>
    </xf>
    <xf numFmtId="0" fontId="3" fillId="18" borderId="235" xfId="0" applyFont="1" applyFill="1" applyBorder="1" applyAlignment="1">
      <alignment horizontal="center" vertical="center" wrapText="1"/>
    </xf>
    <xf numFmtId="0" fontId="3" fillId="18" borderId="235" xfId="0" applyFont="1" applyFill="1" applyBorder="1" applyAlignment="1">
      <alignment vertical="center" wrapText="1"/>
    </xf>
    <xf numFmtId="0" fontId="3" fillId="18" borderId="235" xfId="0" applyFont="1" applyFill="1" applyBorder="1" applyAlignment="1">
      <alignment horizontal="justify" vertical="center" wrapText="1"/>
    </xf>
    <xf numFmtId="14" fontId="3" fillId="18" borderId="235" xfId="0" applyNumberFormat="1" applyFont="1" applyFill="1" applyBorder="1" applyAlignment="1">
      <alignment horizontal="center" vertical="center" wrapText="1"/>
    </xf>
    <xf numFmtId="14" fontId="3" fillId="0" borderId="235" xfId="0" applyNumberFormat="1" applyFont="1" applyFill="1" applyBorder="1" applyAlignment="1">
      <alignment horizontal="center" vertical="center" wrapText="1"/>
    </xf>
    <xf numFmtId="0" fontId="3" fillId="0" borderId="235" xfId="0" applyFont="1" applyFill="1" applyBorder="1" applyAlignment="1">
      <alignment horizontal="center" vertical="center" wrapText="1"/>
    </xf>
    <xf numFmtId="17" fontId="3" fillId="0" borderId="235" xfId="0" applyNumberFormat="1" applyFont="1" applyFill="1" applyBorder="1" applyAlignment="1">
      <alignment horizontal="center" vertical="center"/>
    </xf>
    <xf numFmtId="17" fontId="3" fillId="18" borderId="235" xfId="0" applyNumberFormat="1" applyFont="1" applyFill="1" applyBorder="1" applyAlignment="1">
      <alignment horizontal="center" vertical="center"/>
    </xf>
    <xf numFmtId="0" fontId="3" fillId="0" borderId="235" xfId="0" applyFont="1" applyFill="1" applyBorder="1" applyAlignment="1">
      <alignment horizontal="center" vertical="center"/>
    </xf>
    <xf numFmtId="0" fontId="76" fillId="0" borderId="88" xfId="0" applyFont="1" applyFill="1" applyBorder="1" applyAlignment="1">
      <alignment horizontal="center" vertical="center"/>
    </xf>
    <xf numFmtId="0" fontId="76" fillId="0" borderId="40" xfId="0" applyFont="1" applyFill="1" applyBorder="1" applyAlignment="1">
      <alignment horizontal="center" vertical="center" wrapText="1"/>
    </xf>
    <xf numFmtId="17" fontId="76" fillId="10" borderId="40" xfId="0" applyNumberFormat="1" applyFont="1" applyFill="1" applyBorder="1" applyAlignment="1">
      <alignment horizontal="center" vertical="center"/>
    </xf>
    <xf numFmtId="0" fontId="76" fillId="0" borderId="40" xfId="0" applyFont="1" applyFill="1" applyBorder="1" applyAlignment="1">
      <alignment horizontal="left" vertical="center" wrapText="1"/>
    </xf>
    <xf numFmtId="49" fontId="76" fillId="0" borderId="89" xfId="0" applyNumberFormat="1" applyFont="1" applyFill="1" applyBorder="1" applyAlignment="1">
      <alignment horizontal="center" vertical="center" wrapText="1"/>
    </xf>
    <xf numFmtId="0" fontId="13" fillId="0" borderId="72" xfId="0" applyFont="1" applyBorder="1" applyAlignment="1">
      <alignment horizontal="center" vertical="center"/>
    </xf>
    <xf numFmtId="0" fontId="76" fillId="10" borderId="88" xfId="0" applyFont="1" applyFill="1" applyBorder="1" applyAlignment="1">
      <alignment horizontal="center" vertical="center"/>
    </xf>
    <xf numFmtId="0" fontId="76" fillId="10" borderId="40" xfId="0" applyFont="1" applyFill="1" applyBorder="1" applyAlignment="1">
      <alignment horizontal="center" vertical="center" wrapText="1"/>
    </xf>
    <xf numFmtId="14" fontId="76" fillId="10" borderId="40" xfId="0" applyNumberFormat="1" applyFont="1" applyFill="1" applyBorder="1" applyAlignment="1">
      <alignment horizontal="center" vertical="center"/>
    </xf>
    <xf numFmtId="0" fontId="77" fillId="10" borderId="40" xfId="0" applyFont="1" applyFill="1" applyBorder="1" applyAlignment="1">
      <alignment horizontal="left" vertical="center" wrapText="1"/>
    </xf>
    <xf numFmtId="0" fontId="3" fillId="0" borderId="104" xfId="0" applyFont="1" applyBorder="1" applyAlignment="1">
      <alignment horizontal="center" vertical="center"/>
    </xf>
    <xf numFmtId="0" fontId="3" fillId="0" borderId="101" xfId="2" applyFont="1" applyFill="1" applyBorder="1" applyAlignment="1">
      <alignment horizontal="center" vertical="center" wrapText="1"/>
    </xf>
    <xf numFmtId="0" fontId="3" fillId="0" borderId="45" xfId="2" applyFont="1" applyFill="1" applyBorder="1" applyAlignment="1">
      <alignment horizontal="center" vertical="center" wrapText="1"/>
    </xf>
    <xf numFmtId="168" fontId="3" fillId="0" borderId="45" xfId="2" applyNumberFormat="1" applyFont="1" applyFill="1" applyBorder="1" applyAlignment="1">
      <alignment horizontal="center" vertical="center" wrapText="1"/>
    </xf>
    <xf numFmtId="0" fontId="3" fillId="0" borderId="102" xfId="0" applyFont="1" applyFill="1" applyBorder="1" applyAlignment="1">
      <alignment horizontal="center" vertical="center"/>
    </xf>
    <xf numFmtId="0" fontId="3" fillId="0" borderId="45" xfId="0" applyFont="1" applyFill="1" applyBorder="1" applyAlignment="1">
      <alignment horizontal="left" vertical="top" wrapText="1"/>
    </xf>
    <xf numFmtId="0" fontId="13" fillId="0" borderId="45" xfId="0" applyFont="1" applyFill="1" applyBorder="1" applyAlignment="1">
      <alignment horizontal="left" vertical="top" wrapText="1"/>
    </xf>
    <xf numFmtId="0" fontId="3" fillId="0" borderId="101" xfId="0" applyFont="1" applyBorder="1" applyAlignment="1">
      <alignment horizontal="center" vertical="center"/>
    </xf>
    <xf numFmtId="168" fontId="3" fillId="0" borderId="45" xfId="0" applyNumberFormat="1" applyFont="1" applyBorder="1" applyAlignment="1">
      <alignment horizontal="center" vertical="center" wrapText="1"/>
    </xf>
    <xf numFmtId="0" fontId="80" fillId="0" borderId="88" xfId="0" applyFont="1" applyFill="1" applyBorder="1" applyAlignment="1">
      <alignment horizontal="center" vertical="center"/>
    </xf>
    <xf numFmtId="0" fontId="80" fillId="0" borderId="40" xfId="0" applyFont="1" applyFill="1" applyBorder="1" applyAlignment="1">
      <alignment horizontal="center" vertical="center" wrapText="1"/>
    </xf>
    <xf numFmtId="168" fontId="80" fillId="0" borderId="40" xfId="0" applyNumberFormat="1" applyFont="1" applyFill="1" applyBorder="1" applyAlignment="1">
      <alignment horizontal="center" vertical="center"/>
    </xf>
    <xf numFmtId="17" fontId="80" fillId="0" borderId="40" xfId="0" applyNumberFormat="1" applyFont="1" applyFill="1" applyBorder="1" applyAlignment="1">
      <alignment horizontal="center" vertical="center"/>
    </xf>
    <xf numFmtId="0" fontId="81" fillId="0" borderId="40" xfId="0" applyFont="1" applyFill="1" applyBorder="1" applyAlignment="1">
      <alignment horizontal="left" vertical="center" wrapText="1"/>
    </xf>
    <xf numFmtId="0" fontId="80" fillId="0" borderId="40" xfId="0" applyFont="1" applyFill="1" applyBorder="1" applyAlignment="1">
      <alignment horizontal="left" vertical="center" wrapText="1"/>
    </xf>
    <xf numFmtId="49" fontId="80" fillId="0" borderId="89" xfId="0" applyNumberFormat="1" applyFont="1" applyFill="1" applyBorder="1" applyAlignment="1">
      <alignment horizontal="center" vertical="center" wrapText="1"/>
    </xf>
    <xf numFmtId="0" fontId="80" fillId="0" borderId="101" xfId="2" applyFont="1" applyFill="1" applyBorder="1" applyAlignment="1">
      <alignment horizontal="center" vertical="center" wrapText="1"/>
    </xf>
    <xf numFmtId="0" fontId="80" fillId="0" borderId="45" xfId="2" applyFont="1" applyFill="1" applyBorder="1" applyAlignment="1">
      <alignment horizontal="center" vertical="center" wrapText="1"/>
    </xf>
    <xf numFmtId="168" fontId="80" fillId="0" borderId="45" xfId="2" applyNumberFormat="1" applyFont="1" applyFill="1" applyBorder="1" applyAlignment="1">
      <alignment horizontal="center" vertical="center" wrapText="1"/>
    </xf>
    <xf numFmtId="17" fontId="80" fillId="0" borderId="45" xfId="0" applyNumberFormat="1" applyFont="1" applyFill="1" applyBorder="1" applyAlignment="1">
      <alignment horizontal="center" vertical="center" wrapText="1"/>
    </xf>
    <xf numFmtId="0" fontId="80" fillId="0" borderId="45" xfId="0" applyFont="1" applyFill="1" applyBorder="1" applyAlignment="1">
      <alignment vertical="center" wrapText="1"/>
    </xf>
    <xf numFmtId="0" fontId="80" fillId="0" borderId="45" xfId="0" applyFont="1" applyFill="1" applyBorder="1" applyAlignment="1">
      <alignment horizontal="left" vertical="center" wrapText="1"/>
    </xf>
    <xf numFmtId="0" fontId="80" fillId="0" borderId="102" xfId="0" applyFont="1" applyFill="1" applyBorder="1" applyAlignment="1">
      <alignment horizontal="center" vertical="center"/>
    </xf>
    <xf numFmtId="0" fontId="3" fillId="18" borderId="45" xfId="0" applyFont="1" applyFill="1" applyBorder="1" applyAlignment="1">
      <alignment horizontal="center" vertical="center" wrapText="1"/>
    </xf>
    <xf numFmtId="0" fontId="4" fillId="18" borderId="101" xfId="2" applyFont="1" applyFill="1" applyBorder="1" applyAlignment="1">
      <alignment horizontal="center" vertical="center" wrapText="1"/>
    </xf>
    <xf numFmtId="0" fontId="4" fillId="18" borderId="45" xfId="2" applyFont="1" applyFill="1" applyBorder="1" applyAlignment="1">
      <alignment horizontal="center" vertical="center" wrapText="1"/>
    </xf>
    <xf numFmtId="168" fontId="4" fillId="18" borderId="45" xfId="2" applyNumberFormat="1" applyFont="1" applyFill="1" applyBorder="1" applyAlignment="1">
      <alignment horizontal="center" vertical="center" wrapText="1"/>
    </xf>
    <xf numFmtId="0" fontId="4" fillId="18" borderId="45" xfId="0" applyFont="1" applyFill="1" applyBorder="1" applyAlignment="1">
      <alignment horizontal="left" vertical="top" wrapText="1"/>
    </xf>
    <xf numFmtId="164" fontId="80" fillId="0" borderId="101" xfId="0" applyNumberFormat="1" applyFont="1" applyFill="1" applyBorder="1" applyAlignment="1">
      <alignment horizontal="center" vertical="center" wrapText="1"/>
    </xf>
    <xf numFmtId="0" fontId="80" fillId="0" borderId="45" xfId="0" applyFont="1" applyFill="1" applyBorder="1" applyAlignment="1">
      <alignment horizontal="center" vertical="center" wrapText="1"/>
    </xf>
    <xf numFmtId="168" fontId="80" fillId="0" borderId="102" xfId="0" applyNumberFormat="1" applyFont="1" applyFill="1" applyBorder="1" applyAlignment="1">
      <alignment horizontal="center" vertical="center" wrapText="1"/>
    </xf>
    <xf numFmtId="17" fontId="80" fillId="0" borderId="164" xfId="0" applyNumberFormat="1" applyFont="1" applyFill="1" applyBorder="1" applyAlignment="1">
      <alignment horizontal="center" vertical="center" wrapText="1"/>
    </xf>
    <xf numFmtId="0" fontId="80" fillId="0" borderId="101" xfId="0" applyFont="1" applyFill="1" applyBorder="1" applyAlignment="1">
      <alignment horizontal="center" vertical="center" wrapText="1"/>
    </xf>
    <xf numFmtId="0" fontId="80" fillId="0" borderId="45" xfId="0" applyFont="1" applyFill="1" applyBorder="1" applyAlignment="1">
      <alignment horizontal="justify" vertical="center" wrapText="1"/>
    </xf>
    <xf numFmtId="0" fontId="80" fillId="0" borderId="102" xfId="0" applyFont="1" applyFill="1" applyBorder="1" applyAlignment="1">
      <alignment horizontal="center" vertical="center" wrapText="1"/>
    </xf>
    <xf numFmtId="168" fontId="3" fillId="0" borderId="102" xfId="0" applyNumberFormat="1" applyFont="1" applyFill="1" applyBorder="1" applyAlignment="1">
      <alignment horizontal="center" vertical="center" wrapText="1"/>
    </xf>
    <xf numFmtId="17" fontId="3" fillId="0" borderId="164" xfId="0" applyNumberFormat="1" applyFont="1" applyFill="1" applyBorder="1" applyAlignment="1">
      <alignment horizontal="center" vertical="center" wrapText="1"/>
    </xf>
    <xf numFmtId="0" fontId="3" fillId="0" borderId="101" xfId="0" applyFont="1" applyFill="1" applyBorder="1" applyAlignment="1">
      <alignment horizontal="center" vertical="center" wrapText="1"/>
    </xf>
    <xf numFmtId="164" fontId="83" fillId="0" borderId="101" xfId="0" applyNumberFormat="1" applyFont="1" applyFill="1" applyBorder="1" applyAlignment="1">
      <alignment horizontal="center" vertical="center" wrapText="1"/>
    </xf>
    <xf numFmtId="0" fontId="83" fillId="0" borderId="45" xfId="0" applyFont="1" applyFill="1" applyBorder="1" applyAlignment="1">
      <alignment horizontal="center" vertical="center" wrapText="1"/>
    </xf>
    <xf numFmtId="168" fontId="83" fillId="0" borderId="102" xfId="0" applyNumberFormat="1" applyFont="1" applyFill="1" applyBorder="1" applyAlignment="1">
      <alignment horizontal="center" vertical="center" wrapText="1"/>
    </xf>
    <xf numFmtId="17" fontId="83" fillId="0" borderId="45" xfId="0" applyNumberFormat="1" applyFont="1" applyFill="1" applyBorder="1" applyAlignment="1">
      <alignment horizontal="center" vertical="center" wrapText="1"/>
    </xf>
    <xf numFmtId="17" fontId="83" fillId="0" borderId="164" xfId="0" applyNumberFormat="1" applyFont="1" applyFill="1" applyBorder="1" applyAlignment="1">
      <alignment horizontal="center" vertical="center" wrapText="1"/>
    </xf>
    <xf numFmtId="0" fontId="83" fillId="0" borderId="101" xfId="0" applyFont="1" applyFill="1" applyBorder="1" applyAlignment="1">
      <alignment horizontal="center" vertical="center" wrapText="1"/>
    </xf>
    <xf numFmtId="0" fontId="83" fillId="0" borderId="45" xfId="0" applyFont="1" applyFill="1" applyBorder="1" applyAlignment="1">
      <alignment vertical="center" wrapText="1"/>
    </xf>
    <xf numFmtId="0" fontId="83" fillId="0" borderId="45" xfId="0" applyFont="1" applyFill="1" applyBorder="1" applyAlignment="1">
      <alignment horizontal="justify" vertical="center" wrapText="1"/>
    </xf>
    <xf numFmtId="0" fontId="83" fillId="0" borderId="102" xfId="0" applyFont="1" applyFill="1" applyBorder="1" applyAlignment="1">
      <alignment horizontal="center" vertical="center" wrapText="1"/>
    </xf>
    <xf numFmtId="164" fontId="83" fillId="0" borderId="99" xfId="0" applyNumberFormat="1" applyFont="1" applyFill="1" applyBorder="1" applyAlignment="1">
      <alignment horizontal="center" vertical="center"/>
    </xf>
    <xf numFmtId="0" fontId="83" fillId="0" borderId="51" xfId="0" applyFont="1" applyFill="1" applyBorder="1" applyAlignment="1">
      <alignment horizontal="center" vertical="center" wrapText="1"/>
    </xf>
    <xf numFmtId="168" fontId="83" fillId="0" borderId="51" xfId="0" applyNumberFormat="1" applyFont="1" applyFill="1" applyBorder="1" applyAlignment="1">
      <alignment horizontal="center" vertical="center"/>
    </xf>
    <xf numFmtId="17" fontId="83" fillId="0" borderId="51" xfId="0" applyNumberFormat="1" applyFont="1" applyFill="1" applyBorder="1" applyAlignment="1">
      <alignment horizontal="center" vertical="center"/>
    </xf>
    <xf numFmtId="0" fontId="83" fillId="0" borderId="51" xfId="0" applyFont="1" applyFill="1" applyBorder="1" applyAlignment="1">
      <alignment horizontal="center" vertical="center"/>
    </xf>
    <xf numFmtId="0" fontId="83" fillId="0" borderId="51" xfId="0" applyFont="1" applyFill="1" applyBorder="1" applyAlignment="1">
      <alignment vertical="center" wrapText="1"/>
    </xf>
    <xf numFmtId="0" fontId="83" fillId="0" borderId="51" xfId="0" applyFont="1" applyFill="1" applyBorder="1" applyAlignment="1">
      <alignment horizontal="justify" vertical="center" wrapText="1"/>
    </xf>
    <xf numFmtId="0" fontId="83" fillId="0" borderId="100" xfId="0" applyFont="1" applyFill="1" applyBorder="1" applyAlignment="1">
      <alignment horizontal="center" vertical="center"/>
    </xf>
    <xf numFmtId="0" fontId="3" fillId="0" borderId="3" xfId="0" applyFont="1" applyBorder="1" applyAlignment="1">
      <alignment horizontal="center" vertical="center"/>
    </xf>
    <xf numFmtId="0" fontId="13" fillId="0" borderId="3" xfId="0" applyFont="1" applyBorder="1" applyAlignment="1">
      <alignment horizontal="center" vertical="center"/>
    </xf>
    <xf numFmtId="0" fontId="13" fillId="2" borderId="3" xfId="0" applyFont="1" applyFill="1" applyBorder="1" applyAlignment="1">
      <alignment vertical="center"/>
    </xf>
    <xf numFmtId="0" fontId="2" fillId="0" borderId="19" xfId="1" applyBorder="1" applyAlignment="1" applyProtection="1"/>
    <xf numFmtId="0" fontId="83" fillId="0" borderId="101" xfId="0" applyFont="1" applyBorder="1" applyAlignment="1">
      <alignment horizontal="center" vertical="center"/>
    </xf>
    <xf numFmtId="0" fontId="83" fillId="0" borderId="45" xfId="0" applyFont="1" applyBorder="1" applyAlignment="1">
      <alignment horizontal="center" vertical="center"/>
    </xf>
    <xf numFmtId="168" fontId="83" fillId="0" borderId="45" xfId="0" applyNumberFormat="1" applyFont="1" applyBorder="1" applyAlignment="1">
      <alignment horizontal="center" vertical="center" wrapText="1"/>
    </xf>
    <xf numFmtId="17" fontId="83" fillId="0" borderId="45" xfId="0" applyNumberFormat="1" applyFont="1" applyBorder="1" applyAlignment="1">
      <alignment horizontal="center" vertical="center"/>
    </xf>
    <xf numFmtId="0" fontId="83" fillId="0" borderId="45" xfId="0" applyFont="1" applyBorder="1" applyAlignment="1">
      <alignment horizontal="center" vertical="center" wrapText="1"/>
    </xf>
    <xf numFmtId="0" fontId="83" fillId="0" borderId="45" xfId="0" applyFont="1" applyBorder="1" applyAlignment="1">
      <alignment horizontal="left" vertical="center" wrapText="1"/>
    </xf>
    <xf numFmtId="0" fontId="83" fillId="0" borderId="45" xfId="0" applyFont="1" applyBorder="1" applyAlignment="1">
      <alignment horizontal="justify" vertical="center" wrapText="1"/>
    </xf>
    <xf numFmtId="0" fontId="83" fillId="0" borderId="102" xfId="0" applyFont="1" applyBorder="1" applyAlignment="1">
      <alignment horizontal="center" vertical="center" wrapText="1"/>
    </xf>
    <xf numFmtId="49" fontId="3" fillId="10" borderId="45" xfId="0" applyNumberFormat="1" applyFont="1" applyFill="1" applyBorder="1" applyAlignment="1">
      <alignment horizontal="center" vertical="center"/>
    </xf>
    <xf numFmtId="17" fontId="3" fillId="10" borderId="51" xfId="0" applyNumberFormat="1" applyFont="1" applyFill="1" applyBorder="1" applyAlignment="1">
      <alignment horizontal="center" vertical="center"/>
    </xf>
    <xf numFmtId="17" fontId="24" fillId="10" borderId="45" xfId="0" applyNumberFormat="1" applyFont="1" applyFill="1" applyBorder="1" applyAlignment="1">
      <alignment horizontal="center" vertical="center" wrapText="1"/>
    </xf>
    <xf numFmtId="49" fontId="3" fillId="10" borderId="70" xfId="0" applyNumberFormat="1" applyFont="1" applyFill="1" applyBorder="1" applyAlignment="1">
      <alignment horizontal="center" vertical="center" wrapText="1"/>
    </xf>
    <xf numFmtId="0" fontId="9" fillId="10" borderId="0" xfId="0" applyFont="1" applyFill="1" applyAlignment="1">
      <alignment horizontal="left" vertical="top" wrapText="1"/>
    </xf>
    <xf numFmtId="0" fontId="83" fillId="0" borderId="164" xfId="0" applyFont="1" applyFill="1" applyBorder="1" applyAlignment="1">
      <alignment horizontal="center" vertical="center"/>
    </xf>
    <xf numFmtId="17" fontId="83" fillId="0" borderId="164" xfId="0" applyNumberFormat="1" applyFont="1" applyFill="1" applyBorder="1" applyAlignment="1">
      <alignment horizontal="center" vertical="center"/>
    </xf>
    <xf numFmtId="17" fontId="83" fillId="0" borderId="45" xfId="0" applyNumberFormat="1" applyFont="1" applyFill="1" applyBorder="1" applyAlignment="1">
      <alignment horizontal="center" vertical="center"/>
    </xf>
    <xf numFmtId="0" fontId="83" fillId="0" borderId="243" xfId="0" applyFont="1" applyFill="1" applyBorder="1" applyAlignment="1">
      <alignment horizontal="center" vertical="center" wrapText="1"/>
    </xf>
    <xf numFmtId="17" fontId="3" fillId="0" borderId="244" xfId="0" applyNumberFormat="1" applyFont="1" applyFill="1" applyBorder="1" applyAlignment="1">
      <alignment horizontal="center" vertical="center"/>
    </xf>
    <xf numFmtId="17" fontId="3" fillId="0" borderId="246" xfId="0" applyNumberFormat="1" applyFont="1" applyFill="1" applyBorder="1" applyAlignment="1">
      <alignment horizontal="center" vertical="center"/>
    </xf>
    <xf numFmtId="0" fontId="3" fillId="0" borderId="241" xfId="0" applyFont="1" applyFill="1" applyBorder="1" applyAlignment="1">
      <alignment horizontal="center" vertical="center" wrapText="1"/>
    </xf>
    <xf numFmtId="0" fontId="3" fillId="0" borderId="244" xfId="0" applyFont="1" applyFill="1" applyBorder="1" applyAlignment="1">
      <alignment horizontal="justify" vertical="center" wrapText="1"/>
    </xf>
    <xf numFmtId="0" fontId="3" fillId="0" borderId="245" xfId="0" applyFont="1" applyBorder="1" applyAlignment="1">
      <alignment horizontal="left" vertical="center" wrapText="1"/>
    </xf>
    <xf numFmtId="0" fontId="79" fillId="0" borderId="248" xfId="0" applyFont="1" applyBorder="1" applyAlignment="1">
      <alignment horizontal="left" vertical="center"/>
    </xf>
    <xf numFmtId="0" fontId="3" fillId="0" borderId="244" xfId="0" applyFont="1" applyFill="1" applyBorder="1" applyAlignment="1">
      <alignment horizontal="center" vertical="center" wrapText="1"/>
    </xf>
    <xf numFmtId="0" fontId="3" fillId="0" borderId="242" xfId="0" applyFont="1" applyFill="1" applyBorder="1" applyAlignment="1">
      <alignment horizontal="justify" vertical="center" wrapText="1"/>
    </xf>
    <xf numFmtId="0" fontId="3" fillId="0" borderId="243" xfId="0" applyFont="1" applyFill="1" applyBorder="1" applyAlignment="1">
      <alignment horizontal="justify" vertical="center" wrapText="1"/>
    </xf>
    <xf numFmtId="0" fontId="4" fillId="18" borderId="239" xfId="0" applyFont="1" applyFill="1" applyBorder="1" applyAlignment="1">
      <alignment horizontal="center" vertical="center"/>
    </xf>
    <xf numFmtId="0" fontId="4" fillId="18" borderId="242" xfId="0" applyFont="1" applyFill="1" applyBorder="1" applyAlignment="1">
      <alignment horizontal="center" vertical="center" wrapText="1"/>
    </xf>
    <xf numFmtId="17" fontId="4" fillId="18" borderId="164" xfId="0" applyNumberFormat="1" applyFont="1" applyFill="1" applyBorder="1" applyAlignment="1">
      <alignment horizontal="center" vertical="center"/>
    </xf>
    <xf numFmtId="17" fontId="4" fillId="18" borderId="102" xfId="0" applyNumberFormat="1" applyFont="1" applyFill="1" applyBorder="1" applyAlignment="1">
      <alignment horizontal="center" vertical="center"/>
    </xf>
    <xf numFmtId="0" fontId="4" fillId="18" borderId="243" xfId="0" applyFont="1" applyFill="1" applyBorder="1" applyAlignment="1">
      <alignment horizontal="center" vertical="center" wrapText="1"/>
    </xf>
    <xf numFmtId="0" fontId="4" fillId="18" borderId="243" xfId="0" applyFont="1" applyFill="1" applyBorder="1" applyAlignment="1">
      <alignment horizontal="justify" vertical="center" wrapText="1"/>
    </xf>
    <xf numFmtId="0" fontId="4" fillId="18" borderId="164" xfId="0" applyFont="1" applyFill="1" applyBorder="1" applyAlignment="1">
      <alignment horizontal="center" vertical="center"/>
    </xf>
    <xf numFmtId="0" fontId="3" fillId="0" borderId="240" xfId="0" applyFont="1" applyFill="1" applyBorder="1" applyAlignment="1">
      <alignment horizontal="center" vertical="center"/>
    </xf>
    <xf numFmtId="17" fontId="3" fillId="0" borderId="164" xfId="0" applyNumberFormat="1" applyFont="1" applyFill="1" applyBorder="1" applyAlignment="1">
      <alignment horizontal="center" vertical="center"/>
    </xf>
    <xf numFmtId="17" fontId="3" fillId="0" borderId="102" xfId="0" applyNumberFormat="1" applyFont="1" applyFill="1" applyBorder="1" applyAlignment="1">
      <alignment horizontal="center" vertical="center"/>
    </xf>
    <xf numFmtId="0" fontId="3" fillId="0" borderId="243" xfId="0" applyFont="1" applyFill="1" applyBorder="1" applyAlignment="1">
      <alignment horizontal="center" vertical="center" wrapText="1"/>
    </xf>
    <xf numFmtId="168" fontId="3" fillId="0" borderId="240" xfId="0" applyNumberFormat="1" applyFont="1" applyFill="1" applyBorder="1" applyAlignment="1">
      <alignment horizontal="center" vertical="center" wrapText="1"/>
    </xf>
    <xf numFmtId="0" fontId="3" fillId="0" borderId="245" xfId="0" applyFont="1" applyFill="1" applyBorder="1" applyAlignment="1">
      <alignment horizontal="center" vertical="center" wrapText="1"/>
    </xf>
    <xf numFmtId="0" fontId="3" fillId="0" borderId="240" xfId="0" applyFont="1" applyFill="1" applyBorder="1" applyAlignment="1">
      <alignment horizontal="center" vertical="center" wrapText="1"/>
    </xf>
    <xf numFmtId="14" fontId="3" fillId="0" borderId="241" xfId="0" applyNumberFormat="1" applyFont="1" applyFill="1" applyBorder="1" applyAlignment="1">
      <alignment horizontal="center" vertical="center" wrapText="1"/>
    </xf>
    <xf numFmtId="168" fontId="3" fillId="0" borderId="243" xfId="0" applyNumberFormat="1" applyFont="1" applyFill="1" applyBorder="1" applyAlignment="1">
      <alignment horizontal="center" vertical="center" wrapText="1"/>
    </xf>
    <xf numFmtId="168" fontId="4" fillId="18" borderId="243" xfId="0" applyNumberFormat="1" applyFont="1" applyFill="1" applyBorder="1" applyAlignment="1">
      <alignment horizontal="center" vertical="center" wrapText="1"/>
    </xf>
    <xf numFmtId="0" fontId="3" fillId="0" borderId="247" xfId="0" applyFont="1" applyFill="1" applyBorder="1" applyAlignment="1">
      <alignment horizontal="center" vertical="center" wrapText="1"/>
    </xf>
    <xf numFmtId="0" fontId="3" fillId="0" borderId="249" xfId="0" applyFont="1" applyBorder="1" applyAlignment="1">
      <alignment vertical="center" wrapText="1"/>
    </xf>
    <xf numFmtId="0" fontId="4" fillId="18" borderId="250" xfId="0" applyFont="1" applyFill="1" applyBorder="1" applyAlignment="1">
      <alignment vertical="center" wrapText="1"/>
    </xf>
    <xf numFmtId="0" fontId="3" fillId="0" borderId="243" xfId="0" applyFont="1" applyBorder="1" applyAlignment="1">
      <alignment vertical="center" wrapText="1"/>
    </xf>
    <xf numFmtId="0" fontId="3" fillId="0" borderId="240" xfId="0" applyFont="1" applyFill="1" applyBorder="1" applyAlignment="1">
      <alignment horizontal="justify" vertical="center" wrapText="1"/>
    </xf>
    <xf numFmtId="0" fontId="83" fillId="0" borderId="240" xfId="0" applyFont="1" applyFill="1" applyBorder="1" applyAlignment="1">
      <alignment horizontal="justify" vertical="center" wrapText="1"/>
    </xf>
    <xf numFmtId="0" fontId="83" fillId="0" borderId="243" xfId="0" applyFont="1" applyFill="1" applyBorder="1" applyAlignment="1">
      <alignment vertical="center" wrapText="1"/>
    </xf>
    <xf numFmtId="0" fontId="3" fillId="0" borderId="243" xfId="0" applyFont="1" applyFill="1" applyBorder="1" applyAlignment="1">
      <alignment vertical="center" wrapText="1"/>
    </xf>
    <xf numFmtId="0" fontId="83" fillId="0" borderId="164" xfId="0" applyFont="1" applyFill="1" applyBorder="1" applyAlignment="1">
      <alignment horizontal="center" vertical="center" wrapText="1"/>
    </xf>
    <xf numFmtId="168" fontId="83" fillId="0" borderId="164" xfId="0" applyNumberFormat="1" applyFont="1" applyFill="1" applyBorder="1" applyAlignment="1">
      <alignment horizontal="center" vertical="center" wrapText="1"/>
    </xf>
    <xf numFmtId="0" fontId="83" fillId="0" borderId="164" xfId="0" applyFont="1" applyBorder="1" applyAlignment="1">
      <alignment vertical="center" wrapText="1"/>
    </xf>
    <xf numFmtId="0" fontId="83" fillId="0" borderId="164" xfId="0" applyFont="1" applyFill="1" applyBorder="1" applyAlignment="1">
      <alignment horizontal="justify" vertical="center" wrapText="1"/>
    </xf>
    <xf numFmtId="168" fontId="3" fillId="0" borderId="164" xfId="0" applyNumberFormat="1" applyFont="1" applyFill="1" applyBorder="1" applyAlignment="1">
      <alignment horizontal="center" vertical="center" wrapText="1"/>
    </xf>
    <xf numFmtId="0" fontId="3" fillId="0" borderId="164" xfId="0" applyFont="1" applyBorder="1" applyAlignment="1">
      <alignment vertical="center" wrapText="1"/>
    </xf>
    <xf numFmtId="0" fontId="4" fillId="18" borderId="240" xfId="0" applyFont="1" applyFill="1" applyBorder="1" applyAlignment="1">
      <alignment horizontal="center" vertical="center"/>
    </xf>
    <xf numFmtId="168" fontId="3" fillId="10" borderId="40" xfId="0" applyNumberFormat="1" applyFont="1" applyFill="1" applyBorder="1" applyAlignment="1">
      <alignment horizontal="center" vertical="center"/>
    </xf>
    <xf numFmtId="0" fontId="84" fillId="10" borderId="40" xfId="0" applyFont="1" applyFill="1" applyBorder="1" applyAlignment="1">
      <alignment horizontal="left" vertical="center" wrapText="1"/>
    </xf>
    <xf numFmtId="0" fontId="3" fillId="0" borderId="102" xfId="0" applyFont="1" applyBorder="1" applyAlignment="1">
      <alignment vertical="center"/>
    </xf>
    <xf numFmtId="17" fontId="83" fillId="0" borderId="40" xfId="0" applyNumberFormat="1" applyFont="1" applyFill="1" applyBorder="1" applyAlignment="1">
      <alignment horizontal="center" vertical="center"/>
    </xf>
    <xf numFmtId="17" fontId="83" fillId="10" borderId="40" xfId="0" applyNumberFormat="1" applyFont="1" applyFill="1" applyBorder="1" applyAlignment="1">
      <alignment horizontal="center" vertical="center"/>
    </xf>
    <xf numFmtId="0" fontId="83" fillId="10" borderId="88" xfId="0" applyFont="1" applyFill="1" applyBorder="1" applyAlignment="1">
      <alignment horizontal="center" vertical="center"/>
    </xf>
    <xf numFmtId="0" fontId="83" fillId="10" borderId="40" xfId="0" applyFont="1" applyFill="1" applyBorder="1" applyAlignment="1">
      <alignment horizontal="center" vertical="center" wrapText="1"/>
    </xf>
    <xf numFmtId="168" fontId="83" fillId="10" borderId="40" xfId="0" applyNumberFormat="1" applyFont="1" applyFill="1" applyBorder="1" applyAlignment="1">
      <alignment horizontal="center" vertical="center"/>
    </xf>
    <xf numFmtId="0" fontId="83" fillId="10" borderId="40" xfId="0" applyFont="1" applyFill="1" applyBorder="1" applyAlignment="1">
      <alignment horizontal="left" vertical="center" wrapText="1"/>
    </xf>
    <xf numFmtId="49" fontId="83" fillId="10" borderId="89" xfId="0" applyNumberFormat="1" applyFont="1" applyFill="1" applyBorder="1" applyAlignment="1">
      <alignment horizontal="center" vertical="center" wrapText="1"/>
    </xf>
    <xf numFmtId="0" fontId="85" fillId="0" borderId="101" xfId="2" applyFont="1" applyFill="1" applyBorder="1" applyAlignment="1">
      <alignment horizontal="center" vertical="center" wrapText="1"/>
    </xf>
    <xf numFmtId="0" fontId="85" fillId="0" borderId="45" xfId="2" applyFont="1" applyFill="1" applyBorder="1" applyAlignment="1">
      <alignment horizontal="center" vertical="center" wrapText="1"/>
    </xf>
    <xf numFmtId="168" fontId="85" fillId="0" borderId="45" xfId="2" applyNumberFormat="1" applyFont="1" applyFill="1" applyBorder="1" applyAlignment="1">
      <alignment horizontal="center" vertical="center" wrapText="1"/>
    </xf>
    <xf numFmtId="17" fontId="85" fillId="0" borderId="45" xfId="0" applyNumberFormat="1" applyFont="1" applyFill="1" applyBorder="1" applyAlignment="1">
      <alignment horizontal="center" vertical="center" wrapText="1"/>
    </xf>
    <xf numFmtId="0" fontId="85" fillId="0" borderId="45" xfId="0" applyFont="1" applyFill="1" applyBorder="1" applyAlignment="1">
      <alignment vertical="center" wrapText="1"/>
    </xf>
    <xf numFmtId="0" fontId="85" fillId="0" borderId="102" xfId="0" applyFont="1" applyFill="1" applyBorder="1" applyAlignment="1">
      <alignment horizontal="center" vertical="center"/>
    </xf>
    <xf numFmtId="168" fontId="85" fillId="0" borderId="40" xfId="0" applyNumberFormat="1" applyFont="1" applyFill="1" applyBorder="1" applyAlignment="1">
      <alignment horizontal="center" vertical="center"/>
    </xf>
    <xf numFmtId="17" fontId="85" fillId="0" borderId="40" xfId="0" applyNumberFormat="1" applyFont="1" applyFill="1" applyBorder="1" applyAlignment="1">
      <alignment horizontal="center" vertical="center"/>
    </xf>
    <xf numFmtId="0" fontId="86" fillId="0" borderId="40" xfId="0" applyFont="1" applyFill="1" applyBorder="1" applyAlignment="1">
      <alignment horizontal="left" vertical="center" wrapText="1"/>
    </xf>
    <xf numFmtId="0" fontId="85" fillId="0" borderId="40" xfId="0" applyFont="1" applyFill="1" applyBorder="1" applyAlignment="1">
      <alignment horizontal="left" vertical="center" wrapText="1"/>
    </xf>
    <xf numFmtId="49" fontId="85" fillId="0" borderId="89" xfId="0" applyNumberFormat="1" applyFont="1" applyFill="1" applyBorder="1" applyAlignment="1">
      <alignment horizontal="center" vertical="center" wrapText="1"/>
    </xf>
    <xf numFmtId="168" fontId="3" fillId="0" borderId="40" xfId="0" applyNumberFormat="1" applyFont="1" applyFill="1" applyBorder="1" applyAlignment="1">
      <alignment horizontal="center" vertical="center"/>
    </xf>
    <xf numFmtId="168" fontId="24" fillId="0" borderId="45" xfId="0" applyNumberFormat="1" applyFont="1" applyFill="1" applyBorder="1" applyAlignment="1">
      <alignment horizontal="center" vertical="center" wrapText="1"/>
    </xf>
    <xf numFmtId="0" fontId="3" fillId="0" borderId="251" xfId="0" applyFont="1" applyFill="1" applyBorder="1" applyAlignment="1">
      <alignment horizontal="center" vertical="center"/>
    </xf>
    <xf numFmtId="168" fontId="3" fillId="0" borderId="41" xfId="0" applyNumberFormat="1" applyFont="1" applyFill="1" applyBorder="1" applyAlignment="1">
      <alignment horizontal="center" vertical="center"/>
    </xf>
    <xf numFmtId="0" fontId="35" fillId="0" borderId="41" xfId="0" applyFont="1" applyFill="1" applyBorder="1" applyAlignment="1">
      <alignment horizontal="left" vertical="center" wrapText="1"/>
    </xf>
    <xf numFmtId="0" fontId="3" fillId="0" borderId="41" xfId="0" applyFont="1" applyFill="1" applyBorder="1" applyAlignment="1">
      <alignment horizontal="left" vertical="center" wrapText="1"/>
    </xf>
    <xf numFmtId="49" fontId="3" fillId="0" borderId="199" xfId="0" applyNumberFormat="1" applyFont="1" applyFill="1" applyBorder="1" applyAlignment="1">
      <alignment horizontal="center" vertical="center" wrapText="1"/>
    </xf>
    <xf numFmtId="164" fontId="24" fillId="0" borderId="237" xfId="0" applyNumberFormat="1" applyFont="1" applyFill="1" applyBorder="1" applyAlignment="1">
      <alignment horizontal="center" vertical="center"/>
    </xf>
    <xf numFmtId="0" fontId="24" fillId="0" borderId="236" xfId="0" applyFont="1" applyFill="1" applyBorder="1" applyAlignment="1">
      <alignment horizontal="center" vertical="center"/>
    </xf>
    <xf numFmtId="14" fontId="24" fillId="0" borderId="236" xfId="0" applyNumberFormat="1" applyFont="1" applyFill="1" applyBorder="1" applyAlignment="1">
      <alignment horizontal="center" vertical="center" wrapText="1"/>
    </xf>
    <xf numFmtId="17" fontId="24" fillId="0" borderId="236" xfId="0" applyNumberFormat="1" applyFont="1" applyFill="1" applyBorder="1" applyAlignment="1">
      <alignment horizontal="center" vertical="center"/>
    </xf>
    <xf numFmtId="0" fontId="24" fillId="0" borderId="236" xfId="0" applyFont="1" applyFill="1" applyBorder="1" applyAlignment="1">
      <alignment vertical="center"/>
    </xf>
    <xf numFmtId="0" fontId="24" fillId="0" borderId="236" xfId="0" applyFont="1" applyFill="1" applyBorder="1" applyAlignment="1">
      <alignment horizontal="justify" vertical="center" wrapText="1"/>
    </xf>
    <xf numFmtId="0" fontId="24" fillId="0" borderId="236" xfId="0" applyFont="1" applyFill="1" applyBorder="1" applyAlignment="1">
      <alignment vertical="center" wrapText="1"/>
    </xf>
    <xf numFmtId="49" fontId="3" fillId="0" borderId="238" xfId="0" applyNumberFormat="1" applyFont="1" applyFill="1" applyBorder="1" applyAlignment="1">
      <alignment horizontal="center" vertical="center"/>
    </xf>
    <xf numFmtId="0" fontId="0" fillId="4" borderId="1" xfId="0" applyFont="1" applyFill="1" applyBorder="1" applyAlignment="1">
      <alignment horizontal="center"/>
    </xf>
    <xf numFmtId="0" fontId="0" fillId="0" borderId="158" xfId="0" applyFont="1" applyFill="1" applyBorder="1" applyAlignment="1">
      <alignment horizontal="center" vertical="center"/>
    </xf>
    <xf numFmtId="0" fontId="3" fillId="0" borderId="254" xfId="0" applyFont="1" applyBorder="1" applyAlignment="1">
      <alignment vertical="center"/>
    </xf>
    <xf numFmtId="49" fontId="3" fillId="0" borderId="252" xfId="0" applyNumberFormat="1" applyFont="1" applyFill="1" applyBorder="1" applyAlignment="1">
      <alignment horizontal="center" vertical="center"/>
    </xf>
    <xf numFmtId="0" fontId="3" fillId="0" borderId="236" xfId="0" applyFont="1" applyBorder="1" applyAlignment="1">
      <alignment horizontal="center" vertical="center" wrapText="1"/>
    </xf>
    <xf numFmtId="14" fontId="3" fillId="0" borderId="236" xfId="0" applyNumberFormat="1" applyFont="1" applyBorder="1" applyAlignment="1">
      <alignment horizontal="center" vertical="center" wrapText="1"/>
    </xf>
    <xf numFmtId="17" fontId="13" fillId="0" borderId="236" xfId="0" applyNumberFormat="1" applyFont="1" applyBorder="1" applyAlignment="1">
      <alignment horizontal="center" vertical="center"/>
    </xf>
    <xf numFmtId="0" fontId="3" fillId="0" borderId="236" xfId="0" applyFont="1" applyBorder="1" applyAlignment="1">
      <alignment vertical="center" wrapText="1"/>
    </xf>
    <xf numFmtId="0" fontId="3" fillId="0" borderId="236" xfId="0" applyFont="1" applyBorder="1" applyAlignment="1">
      <alignment vertical="center"/>
    </xf>
    <xf numFmtId="0" fontId="3" fillId="0" borderId="253" xfId="0" applyFont="1" applyBorder="1" applyAlignment="1">
      <alignment horizontal="center" vertical="center" wrapText="1"/>
    </xf>
    <xf numFmtId="49" fontId="85" fillId="0" borderId="169" xfId="0" applyNumberFormat="1" applyFont="1" applyFill="1" applyBorder="1" applyAlignment="1">
      <alignment horizontal="center" vertical="center"/>
    </xf>
    <xf numFmtId="0" fontId="85" fillId="0" borderId="124" xfId="0" applyFont="1" applyBorder="1" applyAlignment="1">
      <alignment horizontal="center" vertical="center" wrapText="1"/>
    </xf>
    <xf numFmtId="168" fontId="85" fillId="0" borderId="124" xfId="0" applyNumberFormat="1" applyFont="1" applyBorder="1" applyAlignment="1">
      <alignment horizontal="center" vertical="center" wrapText="1"/>
    </xf>
    <xf numFmtId="17" fontId="85" fillId="0" borderId="124" xfId="0" applyNumberFormat="1" applyFont="1" applyBorder="1" applyAlignment="1">
      <alignment horizontal="center" vertical="center"/>
    </xf>
    <xf numFmtId="0" fontId="3" fillId="0" borderId="124" xfId="0" applyFont="1" applyBorder="1" applyAlignment="1">
      <alignment vertical="center" wrapText="1"/>
    </xf>
    <xf numFmtId="49" fontId="85" fillId="0" borderId="255" xfId="0" applyNumberFormat="1" applyFont="1" applyFill="1" applyBorder="1" applyAlignment="1">
      <alignment horizontal="center" vertical="center"/>
    </xf>
    <xf numFmtId="0" fontId="85" fillId="0" borderId="256" xfId="0" applyFont="1" applyBorder="1" applyAlignment="1">
      <alignment horizontal="center" vertical="center" wrapText="1"/>
    </xf>
    <xf numFmtId="168" fontId="85" fillId="0" borderId="256" xfId="0" applyNumberFormat="1" applyFont="1" applyBorder="1" applyAlignment="1">
      <alignment horizontal="center" vertical="center" wrapText="1"/>
    </xf>
    <xf numFmtId="17" fontId="85" fillId="0" borderId="256" xfId="0" applyNumberFormat="1" applyFont="1" applyBorder="1" applyAlignment="1">
      <alignment horizontal="center" vertical="center"/>
    </xf>
    <xf numFmtId="0" fontId="85" fillId="0" borderId="256" xfId="0" applyFont="1" applyBorder="1" applyAlignment="1">
      <alignment vertical="center" wrapText="1"/>
    </xf>
    <xf numFmtId="0" fontId="3" fillId="0" borderId="256" xfId="0" applyFont="1" applyBorder="1" applyAlignment="1">
      <alignment vertical="center"/>
    </xf>
    <xf numFmtId="0" fontId="3" fillId="0" borderId="256" xfId="0" applyFont="1" applyBorder="1" applyAlignment="1">
      <alignment horizontal="left" vertical="center" wrapText="1"/>
    </xf>
    <xf numFmtId="0" fontId="3" fillId="0" borderId="257" xfId="0" applyFont="1" applyBorder="1" applyAlignment="1">
      <alignment horizontal="center" vertical="center" wrapText="1"/>
    </xf>
    <xf numFmtId="0" fontId="3" fillId="0" borderId="164" xfId="0" applyFont="1" applyFill="1" applyBorder="1" applyAlignment="1">
      <alignment vertical="center" wrapText="1"/>
    </xf>
    <xf numFmtId="0" fontId="3" fillId="0" borderId="164" xfId="0" applyFont="1" applyBorder="1" applyAlignment="1">
      <alignment horizontal="center" vertical="center" wrapText="1"/>
    </xf>
    <xf numFmtId="168" fontId="3" fillId="0" borderId="164" xfId="0" applyNumberFormat="1" applyFont="1" applyBorder="1" applyAlignment="1">
      <alignment horizontal="center" vertical="center" wrapText="1"/>
    </xf>
    <xf numFmtId="17" fontId="3" fillId="0" borderId="164" xfId="0" applyNumberFormat="1" applyFont="1" applyBorder="1" applyAlignment="1">
      <alignment horizontal="center" vertical="center"/>
    </xf>
    <xf numFmtId="0" fontId="3" fillId="0" borderId="169" xfId="0" applyFont="1" applyBorder="1" applyAlignment="1">
      <alignment vertical="top" wrapText="1"/>
    </xf>
    <xf numFmtId="0" fontId="3" fillId="0" borderId="101" xfId="0" applyFont="1" applyBorder="1" applyAlignment="1">
      <alignment horizontal="center" vertical="center" wrapText="1"/>
    </xf>
    <xf numFmtId="0" fontId="85" fillId="0" borderId="88" xfId="0" applyFont="1" applyFill="1" applyBorder="1" applyAlignment="1">
      <alignment horizontal="center" vertical="center"/>
    </xf>
    <xf numFmtId="0" fontId="85" fillId="0" borderId="40" xfId="0" applyFont="1" applyFill="1" applyBorder="1" applyAlignment="1">
      <alignment horizontal="center" vertical="center" wrapText="1"/>
    </xf>
    <xf numFmtId="0" fontId="9" fillId="19" borderId="0" xfId="0" applyFont="1" applyFill="1"/>
    <xf numFmtId="0" fontId="16" fillId="19" borderId="20" xfId="0" applyFont="1" applyFill="1" applyBorder="1"/>
    <xf numFmtId="0" fontId="16" fillId="19" borderId="0" xfId="0" applyFont="1" applyFill="1"/>
    <xf numFmtId="0" fontId="3" fillId="19" borderId="0" xfId="0" applyFont="1" applyFill="1"/>
    <xf numFmtId="0" fontId="16" fillId="19" borderId="18" xfId="0" applyFont="1" applyFill="1" applyBorder="1"/>
    <xf numFmtId="0" fontId="16" fillId="19" borderId="0" xfId="0" applyFont="1" applyFill="1" applyBorder="1" applyAlignment="1">
      <alignment horizontal="center" vertical="center"/>
    </xf>
    <xf numFmtId="0" fontId="27" fillId="19" borderId="0" xfId="0" applyFont="1" applyFill="1" applyBorder="1" applyAlignment="1">
      <alignment horizontal="center" vertical="center"/>
    </xf>
    <xf numFmtId="0" fontId="16" fillId="19" borderId="0" xfId="0" applyFont="1" applyFill="1" applyBorder="1"/>
    <xf numFmtId="0" fontId="0" fillId="19" borderId="0" xfId="0" applyFill="1" applyBorder="1"/>
    <xf numFmtId="0" fontId="27" fillId="19" borderId="0" xfId="0" applyFont="1" applyFill="1" applyBorder="1" applyAlignment="1">
      <alignment horizontal="center" wrapText="1"/>
    </xf>
    <xf numFmtId="0" fontId="16" fillId="19" borderId="0" xfId="0" applyFont="1" applyFill="1" applyAlignment="1"/>
    <xf numFmtId="1" fontId="17" fillId="19" borderId="0" xfId="0" applyNumberFormat="1" applyFont="1" applyFill="1"/>
    <xf numFmtId="0" fontId="17" fillId="19" borderId="0" xfId="0" applyFont="1" applyFill="1"/>
    <xf numFmtId="168" fontId="4" fillId="5" borderId="102" xfId="0" applyNumberFormat="1" applyFont="1" applyFill="1" applyBorder="1" applyAlignment="1">
      <alignment horizontal="center" vertical="center" wrapText="1"/>
    </xf>
    <xf numFmtId="17" fontId="4" fillId="5" borderId="164" xfId="0" applyNumberFormat="1" applyFont="1" applyFill="1" applyBorder="1" applyAlignment="1">
      <alignment horizontal="center" vertical="center" wrapText="1"/>
    </xf>
    <xf numFmtId="0" fontId="4" fillId="5" borderId="101" xfId="0" applyFont="1" applyFill="1" applyBorder="1" applyAlignment="1">
      <alignment horizontal="center" vertical="center" wrapText="1"/>
    </xf>
    <xf numFmtId="0" fontId="3" fillId="19" borderId="0" xfId="0" applyFont="1" applyFill="1" applyAlignment="1"/>
    <xf numFmtId="0" fontId="3" fillId="19" borderId="0" xfId="0" applyFont="1" applyFill="1" applyAlignment="1">
      <alignment horizontal="left" vertical="center"/>
    </xf>
    <xf numFmtId="0" fontId="3" fillId="19" borderId="0" xfId="0" applyFont="1" applyFill="1" applyAlignment="1">
      <alignment horizontal="center" vertical="center"/>
    </xf>
    <xf numFmtId="0" fontId="3" fillId="19" borderId="0" xfId="0" applyFont="1" applyFill="1" applyAlignment="1">
      <alignment horizontal="center"/>
    </xf>
    <xf numFmtId="0" fontId="39" fillId="19" borderId="0" xfId="3" applyFont="1" applyFill="1" applyBorder="1" applyAlignment="1">
      <alignment vertical="center"/>
    </xf>
    <xf numFmtId="0" fontId="4" fillId="19" borderId="0" xfId="0" applyFont="1" applyFill="1" applyBorder="1" applyAlignment="1"/>
    <xf numFmtId="0" fontId="3" fillId="19" borderId="122" xfId="0" applyFont="1" applyFill="1" applyBorder="1" applyAlignment="1">
      <alignment horizontal="right" vertical="center"/>
    </xf>
    <xf numFmtId="14" fontId="3" fillId="19" borderId="123" xfId="0" applyNumberFormat="1" applyFont="1" applyFill="1" applyBorder="1" applyAlignment="1">
      <alignment horizontal="center" vertical="center"/>
    </xf>
    <xf numFmtId="0" fontId="3" fillId="19" borderId="67" xfId="0" applyFont="1" applyFill="1" applyBorder="1" applyAlignment="1"/>
    <xf numFmtId="0" fontId="3" fillId="19" borderId="67" xfId="0" applyFont="1" applyFill="1" applyBorder="1" applyAlignment="1">
      <alignment horizontal="left" vertical="center"/>
    </xf>
    <xf numFmtId="0" fontId="3" fillId="19" borderId="68" xfId="0" applyFont="1" applyFill="1" applyBorder="1" applyAlignment="1">
      <alignment horizontal="center" vertical="center"/>
    </xf>
    <xf numFmtId="0" fontId="42" fillId="19" borderId="0" xfId="0" applyFont="1" applyFill="1" applyAlignment="1">
      <alignment vertical="center"/>
    </xf>
    <xf numFmtId="0" fontId="3" fillId="19" borderId="0" xfId="0" applyFont="1" applyFill="1" applyBorder="1" applyAlignment="1">
      <alignment vertical="center"/>
    </xf>
    <xf numFmtId="0" fontId="24" fillId="19" borderId="0" xfId="0" applyFont="1" applyFill="1" applyBorder="1"/>
    <xf numFmtId="0" fontId="24" fillId="19" borderId="0" xfId="0" applyFont="1" applyFill="1" applyBorder="1" applyAlignment="1">
      <alignment wrapText="1"/>
    </xf>
    <xf numFmtId="0" fontId="3" fillId="19" borderId="0" xfId="0" applyFont="1" applyFill="1" applyBorder="1" applyAlignment="1"/>
    <xf numFmtId="0" fontId="24" fillId="19" borderId="0" xfId="0" applyFont="1" applyFill="1" applyAlignment="1">
      <alignment vertical="center"/>
    </xf>
    <xf numFmtId="0" fontId="24" fillId="19" borderId="0" xfId="0" applyFont="1" applyFill="1" applyBorder="1" applyAlignment="1">
      <alignment vertical="center"/>
    </xf>
    <xf numFmtId="168" fontId="3" fillId="0" borderId="102" xfId="0" applyNumberFormat="1" applyFont="1" applyBorder="1" applyAlignment="1">
      <alignment horizontal="center" vertical="center" wrapText="1"/>
    </xf>
    <xf numFmtId="0" fontId="13" fillId="19" borderId="0" xfId="0" applyFont="1" applyFill="1" applyAlignment="1"/>
    <xf numFmtId="0" fontId="13" fillId="19" borderId="0" xfId="0" applyFont="1" applyFill="1" applyAlignment="1">
      <alignment horizontal="center"/>
    </xf>
    <xf numFmtId="0" fontId="13" fillId="19" borderId="0" xfId="0" applyFont="1" applyFill="1"/>
    <xf numFmtId="0" fontId="41" fillId="19" borderId="0" xfId="3" applyFont="1" applyFill="1" applyBorder="1" applyAlignment="1">
      <alignment vertical="center"/>
    </xf>
    <xf numFmtId="0" fontId="14" fillId="19" borderId="0" xfId="0" applyFont="1" applyFill="1" applyBorder="1" applyAlignment="1"/>
    <xf numFmtId="14" fontId="13" fillId="19" borderId="123" xfId="0" applyNumberFormat="1" applyFont="1" applyFill="1" applyBorder="1" applyAlignment="1">
      <alignment horizontal="center" vertical="center"/>
    </xf>
    <xf numFmtId="0" fontId="13" fillId="19" borderId="56" xfId="0" applyFont="1" applyFill="1" applyBorder="1" applyAlignment="1">
      <alignment horizontal="center"/>
    </xf>
    <xf numFmtId="0" fontId="13" fillId="19" borderId="57" xfId="0" applyFont="1" applyFill="1" applyBorder="1" applyAlignment="1">
      <alignment horizontal="center"/>
    </xf>
    <xf numFmtId="0" fontId="13" fillId="19" borderId="61" xfId="0" applyFont="1" applyFill="1" applyBorder="1" applyAlignment="1">
      <alignment horizontal="center" vertical="center"/>
    </xf>
    <xf numFmtId="0" fontId="13" fillId="19" borderId="62" xfId="0" applyFont="1" applyFill="1" applyBorder="1" applyAlignment="1">
      <alignment horizontal="center" vertical="center"/>
    </xf>
    <xf numFmtId="0" fontId="0" fillId="19" borderId="140" xfId="0" applyFill="1" applyBorder="1"/>
    <xf numFmtId="0" fontId="43" fillId="19" borderId="144" xfId="0" applyFont="1" applyFill="1" applyBorder="1" applyAlignment="1">
      <alignment horizontal="center" vertical="center"/>
    </xf>
    <xf numFmtId="0" fontId="43" fillId="19" borderId="141" xfId="0" applyFont="1" applyFill="1" applyBorder="1" applyAlignment="1">
      <alignment horizontal="center" vertical="center"/>
    </xf>
    <xf numFmtId="0" fontId="43" fillId="19" borderId="156" xfId="0" applyFont="1" applyFill="1" applyBorder="1" applyAlignment="1">
      <alignment horizontal="center" vertical="center"/>
    </xf>
    <xf numFmtId="0" fontId="13" fillId="19" borderId="0" xfId="0" applyFont="1" applyFill="1" applyAlignment="1">
      <alignment horizontal="left" wrapText="1"/>
    </xf>
    <xf numFmtId="0" fontId="13" fillId="19" borderId="81" xfId="0" applyFont="1" applyFill="1" applyBorder="1" applyAlignment="1"/>
    <xf numFmtId="0" fontId="13" fillId="19" borderId="82" xfId="0" applyFont="1" applyFill="1" applyBorder="1" applyAlignment="1"/>
    <xf numFmtId="0" fontId="13" fillId="19" borderId="0" xfId="0" applyFont="1" applyFill="1" applyBorder="1" applyAlignment="1"/>
    <xf numFmtId="0" fontId="13" fillId="19" borderId="83" xfId="0" applyFont="1" applyFill="1" applyBorder="1" applyAlignment="1"/>
    <xf numFmtId="0" fontId="13" fillId="19" borderId="84" xfId="0" applyFont="1" applyFill="1" applyBorder="1" applyAlignment="1"/>
    <xf numFmtId="0" fontId="0" fillId="19" borderId="0" xfId="0" applyFill="1"/>
    <xf numFmtId="0" fontId="13" fillId="19" borderId="86" xfId="0" applyFont="1" applyFill="1" applyBorder="1" applyAlignment="1">
      <alignment horizontal="center"/>
    </xf>
    <xf numFmtId="0" fontId="13" fillId="19" borderId="87" xfId="0" applyFont="1" applyFill="1" applyBorder="1" applyAlignment="1">
      <alignment horizontal="center"/>
    </xf>
    <xf numFmtId="0" fontId="13" fillId="19" borderId="0" xfId="0" applyFont="1" applyFill="1" applyBorder="1" applyAlignment="1">
      <alignment horizontal="center"/>
    </xf>
    <xf numFmtId="0" fontId="24" fillId="19" borderId="0" xfId="0" applyFont="1" applyFill="1" applyBorder="1" applyAlignment="1">
      <alignment horizontal="center"/>
    </xf>
    <xf numFmtId="0" fontId="26" fillId="19" borderId="143" xfId="0" applyFont="1" applyFill="1" applyBorder="1"/>
    <xf numFmtId="0" fontId="44" fillId="19" borderId="139" xfId="0" applyFont="1" applyFill="1" applyBorder="1" applyAlignment="1">
      <alignment horizontal="center" vertical="center"/>
    </xf>
    <xf numFmtId="0" fontId="44" fillId="19" borderId="155" xfId="0" applyFont="1" applyFill="1" applyBorder="1" applyAlignment="1">
      <alignment horizontal="center" vertical="center"/>
    </xf>
    <xf numFmtId="0" fontId="13" fillId="19" borderId="3" xfId="0" applyFont="1" applyFill="1" applyBorder="1" applyAlignment="1"/>
    <xf numFmtId="0" fontId="13" fillId="19" borderId="0" xfId="0" applyFont="1" applyFill="1" applyBorder="1" applyAlignment="1">
      <alignment horizontal="center" wrapText="1"/>
    </xf>
    <xf numFmtId="0" fontId="13" fillId="19" borderId="0" xfId="0" applyFont="1" applyFill="1" applyBorder="1" applyAlignment="1">
      <alignment wrapText="1"/>
    </xf>
    <xf numFmtId="0" fontId="13" fillId="19" borderId="0" xfId="0" applyFont="1" applyFill="1" applyBorder="1"/>
    <xf numFmtId="14" fontId="0" fillId="19" borderId="0" xfId="0" applyNumberFormat="1" applyFill="1"/>
    <xf numFmtId="14" fontId="13" fillId="19" borderId="0" xfId="0" applyNumberFormat="1" applyFont="1" applyFill="1" applyBorder="1" applyAlignment="1">
      <alignment horizontal="center" wrapText="1"/>
    </xf>
    <xf numFmtId="0" fontId="13" fillId="19" borderId="0" xfId="0" applyFont="1" applyFill="1" applyBorder="1" applyAlignment="1">
      <alignment horizontal="justify" wrapText="1"/>
    </xf>
    <xf numFmtId="0" fontId="40" fillId="19" borderId="0" xfId="0" applyFont="1" applyFill="1" applyAlignment="1">
      <alignment vertical="center"/>
    </xf>
    <xf numFmtId="0" fontId="4" fillId="19" borderId="0" xfId="0" applyFont="1" applyFill="1" applyAlignment="1">
      <alignment horizontal="center" vertical="center"/>
    </xf>
    <xf numFmtId="0" fontId="4" fillId="19" borderId="0" xfId="0" applyFont="1" applyFill="1" applyBorder="1" applyAlignment="1">
      <alignment horizontal="center" vertical="center"/>
    </xf>
    <xf numFmtId="0" fontId="24" fillId="19" borderId="0" xfId="0" applyFont="1" applyFill="1"/>
    <xf numFmtId="0" fontId="24" fillId="19" borderId="6" xfId="0" applyFont="1" applyFill="1" applyBorder="1" applyAlignment="1">
      <alignment horizontal="center"/>
    </xf>
    <xf numFmtId="0" fontId="0" fillId="19" borderId="142" xfId="0" applyFill="1" applyBorder="1"/>
    <xf numFmtId="0" fontId="44" fillId="19" borderId="0" xfId="0" applyFont="1" applyFill="1" applyBorder="1" applyAlignment="1">
      <alignment horizontal="center" vertical="center"/>
    </xf>
    <xf numFmtId="0" fontId="44" fillId="19" borderId="157" xfId="0" applyFont="1" applyFill="1" applyBorder="1" applyAlignment="1">
      <alignment horizontal="center" vertical="center"/>
    </xf>
    <xf numFmtId="0" fontId="24" fillId="19" borderId="0" xfId="0" applyFont="1" applyFill="1" applyBorder="1" applyAlignment="1"/>
    <xf numFmtId="0" fontId="1" fillId="19" borderId="0" xfId="0" applyFont="1" applyFill="1"/>
    <xf numFmtId="0" fontId="1" fillId="19" borderId="142" xfId="0" applyFont="1" applyFill="1" applyBorder="1"/>
    <xf numFmtId="0" fontId="1" fillId="19" borderId="0" xfId="0" applyFont="1" applyFill="1" applyBorder="1" applyAlignment="1">
      <alignment horizontal="center" vertical="center"/>
    </xf>
    <xf numFmtId="0" fontId="1" fillId="19" borderId="157" xfId="0" applyFont="1" applyFill="1" applyBorder="1" applyAlignment="1">
      <alignment horizontal="center" vertical="center"/>
    </xf>
    <xf numFmtId="0" fontId="43" fillId="19" borderId="142" xfId="0" applyFont="1" applyFill="1" applyBorder="1"/>
    <xf numFmtId="0" fontId="43" fillId="19" borderId="205" xfId="0" applyFont="1" applyFill="1" applyBorder="1"/>
    <xf numFmtId="14" fontId="13" fillId="19" borderId="0" xfId="0" applyNumberFormat="1" applyFont="1" applyFill="1" applyBorder="1"/>
    <xf numFmtId="0" fontId="13" fillId="19" borderId="67" xfId="0" applyFont="1" applyFill="1" applyBorder="1" applyAlignment="1"/>
    <xf numFmtId="0" fontId="13" fillId="19" borderId="68" xfId="0" applyFont="1" applyFill="1" applyBorder="1" applyAlignment="1"/>
    <xf numFmtId="0" fontId="0" fillId="19" borderId="0" xfId="0" applyFill="1" applyAlignment="1">
      <alignment vertical="center"/>
    </xf>
    <xf numFmtId="0" fontId="13" fillId="19" borderId="0" xfId="0" applyFont="1" applyFill="1" applyBorder="1" applyAlignment="1">
      <alignment vertical="center"/>
    </xf>
    <xf numFmtId="0" fontId="13" fillId="19" borderId="0" xfId="0" applyFont="1" applyFill="1" applyAlignment="1">
      <alignment vertical="center"/>
    </xf>
    <xf numFmtId="0" fontId="26" fillId="19" borderId="0" xfId="0" applyFont="1" applyFill="1" applyBorder="1"/>
    <xf numFmtId="0" fontId="13" fillId="19" borderId="0" xfId="0" applyFont="1" applyFill="1" applyBorder="1" applyAlignment="1">
      <alignment horizontal="left" wrapText="1"/>
    </xf>
    <xf numFmtId="0" fontId="13" fillId="19" borderId="2" xfId="0" applyFont="1" applyFill="1" applyBorder="1" applyAlignment="1">
      <alignment vertical="center"/>
    </xf>
    <xf numFmtId="0" fontId="40" fillId="19" borderId="142" xfId="0" applyFont="1" applyFill="1" applyBorder="1"/>
    <xf numFmtId="0" fontId="40" fillId="19" borderId="0" xfId="0" applyFont="1" applyFill="1" applyBorder="1" applyAlignment="1">
      <alignment horizontal="center" vertical="center"/>
    </xf>
    <xf numFmtId="0" fontId="40" fillId="19" borderId="157" xfId="0" applyFont="1" applyFill="1" applyBorder="1" applyAlignment="1">
      <alignment horizontal="center" vertical="center"/>
    </xf>
    <xf numFmtId="0" fontId="3" fillId="19" borderId="0" xfId="0" applyFont="1" applyFill="1" applyBorder="1" applyAlignment="1">
      <alignment horizontal="center" vertical="center"/>
    </xf>
    <xf numFmtId="0" fontId="3" fillId="19" borderId="0" xfId="0" applyFont="1" applyFill="1" applyBorder="1" applyAlignment="1">
      <alignment horizontal="center" vertical="center" wrapText="1"/>
    </xf>
    <xf numFmtId="14" fontId="3" fillId="19" borderId="0" xfId="0" applyNumberFormat="1" applyFont="1" applyFill="1" applyBorder="1" applyAlignment="1">
      <alignment horizontal="center" vertical="center" wrapText="1"/>
    </xf>
    <xf numFmtId="17" fontId="3" fillId="19" borderId="0" xfId="0" applyNumberFormat="1" applyFont="1" applyFill="1" applyBorder="1" applyAlignment="1">
      <alignment horizontal="center" vertical="center"/>
    </xf>
    <xf numFmtId="0" fontId="3" fillId="19" borderId="0" xfId="0" applyFont="1" applyFill="1" applyBorder="1" applyAlignment="1">
      <alignment vertical="center" wrapText="1"/>
    </xf>
    <xf numFmtId="0" fontId="3" fillId="19" borderId="0" xfId="0" applyFont="1" applyFill="1" applyBorder="1" applyAlignment="1">
      <alignment horizontal="justify" vertical="center" wrapText="1"/>
    </xf>
    <xf numFmtId="0" fontId="0" fillId="19" borderId="37" xfId="0" applyFill="1" applyBorder="1"/>
    <xf numFmtId="0" fontId="0" fillId="19" borderId="32" xfId="0" applyFill="1" applyBorder="1"/>
    <xf numFmtId="0" fontId="0" fillId="19" borderId="33" xfId="0" applyNumberFormat="1" applyFill="1" applyBorder="1"/>
    <xf numFmtId="0" fontId="0" fillId="19" borderId="22" xfId="0" applyFill="1" applyBorder="1"/>
    <xf numFmtId="0" fontId="0" fillId="19" borderId="23" xfId="0" applyNumberFormat="1" applyFill="1" applyBorder="1"/>
    <xf numFmtId="14" fontId="24" fillId="19" borderId="0" xfId="0" applyNumberFormat="1" applyFont="1" applyFill="1" applyBorder="1" applyAlignment="1">
      <alignment horizontal="center" wrapText="1"/>
    </xf>
    <xf numFmtId="17" fontId="24" fillId="19" borderId="0" xfId="0" applyNumberFormat="1" applyFont="1" applyFill="1" applyBorder="1" applyAlignment="1">
      <alignment horizontal="center"/>
    </xf>
    <xf numFmtId="0" fontId="24" fillId="19" borderId="0" xfId="0" applyFont="1" applyFill="1" applyBorder="1" applyAlignment="1">
      <alignment horizontal="center" wrapText="1"/>
    </xf>
    <xf numFmtId="0" fontId="24" fillId="19" borderId="0" xfId="0" applyFont="1" applyFill="1" applyBorder="1" applyAlignment="1">
      <alignment horizontal="justify" vertical="center" wrapText="1"/>
    </xf>
    <xf numFmtId="0" fontId="0" fillId="19" borderId="34" xfId="0" applyFill="1" applyBorder="1"/>
    <xf numFmtId="0" fontId="0" fillId="19" borderId="35" xfId="0" applyFill="1" applyBorder="1"/>
    <xf numFmtId="0" fontId="0" fillId="19" borderId="36" xfId="0" applyNumberFormat="1" applyFill="1" applyBorder="1"/>
    <xf numFmtId="0" fontId="0" fillId="19" borderId="0" xfId="0" applyNumberFormat="1" applyFill="1" applyBorder="1"/>
    <xf numFmtId="0" fontId="14" fillId="19" borderId="0" xfId="0" applyFont="1" applyFill="1" applyBorder="1" applyAlignment="1">
      <alignment horizontal="center" wrapText="1"/>
    </xf>
    <xf numFmtId="14" fontId="14" fillId="19" borderId="0" xfId="0" applyNumberFormat="1" applyFont="1" applyFill="1" applyBorder="1" applyAlignment="1"/>
    <xf numFmtId="0" fontId="14" fillId="19" borderId="0" xfId="0" applyFont="1" applyFill="1" applyBorder="1" applyAlignment="1">
      <alignment wrapText="1"/>
    </xf>
    <xf numFmtId="0" fontId="0" fillId="19" borderId="21" xfId="0" applyFill="1" applyBorder="1"/>
    <xf numFmtId="14" fontId="13" fillId="19" borderId="0" xfId="0" applyNumberFormat="1" applyFont="1" applyFill="1" applyBorder="1" applyAlignment="1"/>
    <xf numFmtId="0" fontId="0" fillId="19" borderId="25" xfId="0" applyFill="1" applyBorder="1"/>
    <xf numFmtId="0" fontId="0" fillId="19" borderId="26" xfId="0" applyNumberFormat="1" applyFill="1" applyBorder="1"/>
    <xf numFmtId="0" fontId="21" fillId="19" borderId="0" xfId="0" applyFont="1" applyFill="1" applyBorder="1" applyAlignment="1">
      <alignment horizontal="center" vertical="center" wrapText="1"/>
    </xf>
    <xf numFmtId="0" fontId="3" fillId="19" borderId="0" xfId="0" applyFont="1" applyFill="1" applyBorder="1" applyAlignment="1">
      <alignment wrapText="1"/>
    </xf>
    <xf numFmtId="0" fontId="3" fillId="19" borderId="2" xfId="0" applyFont="1" applyFill="1" applyBorder="1" applyAlignment="1"/>
    <xf numFmtId="0" fontId="0" fillId="19" borderId="33" xfId="0" applyFill="1" applyBorder="1"/>
    <xf numFmtId="0" fontId="13" fillId="19" borderId="2" xfId="0" applyFont="1" applyFill="1" applyBorder="1" applyAlignment="1">
      <alignment horizontal="center"/>
    </xf>
    <xf numFmtId="0" fontId="0" fillId="19" borderId="29" xfId="0" applyFill="1" applyBorder="1"/>
    <xf numFmtId="0" fontId="0" fillId="19" borderId="27" xfId="0" applyFill="1" applyBorder="1"/>
    <xf numFmtId="0" fontId="0" fillId="19" borderId="23" xfId="0" applyFill="1" applyBorder="1"/>
    <xf numFmtId="0" fontId="3" fillId="19" borderId="0" xfId="0" applyFont="1" applyFill="1" applyAlignment="1">
      <alignment vertical="center"/>
    </xf>
    <xf numFmtId="0" fontId="13" fillId="19" borderId="0" xfId="0" applyFont="1" applyFill="1" applyAlignment="1">
      <alignment wrapText="1"/>
    </xf>
    <xf numFmtId="0" fontId="20" fillId="19" borderId="0" xfId="0" applyFont="1" applyFill="1" applyAlignment="1"/>
    <xf numFmtId="0" fontId="3" fillId="19" borderId="0" xfId="0" applyFont="1" applyFill="1" applyAlignment="1">
      <alignment vertical="center" wrapText="1"/>
    </xf>
    <xf numFmtId="0" fontId="13" fillId="19" borderId="0" xfId="0" applyFont="1" applyFill="1" applyAlignment="1">
      <alignment horizontal="center" wrapText="1"/>
    </xf>
    <xf numFmtId="0" fontId="38" fillId="19" borderId="0" xfId="3" applyFill="1" applyBorder="1" applyAlignment="1"/>
    <xf numFmtId="0" fontId="13" fillId="19" borderId="67" xfId="0" applyFont="1" applyFill="1" applyBorder="1"/>
    <xf numFmtId="0" fontId="13" fillId="19" borderId="67" xfId="0" applyFont="1" applyFill="1" applyBorder="1" applyAlignment="1">
      <alignment horizontal="center" wrapText="1"/>
    </xf>
    <xf numFmtId="0" fontId="13" fillId="19" borderId="68" xfId="0" applyFont="1" applyFill="1" applyBorder="1"/>
    <xf numFmtId="0" fontId="3" fillId="19" borderId="0" xfId="0" applyFont="1" applyFill="1" applyBorder="1"/>
    <xf numFmtId="0" fontId="0" fillId="19" borderId="0" xfId="0" applyFill="1" applyAlignment="1">
      <alignment horizontal="center" vertical="center"/>
    </xf>
    <xf numFmtId="0" fontId="13" fillId="19" borderId="0" xfId="0" applyFont="1" applyFill="1" applyBorder="1" applyAlignment="1">
      <alignment horizontal="center" vertical="center"/>
    </xf>
    <xf numFmtId="0" fontId="3" fillId="19" borderId="159" xfId="0" applyFont="1" applyFill="1" applyBorder="1" applyAlignment="1" applyProtection="1">
      <alignment horizontal="center" vertical="center"/>
      <protection locked="0"/>
    </xf>
    <xf numFmtId="0" fontId="3" fillId="19" borderId="40" xfId="0" applyFont="1" applyFill="1" applyBorder="1" applyAlignment="1" applyProtection="1">
      <alignment horizontal="center" vertical="center" wrapText="1"/>
      <protection locked="0"/>
    </xf>
    <xf numFmtId="14" fontId="3" fillId="19" borderId="40" xfId="0" applyNumberFormat="1" applyFont="1" applyFill="1" applyBorder="1" applyAlignment="1" applyProtection="1">
      <alignment horizontal="center" vertical="center" wrapText="1"/>
      <protection locked="0"/>
    </xf>
    <xf numFmtId="17" fontId="24" fillId="19" borderId="40" xfId="0" applyNumberFormat="1" applyFont="1" applyFill="1" applyBorder="1" applyAlignment="1" applyProtection="1">
      <alignment horizontal="center" vertical="center" wrapText="1"/>
      <protection locked="0"/>
    </xf>
    <xf numFmtId="17" fontId="3" fillId="19" borderId="40" xfId="0" applyNumberFormat="1" applyFont="1" applyFill="1" applyBorder="1" applyAlignment="1" applyProtection="1">
      <alignment horizontal="center" vertical="center"/>
      <protection locked="0"/>
    </xf>
    <xf numFmtId="17" fontId="28" fillId="19" borderId="40" xfId="0" applyNumberFormat="1" applyFont="1" applyFill="1" applyBorder="1" applyAlignment="1" applyProtection="1">
      <alignment horizontal="center" vertical="center"/>
      <protection locked="0"/>
    </xf>
    <xf numFmtId="0" fontId="3" fillId="19" borderId="40" xfId="0" applyFont="1" applyFill="1" applyBorder="1" applyAlignment="1" applyProtection="1">
      <alignment horizontal="left" vertical="center" wrapText="1"/>
      <protection locked="0"/>
    </xf>
    <xf numFmtId="0" fontId="3" fillId="19" borderId="40" xfId="0" applyFont="1" applyFill="1" applyBorder="1" applyAlignment="1" applyProtection="1">
      <alignment vertical="center" wrapText="1"/>
      <protection locked="0"/>
    </xf>
    <xf numFmtId="0" fontId="3" fillId="19" borderId="89" xfId="0" applyFont="1" applyFill="1" applyBorder="1" applyAlignment="1" applyProtection="1">
      <alignment horizontal="center" vertical="center"/>
      <protection locked="0"/>
    </xf>
    <xf numFmtId="0" fontId="0" fillId="19" borderId="12" xfId="0" applyFill="1" applyBorder="1"/>
    <xf numFmtId="0" fontId="0" fillId="19" borderId="13" xfId="0" applyFill="1" applyBorder="1"/>
    <xf numFmtId="0" fontId="0" fillId="19" borderId="16" xfId="0" applyNumberFormat="1" applyFill="1" applyBorder="1"/>
    <xf numFmtId="0" fontId="3" fillId="19" borderId="159" xfId="0" applyFont="1" applyFill="1" applyBorder="1" applyAlignment="1">
      <alignment horizontal="center" vertical="center"/>
    </xf>
    <xf numFmtId="0" fontId="3" fillId="19" borderId="40" xfId="0" applyFont="1" applyFill="1" applyBorder="1" applyAlignment="1">
      <alignment horizontal="center" vertical="center" wrapText="1"/>
    </xf>
    <xf numFmtId="14" fontId="3" fillId="19" borderId="40" xfId="0" applyNumberFormat="1" applyFont="1" applyFill="1" applyBorder="1" applyAlignment="1">
      <alignment horizontal="center" vertical="center" wrapText="1"/>
    </xf>
    <xf numFmtId="17" fontId="24" fillId="19" borderId="40" xfId="0" applyNumberFormat="1" applyFont="1" applyFill="1" applyBorder="1" applyAlignment="1">
      <alignment horizontal="center" vertical="center" wrapText="1"/>
    </xf>
    <xf numFmtId="17" fontId="3" fillId="19" borderId="40" xfId="0" applyNumberFormat="1" applyFont="1" applyFill="1" applyBorder="1" applyAlignment="1">
      <alignment horizontal="center" vertical="center"/>
    </xf>
    <xf numFmtId="17" fontId="28" fillId="19" borderId="40" xfId="0" applyNumberFormat="1" applyFont="1" applyFill="1" applyBorder="1" applyAlignment="1">
      <alignment horizontal="center" vertical="center"/>
    </xf>
    <xf numFmtId="0" fontId="3" fillId="19" borderId="40" xfId="0" applyFont="1" applyFill="1" applyBorder="1" applyAlignment="1">
      <alignment vertical="center"/>
    </xf>
    <xf numFmtId="0" fontId="3" fillId="19" borderId="40" xfId="0" applyFont="1" applyFill="1" applyBorder="1" applyAlignment="1">
      <alignment vertical="center" wrapText="1"/>
    </xf>
    <xf numFmtId="0" fontId="65" fillId="19" borderId="40" xfId="0" applyFont="1" applyFill="1" applyBorder="1" applyAlignment="1">
      <alignment horizontal="center" vertical="center" wrapText="1"/>
    </xf>
    <xf numFmtId="0" fontId="3" fillId="19" borderId="89" xfId="0" applyFont="1" applyFill="1" applyBorder="1" applyAlignment="1">
      <alignment horizontal="center" vertical="center"/>
    </xf>
    <xf numFmtId="0" fontId="0" fillId="19" borderId="14" xfId="0" applyFill="1" applyBorder="1"/>
    <xf numFmtId="0" fontId="0" fillId="19" borderId="15" xfId="0" applyFill="1" applyBorder="1"/>
    <xf numFmtId="0" fontId="0" fillId="19" borderId="17" xfId="0" applyNumberFormat="1" applyFill="1" applyBorder="1"/>
    <xf numFmtId="0" fontId="15" fillId="19" borderId="0" xfId="1" applyFont="1" applyFill="1" applyBorder="1" applyAlignment="1" applyProtection="1">
      <alignment horizontal="left"/>
    </xf>
    <xf numFmtId="0" fontId="41" fillId="19" borderId="0" xfId="3" applyFont="1" applyFill="1" applyBorder="1" applyAlignment="1"/>
    <xf numFmtId="0" fontId="3" fillId="19" borderId="0" xfId="0" applyFont="1" applyFill="1" applyBorder="1" applyAlignment="1">
      <alignment horizontal="center"/>
    </xf>
    <xf numFmtId="164" fontId="3" fillId="19" borderId="0" xfId="0" applyNumberFormat="1" applyFont="1" applyFill="1" applyBorder="1" applyAlignment="1">
      <alignment horizontal="left"/>
    </xf>
    <xf numFmtId="0" fontId="11" fillId="19" borderId="0" xfId="0" applyFont="1" applyFill="1" applyBorder="1" applyAlignment="1">
      <alignment wrapText="1"/>
    </xf>
    <xf numFmtId="0" fontId="11" fillId="19" borderId="0" xfId="0" applyFont="1" applyFill="1" applyBorder="1" applyAlignment="1">
      <alignment horizontal="center" wrapText="1"/>
    </xf>
    <xf numFmtId="0" fontId="3" fillId="19" borderId="0" xfId="0" applyFont="1" applyFill="1" applyBorder="1" applyAlignment="1">
      <alignment horizontal="left" wrapText="1"/>
    </xf>
    <xf numFmtId="0" fontId="11" fillId="19" borderId="0" xfId="0" applyFont="1" applyFill="1" applyBorder="1" applyAlignment="1">
      <alignment horizontal="center" vertical="center" wrapText="1"/>
    </xf>
    <xf numFmtId="0" fontId="0" fillId="19" borderId="0" xfId="0" applyFill="1" applyBorder="1" applyAlignment="1">
      <alignment vertical="center"/>
    </xf>
    <xf numFmtId="0" fontId="13" fillId="19" borderId="0" xfId="0" applyFont="1" applyFill="1" applyBorder="1" applyAlignment="1">
      <alignment horizontal="center" vertical="center" wrapText="1"/>
    </xf>
    <xf numFmtId="0" fontId="13" fillId="19" borderId="127" xfId="0" applyFont="1" applyFill="1" applyBorder="1" applyAlignment="1"/>
    <xf numFmtId="0" fontId="13" fillId="19" borderId="130" xfId="0" applyFont="1" applyFill="1" applyBorder="1" applyAlignment="1">
      <alignment horizontal="center" vertical="center"/>
    </xf>
    <xf numFmtId="164" fontId="45" fillId="19" borderId="0" xfId="0" applyNumberFormat="1" applyFont="1" applyFill="1" applyBorder="1" applyAlignment="1">
      <alignment horizontal="left"/>
    </xf>
    <xf numFmtId="0" fontId="3" fillId="19" borderId="0" xfId="0" applyFont="1" applyFill="1" applyBorder="1" applyAlignment="1">
      <alignment horizontal="center" wrapText="1"/>
    </xf>
    <xf numFmtId="17" fontId="24" fillId="19" borderId="0" xfId="0" applyNumberFormat="1" applyFont="1" applyFill="1" applyBorder="1" applyAlignment="1">
      <alignment horizontal="center" wrapText="1"/>
    </xf>
    <xf numFmtId="0" fontId="24" fillId="19" borderId="0" xfId="0" applyFont="1" applyFill="1" applyBorder="1" applyAlignment="1">
      <alignment horizontal="justify" wrapText="1"/>
    </xf>
    <xf numFmtId="0" fontId="24" fillId="19" borderId="0" xfId="0" applyFont="1" applyFill="1" applyBorder="1" applyAlignment="1">
      <alignment horizontal="left" wrapText="1"/>
    </xf>
    <xf numFmtId="0" fontId="24" fillId="19" borderId="0" xfId="0" applyFont="1" applyFill="1" applyBorder="1" applyAlignment="1">
      <alignment horizontal="center" vertical="center" wrapText="1"/>
    </xf>
    <xf numFmtId="164" fontId="13" fillId="19" borderId="0" xfId="0" applyNumberFormat="1" applyFont="1" applyFill="1" applyBorder="1" applyAlignment="1">
      <alignment horizontal="center"/>
    </xf>
    <xf numFmtId="0" fontId="0" fillId="19" borderId="0" xfId="0" applyFill="1" applyBorder="1" applyAlignment="1"/>
    <xf numFmtId="0" fontId="0" fillId="19" borderId="0" xfId="0" applyNumberFormat="1" applyFill="1" applyBorder="1" applyAlignment="1"/>
    <xf numFmtId="0" fontId="4" fillId="19" borderId="0" xfId="0" applyFont="1" applyFill="1" applyBorder="1" applyAlignment="1">
      <alignment horizontal="center"/>
    </xf>
    <xf numFmtId="0" fontId="40" fillId="19" borderId="0" xfId="0" applyFont="1" applyFill="1" applyBorder="1"/>
    <xf numFmtId="0" fontId="4" fillId="19" borderId="143" xfId="0" applyFont="1" applyFill="1" applyBorder="1"/>
    <xf numFmtId="0" fontId="40" fillId="19" borderId="139" xfId="0" applyFont="1" applyFill="1" applyBorder="1" applyAlignment="1">
      <alignment horizontal="center" vertical="center"/>
    </xf>
    <xf numFmtId="0" fontId="40" fillId="19" borderId="155" xfId="0" applyFont="1" applyFill="1" applyBorder="1" applyAlignment="1">
      <alignment horizontal="center" vertical="center"/>
    </xf>
    <xf numFmtId="0" fontId="1" fillId="19" borderId="0" xfId="0" applyFont="1" applyFill="1" applyBorder="1"/>
    <xf numFmtId="14" fontId="1" fillId="19" borderId="0" xfId="0" applyNumberFormat="1" applyFont="1" applyFill="1"/>
    <xf numFmtId="14" fontId="3" fillId="19" borderId="0" xfId="0" applyNumberFormat="1" applyFont="1" applyFill="1" applyBorder="1"/>
    <xf numFmtId="0" fontId="0" fillId="19" borderId="0" xfId="0" applyFont="1" applyFill="1" applyBorder="1"/>
    <xf numFmtId="0" fontId="20" fillId="19" borderId="0" xfId="0" applyFont="1" applyFill="1" applyBorder="1" applyAlignment="1">
      <alignment horizontal="center"/>
    </xf>
    <xf numFmtId="0" fontId="26" fillId="14" borderId="0" xfId="0" applyFont="1" applyFill="1" applyBorder="1" applyAlignment="1">
      <alignment horizontal="center" vertical="center"/>
    </xf>
    <xf numFmtId="0" fontId="4" fillId="14" borderId="69" xfId="0" applyFont="1" applyFill="1" applyBorder="1" applyAlignment="1">
      <alignment horizontal="center" vertical="center"/>
    </xf>
    <xf numFmtId="0" fontId="4" fillId="14" borderId="45" xfId="0" applyFont="1" applyFill="1" applyBorder="1" applyAlignment="1">
      <alignment horizontal="center" vertical="center"/>
    </xf>
    <xf numFmtId="0" fontId="4" fillId="14" borderId="45" xfId="0" applyFont="1" applyFill="1" applyBorder="1" applyAlignment="1">
      <alignment horizontal="center" vertical="center" wrapText="1"/>
    </xf>
    <xf numFmtId="0" fontId="4" fillId="14" borderId="70" xfId="0" applyFont="1" applyFill="1" applyBorder="1" applyAlignment="1">
      <alignment horizontal="center" vertical="center"/>
    </xf>
    <xf numFmtId="14" fontId="24" fillId="19" borderId="0" xfId="0" applyNumberFormat="1" applyFont="1" applyFill="1" applyBorder="1" applyAlignment="1">
      <alignment horizontal="center" vertical="center" wrapText="1"/>
    </xf>
    <xf numFmtId="17" fontId="24" fillId="19" borderId="0" xfId="0" applyNumberFormat="1" applyFont="1" applyFill="1" applyBorder="1" applyAlignment="1">
      <alignment horizontal="center" vertical="center" wrapText="1"/>
    </xf>
    <xf numFmtId="0" fontId="24" fillId="19" borderId="0" xfId="0" applyFont="1" applyFill="1" applyBorder="1" applyAlignment="1">
      <alignment vertical="center" wrapText="1"/>
    </xf>
    <xf numFmtId="0" fontId="24" fillId="19" borderId="0" xfId="0" applyFont="1" applyFill="1" applyBorder="1" applyAlignment="1">
      <alignment horizontal="center" vertical="center"/>
    </xf>
    <xf numFmtId="0" fontId="13" fillId="19" borderId="0" xfId="0" applyFont="1" applyFill="1" applyBorder="1" applyAlignment="1">
      <alignment vertical="center" wrapText="1"/>
    </xf>
    <xf numFmtId="0" fontId="50" fillId="19" borderId="0" xfId="0" applyFont="1" applyFill="1" applyBorder="1" applyAlignment="1">
      <alignment vertical="center"/>
    </xf>
    <xf numFmtId="0" fontId="50" fillId="19" borderId="142" xfId="0" applyFont="1" applyFill="1" applyBorder="1"/>
    <xf numFmtId="0" fontId="50" fillId="19" borderId="0" xfId="0" applyFont="1" applyFill="1" applyBorder="1" applyAlignment="1">
      <alignment horizontal="center" vertical="center"/>
    </xf>
    <xf numFmtId="0" fontId="50" fillId="19" borderId="157" xfId="0" applyFont="1" applyFill="1" applyBorder="1" applyAlignment="1">
      <alignment horizontal="center" vertical="center"/>
    </xf>
    <xf numFmtId="0" fontId="45" fillId="19" borderId="0" xfId="0" applyFont="1" applyFill="1" applyBorder="1" applyAlignment="1">
      <alignment vertical="center" wrapText="1"/>
    </xf>
    <xf numFmtId="0" fontId="1" fillId="19" borderId="0" xfId="0" applyFont="1" applyFill="1" applyBorder="1" applyAlignment="1">
      <alignment vertical="center"/>
    </xf>
    <xf numFmtId="0" fontId="4" fillId="19" borderId="0" xfId="0" applyFont="1" applyFill="1" applyBorder="1" applyAlignment="1">
      <alignment vertical="center" wrapText="1"/>
    </xf>
    <xf numFmtId="0" fontId="13" fillId="19" borderId="203" xfId="0" applyFont="1" applyFill="1" applyBorder="1" applyAlignment="1">
      <alignment horizontal="center" vertical="center" wrapText="1"/>
    </xf>
    <xf numFmtId="0" fontId="4" fillId="19" borderId="164" xfId="0" applyFont="1" applyFill="1" applyBorder="1" applyAlignment="1">
      <alignment horizontal="center" vertical="center" wrapText="1"/>
    </xf>
    <xf numFmtId="0" fontId="41" fillId="19" borderId="39" xfId="3" applyFont="1" applyFill="1" applyAlignment="1">
      <alignment vertical="center"/>
    </xf>
    <xf numFmtId="0" fontId="14" fillId="19" borderId="0" xfId="0" applyFont="1" applyFill="1" applyBorder="1" applyAlignment="1">
      <alignment vertical="center"/>
    </xf>
    <xf numFmtId="0" fontId="13" fillId="19" borderId="215" xfId="0" applyFont="1" applyFill="1" applyBorder="1" applyAlignment="1">
      <alignment vertical="center"/>
    </xf>
    <xf numFmtId="0" fontId="39" fillId="19" borderId="132" xfId="4" applyFill="1" applyBorder="1" applyAlignment="1">
      <alignment horizontal="center" vertical="center"/>
    </xf>
    <xf numFmtId="0" fontId="13" fillId="19" borderId="132" xfId="0" applyFont="1" applyFill="1" applyBorder="1" applyAlignment="1">
      <alignment vertical="center"/>
    </xf>
    <xf numFmtId="0" fontId="13" fillId="19" borderId="216" xfId="0" applyFont="1" applyFill="1" applyBorder="1" applyAlignment="1">
      <alignment horizontal="center" vertical="center"/>
    </xf>
    <xf numFmtId="0" fontId="0" fillId="19" borderId="0" xfId="0" applyFill="1" applyBorder="1" applyAlignment="1">
      <alignment vertical="center" wrapText="1"/>
    </xf>
    <xf numFmtId="0" fontId="24" fillId="19" borderId="3" xfId="0" applyFont="1" applyFill="1" applyBorder="1" applyAlignment="1">
      <alignment vertical="center"/>
    </xf>
    <xf numFmtId="0" fontId="0" fillId="19" borderId="3" xfId="0" applyFill="1" applyBorder="1" applyAlignment="1">
      <alignment vertical="center"/>
    </xf>
    <xf numFmtId="0" fontId="20" fillId="19" borderId="0" xfId="0" applyFont="1" applyFill="1" applyBorder="1" applyAlignment="1">
      <alignment horizontal="center" vertical="center"/>
    </xf>
    <xf numFmtId="14" fontId="24" fillId="19" borderId="0" xfId="0" applyNumberFormat="1" applyFont="1" applyFill="1" applyBorder="1" applyAlignment="1" applyProtection="1">
      <alignment horizontal="center" vertical="center" wrapText="1"/>
      <protection locked="0"/>
    </xf>
    <xf numFmtId="17" fontId="24" fillId="19" borderId="0" xfId="0" applyNumberFormat="1" applyFont="1" applyFill="1" applyBorder="1" applyAlignment="1">
      <alignment horizontal="center" vertical="center"/>
    </xf>
    <xf numFmtId="0" fontId="13" fillId="19" borderId="0" xfId="0" applyFont="1" applyFill="1" applyBorder="1" applyAlignment="1">
      <alignment horizontal="left" vertical="center" wrapText="1"/>
    </xf>
    <xf numFmtId="0" fontId="13" fillId="19" borderId="66" xfId="0" applyFont="1" applyFill="1" applyBorder="1" applyAlignment="1">
      <alignment vertical="center"/>
    </xf>
    <xf numFmtId="0" fontId="39" fillId="19" borderId="138" xfId="4" applyFill="1" applyBorder="1" applyAlignment="1">
      <alignment horizontal="center" vertical="center" wrapText="1"/>
    </xf>
    <xf numFmtId="0" fontId="13" fillId="19" borderId="67" xfId="0" applyFont="1" applyFill="1" applyBorder="1" applyAlignment="1">
      <alignment vertical="center"/>
    </xf>
    <xf numFmtId="0" fontId="13" fillId="19" borderId="170" xfId="0" applyFont="1" applyFill="1" applyBorder="1" applyAlignment="1">
      <alignment vertical="center"/>
    </xf>
    <xf numFmtId="0" fontId="13" fillId="19" borderId="87" xfId="0" applyFont="1" applyFill="1" applyBorder="1" applyAlignment="1">
      <alignment vertical="center"/>
    </xf>
    <xf numFmtId="0" fontId="0" fillId="19" borderId="0" xfId="0" applyNumberFormat="1" applyFill="1" applyBorder="1" applyAlignment="1">
      <alignment vertical="center"/>
    </xf>
    <xf numFmtId="14" fontId="13" fillId="19" borderId="0" xfId="0" applyNumberFormat="1" applyFont="1" applyFill="1" applyBorder="1" applyAlignment="1">
      <alignment horizontal="center" vertical="center" wrapText="1"/>
    </xf>
    <xf numFmtId="0" fontId="12" fillId="19" borderId="0" xfId="0" applyFont="1" applyFill="1" applyBorder="1" applyAlignment="1">
      <alignment vertical="center" wrapText="1"/>
    </xf>
    <xf numFmtId="0" fontId="3" fillId="19" borderId="0" xfId="0" applyFont="1" applyFill="1" applyBorder="1" applyAlignment="1">
      <alignment horizontal="left" vertical="center" wrapText="1"/>
    </xf>
    <xf numFmtId="164" fontId="13" fillId="19" borderId="0" xfId="0" applyNumberFormat="1" applyFont="1" applyFill="1" applyBorder="1" applyAlignment="1">
      <alignment horizontal="center" vertical="center"/>
    </xf>
    <xf numFmtId="0" fontId="26" fillId="19" borderId="0" xfId="0" applyFont="1" applyFill="1" applyBorder="1" applyAlignment="1">
      <alignment horizontal="center" vertical="center" wrapText="1"/>
    </xf>
    <xf numFmtId="0" fontId="13" fillId="19" borderId="0" xfId="0" applyFont="1" applyFill="1" applyBorder="1" applyAlignment="1" applyProtection="1">
      <protection locked="0"/>
    </xf>
    <xf numFmtId="0" fontId="13" fillId="19" borderId="0" xfId="0" applyFont="1" applyFill="1" applyBorder="1" applyAlignment="1" applyProtection="1">
      <alignment horizontal="center"/>
      <protection locked="0"/>
    </xf>
    <xf numFmtId="0" fontId="41" fillId="19" borderId="39" xfId="3" applyFont="1" applyFill="1" applyAlignment="1" applyProtection="1">
      <alignment vertical="center"/>
      <protection locked="0"/>
    </xf>
    <xf numFmtId="0" fontId="14" fillId="19" borderId="0" xfId="0" applyFont="1" applyFill="1" applyBorder="1" applyAlignment="1" applyProtection="1">
      <protection locked="0"/>
    </xf>
    <xf numFmtId="0" fontId="3" fillId="19" borderId="0" xfId="0" applyFont="1" applyFill="1" applyBorder="1" applyAlignment="1" applyProtection="1">
      <alignment horizontal="center"/>
      <protection locked="0"/>
    </xf>
    <xf numFmtId="0" fontId="3" fillId="19" borderId="122" xfId="0" applyFont="1" applyFill="1" applyBorder="1" applyAlignment="1" applyProtection="1">
      <alignment horizontal="right" vertical="center"/>
      <protection locked="0"/>
    </xf>
    <xf numFmtId="14" fontId="13" fillId="19" borderId="123" xfId="0" applyNumberFormat="1" applyFont="1" applyFill="1" applyBorder="1" applyAlignment="1" applyProtection="1">
      <alignment horizontal="center" vertical="center"/>
      <protection locked="0"/>
    </xf>
    <xf numFmtId="0" fontId="13" fillId="19" borderId="66" xfId="0" applyFont="1" applyFill="1" applyBorder="1" applyAlignment="1" applyProtection="1">
      <protection locked="0"/>
    </xf>
    <xf numFmtId="0" fontId="39" fillId="19" borderId="138" xfId="4" applyFill="1" applyBorder="1" applyAlignment="1" applyProtection="1">
      <alignment horizontal="center"/>
      <protection locked="0"/>
    </xf>
    <xf numFmtId="0" fontId="13" fillId="19" borderId="67" xfId="0" applyFont="1" applyFill="1" applyBorder="1" applyAlignment="1" applyProtection="1">
      <protection locked="0"/>
    </xf>
    <xf numFmtId="0" fontId="13" fillId="19" borderId="68" xfId="0" applyFont="1" applyFill="1" applyBorder="1" applyAlignment="1" applyProtection="1">
      <protection locked="0"/>
    </xf>
    <xf numFmtId="0" fontId="0" fillId="19" borderId="0" xfId="0" applyFill="1" applyBorder="1" applyAlignment="1" applyProtection="1">
      <alignment vertical="center"/>
      <protection locked="0"/>
    </xf>
    <xf numFmtId="0" fontId="0" fillId="19" borderId="140" xfId="0" applyFill="1" applyBorder="1" applyProtection="1">
      <protection locked="0"/>
    </xf>
    <xf numFmtId="0" fontId="43" fillId="19" borderId="144" xfId="0" applyFont="1" applyFill="1" applyBorder="1" applyAlignment="1" applyProtection="1">
      <alignment horizontal="center" vertical="center"/>
      <protection locked="0"/>
    </xf>
    <xf numFmtId="0" fontId="43" fillId="19" borderId="141" xfId="0" applyFont="1" applyFill="1" applyBorder="1" applyAlignment="1" applyProtection="1">
      <alignment horizontal="center" vertical="center"/>
      <protection locked="0"/>
    </xf>
    <xf numFmtId="0" fontId="43" fillId="19" borderId="156" xfId="0" applyFont="1" applyFill="1" applyBorder="1" applyAlignment="1" applyProtection="1">
      <alignment horizontal="center" vertical="center"/>
      <protection locked="0"/>
    </xf>
    <xf numFmtId="0" fontId="0" fillId="19" borderId="142" xfId="0" applyFill="1" applyBorder="1" applyProtection="1">
      <protection locked="0"/>
    </xf>
    <xf numFmtId="0" fontId="44" fillId="19" borderId="0" xfId="0" applyFont="1" applyFill="1" applyBorder="1" applyAlignment="1" applyProtection="1">
      <alignment horizontal="center" vertical="center"/>
      <protection locked="0"/>
    </xf>
    <xf numFmtId="0" fontId="44" fillId="19" borderId="157" xfId="0" applyFont="1" applyFill="1" applyBorder="1" applyAlignment="1" applyProtection="1">
      <alignment horizontal="center" vertical="center"/>
      <protection locked="0"/>
    </xf>
    <xf numFmtId="0" fontId="0" fillId="19" borderId="0" xfId="0" applyFill="1" applyBorder="1" applyProtection="1">
      <protection locked="0"/>
    </xf>
    <xf numFmtId="0" fontId="43" fillId="19" borderId="142" xfId="0" applyFont="1" applyFill="1" applyBorder="1" applyProtection="1">
      <protection locked="0"/>
    </xf>
    <xf numFmtId="0" fontId="13" fillId="19" borderId="0" xfId="0" applyFont="1" applyFill="1" applyBorder="1" applyAlignment="1" applyProtection="1">
      <alignment wrapText="1"/>
      <protection locked="0"/>
    </xf>
    <xf numFmtId="0" fontId="26" fillId="19" borderId="143" xfId="0" applyFont="1" applyFill="1" applyBorder="1" applyProtection="1">
      <protection locked="0"/>
    </xf>
    <xf numFmtId="0" fontId="44" fillId="19" borderId="139" xfId="0" applyFont="1" applyFill="1" applyBorder="1" applyAlignment="1" applyProtection="1">
      <alignment horizontal="center" vertical="center"/>
      <protection locked="0"/>
    </xf>
    <xf numFmtId="0" fontId="44" fillId="19" borderId="155" xfId="0" applyFont="1" applyFill="1" applyBorder="1" applyAlignment="1" applyProtection="1">
      <alignment horizontal="center" vertical="center"/>
      <protection locked="0"/>
    </xf>
    <xf numFmtId="0" fontId="13" fillId="19" borderId="0" xfId="0" applyFont="1" applyFill="1" applyBorder="1" applyProtection="1">
      <protection locked="0"/>
    </xf>
    <xf numFmtId="14" fontId="0" fillId="19" borderId="0" xfId="0" applyNumberFormat="1" applyFill="1" applyProtection="1">
      <protection locked="0"/>
    </xf>
    <xf numFmtId="14" fontId="13" fillId="19" borderId="0" xfId="0" applyNumberFormat="1" applyFont="1" applyFill="1" applyBorder="1" applyProtection="1">
      <protection locked="0"/>
    </xf>
    <xf numFmtId="0" fontId="0" fillId="19" borderId="0" xfId="0" applyNumberFormat="1" applyFill="1" applyBorder="1" applyAlignment="1" applyProtection="1">
      <alignment wrapText="1"/>
      <protection locked="0"/>
    </xf>
    <xf numFmtId="0" fontId="13" fillId="19" borderId="0" xfId="0" applyNumberFormat="1" applyFont="1" applyFill="1" applyBorder="1" applyAlignment="1" applyProtection="1">
      <alignment wrapText="1"/>
      <protection locked="0"/>
    </xf>
    <xf numFmtId="0" fontId="13" fillId="19" borderId="0" xfId="0" applyNumberFormat="1" applyFont="1" applyFill="1" applyBorder="1" applyAlignment="1" applyProtection="1">
      <alignment horizontal="center" wrapText="1"/>
      <protection locked="0"/>
    </xf>
    <xf numFmtId="0" fontId="13" fillId="19" borderId="0" xfId="0" applyNumberFormat="1" applyFont="1" applyFill="1" applyBorder="1" applyAlignment="1" applyProtection="1">
      <alignment horizontal="left" wrapText="1"/>
      <protection locked="0"/>
    </xf>
    <xf numFmtId="0" fontId="11" fillId="19" borderId="0" xfId="0" applyNumberFormat="1" applyFont="1" applyFill="1" applyBorder="1" applyAlignment="1" applyProtection="1">
      <alignment vertical="center" wrapText="1"/>
      <protection locked="0"/>
    </xf>
    <xf numFmtId="0" fontId="11" fillId="19" borderId="0" xfId="0" applyNumberFormat="1" applyFont="1" applyFill="1" applyBorder="1" applyAlignment="1" applyProtection="1">
      <alignment wrapText="1"/>
      <protection locked="0"/>
    </xf>
    <xf numFmtId="0" fontId="13" fillId="19" borderId="0" xfId="0" applyFont="1" applyFill="1" applyBorder="1" applyAlignment="1" applyProtection="1">
      <alignment horizontal="center" wrapText="1"/>
      <protection locked="0"/>
    </xf>
    <xf numFmtId="0" fontId="13" fillId="19" borderId="0" xfId="0" applyFont="1" applyFill="1" applyBorder="1" applyAlignment="1" applyProtection="1">
      <alignment horizontal="justify" wrapText="1"/>
      <protection locked="0"/>
    </xf>
    <xf numFmtId="0" fontId="13" fillId="19" borderId="0" xfId="0" applyFont="1" applyFill="1" applyBorder="1" applyAlignment="1" applyProtection="1">
      <alignment horizontal="left" wrapText="1"/>
      <protection locked="0"/>
    </xf>
    <xf numFmtId="0" fontId="3" fillId="19" borderId="0" xfId="0" applyFont="1" applyFill="1" applyBorder="1" applyAlignment="1" applyProtection="1">
      <alignment horizontal="center" wrapText="1"/>
      <protection locked="0"/>
    </xf>
    <xf numFmtId="14" fontId="13" fillId="19" borderId="0" xfId="0" applyNumberFormat="1" applyFont="1" applyFill="1" applyBorder="1" applyAlignment="1" applyProtection="1">
      <alignment horizontal="center" wrapText="1"/>
      <protection locked="0"/>
    </xf>
    <xf numFmtId="17" fontId="13" fillId="19" borderId="0" xfId="0" applyNumberFormat="1" applyFont="1" applyFill="1" applyBorder="1" applyAlignment="1" applyProtection="1">
      <alignment horizontal="center"/>
      <protection locked="0"/>
    </xf>
    <xf numFmtId="0" fontId="3" fillId="19" borderId="0" xfId="0" applyFont="1" applyFill="1" applyBorder="1" applyAlignment="1" applyProtection="1">
      <alignment horizontal="justify" wrapText="1"/>
      <protection locked="0"/>
    </xf>
    <xf numFmtId="164" fontId="13" fillId="19" borderId="0" xfId="0" applyNumberFormat="1" applyFont="1" applyFill="1" applyBorder="1" applyAlignment="1" applyProtection="1">
      <alignment horizontal="center"/>
      <protection locked="0"/>
    </xf>
    <xf numFmtId="0" fontId="13" fillId="19" borderId="0" xfId="0" applyFont="1" applyFill="1" applyBorder="1" applyAlignment="1" applyProtection="1">
      <alignment horizontal="left"/>
      <protection locked="0"/>
    </xf>
    <xf numFmtId="0" fontId="3" fillId="19" borderId="0" xfId="0" applyFont="1" applyFill="1" applyBorder="1" applyAlignment="1" applyProtection="1">
      <alignment horizontal="left" wrapText="1"/>
      <protection locked="0"/>
    </xf>
    <xf numFmtId="0" fontId="21" fillId="19" borderId="0" xfId="0" applyFont="1" applyFill="1" applyBorder="1" applyAlignment="1" applyProtection="1">
      <alignment horizontal="center" vertical="center" wrapText="1"/>
      <protection locked="0"/>
    </xf>
    <xf numFmtId="0" fontId="0" fillId="19" borderId="40" xfId="0" applyFill="1" applyBorder="1" applyAlignment="1">
      <alignment vertical="center"/>
    </xf>
    <xf numFmtId="0" fontId="13" fillId="19" borderId="40" xfId="0" applyFont="1" applyFill="1" applyBorder="1" applyAlignment="1">
      <alignment vertical="center"/>
    </xf>
    <xf numFmtId="0" fontId="13" fillId="19" borderId="0" xfId="0" applyFont="1" applyFill="1" applyBorder="1" applyAlignment="1">
      <alignment horizontal="left" vertical="center"/>
    </xf>
    <xf numFmtId="0" fontId="13" fillId="19" borderId="67" xfId="0" applyFont="1" applyFill="1" applyBorder="1" applyAlignment="1">
      <alignment horizontal="left" vertical="center"/>
    </xf>
    <xf numFmtId="0" fontId="13" fillId="19" borderId="68" xfId="0" applyFont="1" applyFill="1" applyBorder="1" applyAlignment="1">
      <alignment horizontal="center" vertical="center"/>
    </xf>
    <xf numFmtId="167" fontId="24" fillId="19" borderId="0" xfId="0" applyNumberFormat="1" applyFont="1" applyFill="1" applyBorder="1" applyAlignment="1">
      <alignment horizontal="center" vertical="center" wrapText="1"/>
    </xf>
    <xf numFmtId="0" fontId="24" fillId="19" borderId="0" xfId="0" applyFont="1" applyFill="1" applyBorder="1" applyAlignment="1">
      <alignment horizontal="left" vertical="center"/>
    </xf>
    <xf numFmtId="0" fontId="0" fillId="19" borderId="0" xfId="0" applyFill="1" applyBorder="1" applyAlignment="1">
      <alignment horizontal="left" vertical="center"/>
    </xf>
    <xf numFmtId="0" fontId="4" fillId="19" borderId="0" xfId="0" applyFont="1" applyFill="1" applyBorder="1" applyAlignment="1">
      <alignment vertical="center"/>
    </xf>
    <xf numFmtId="0" fontId="3" fillId="19" borderId="0" xfId="0" applyFont="1" applyFill="1" applyBorder="1" applyAlignment="1">
      <alignment horizontal="left" vertical="center"/>
    </xf>
    <xf numFmtId="0" fontId="3" fillId="19" borderId="67" xfId="0" applyFont="1" applyFill="1" applyBorder="1" applyAlignment="1">
      <alignment vertical="center"/>
    </xf>
    <xf numFmtId="0" fontId="3" fillId="19" borderId="0" xfId="0" applyFont="1" applyFill="1" applyBorder="1" applyAlignment="1" applyProtection="1">
      <alignment horizontal="center" vertical="center"/>
      <protection hidden="1"/>
    </xf>
    <xf numFmtId="0" fontId="3" fillId="19" borderId="0" xfId="0" applyFont="1" applyFill="1" applyBorder="1" applyAlignment="1" applyProtection="1">
      <alignment vertical="center"/>
      <protection hidden="1"/>
    </xf>
    <xf numFmtId="0" fontId="43" fillId="19" borderId="0" xfId="0" applyFont="1" applyFill="1" applyBorder="1" applyAlignment="1">
      <alignment horizontal="center" vertical="center"/>
    </xf>
    <xf numFmtId="0" fontId="45" fillId="19" borderId="0" xfId="0" applyFont="1" applyFill="1" applyBorder="1" applyAlignment="1" applyProtection="1">
      <alignment vertical="center"/>
      <protection hidden="1"/>
    </xf>
    <xf numFmtId="0" fontId="45" fillId="19" borderId="0" xfId="0" applyFont="1" applyFill="1" applyBorder="1" applyAlignment="1">
      <alignment vertical="center"/>
    </xf>
    <xf numFmtId="14" fontId="0" fillId="19" borderId="0" xfId="0" applyNumberFormat="1" applyFill="1" applyBorder="1"/>
    <xf numFmtId="0" fontId="65" fillId="19" borderId="0" xfId="0" applyFont="1" applyFill="1" applyBorder="1" applyAlignment="1" applyProtection="1">
      <alignment vertical="center"/>
      <protection hidden="1"/>
    </xf>
    <xf numFmtId="0" fontId="65" fillId="19" borderId="0" xfId="0" applyFont="1" applyFill="1" applyBorder="1" applyAlignment="1">
      <alignment vertical="center"/>
    </xf>
    <xf numFmtId="0" fontId="46" fillId="19" borderId="0" xfId="0" applyFont="1" applyFill="1" applyBorder="1" applyAlignment="1" applyProtection="1">
      <alignment vertical="center"/>
      <protection hidden="1"/>
    </xf>
    <xf numFmtId="0" fontId="46" fillId="19" borderId="0" xfId="0" applyFont="1" applyFill="1" applyBorder="1" applyAlignment="1">
      <alignment vertical="center"/>
    </xf>
    <xf numFmtId="0" fontId="4" fillId="19" borderId="0" xfId="0" applyFont="1" applyFill="1" applyBorder="1" applyAlignment="1" applyProtection="1">
      <alignment horizontal="center" vertical="center"/>
      <protection hidden="1"/>
    </xf>
    <xf numFmtId="0" fontId="45" fillId="19" borderId="0" xfId="0" applyFont="1" applyFill="1" applyBorder="1" applyAlignment="1" applyProtection="1">
      <alignment horizontal="center" vertical="center"/>
      <protection hidden="1"/>
    </xf>
    <xf numFmtId="0" fontId="45" fillId="19" borderId="0" xfId="0" applyFont="1" applyFill="1" applyBorder="1" applyAlignment="1">
      <alignment horizontal="center" vertical="center"/>
    </xf>
    <xf numFmtId="14" fontId="3" fillId="19" borderId="0" xfId="0" applyNumberFormat="1" applyFont="1" applyFill="1" applyBorder="1" applyAlignment="1">
      <alignment horizontal="center" vertical="center"/>
    </xf>
    <xf numFmtId="0" fontId="35" fillId="19" borderId="0" xfId="0" applyFont="1" applyFill="1" applyBorder="1" applyAlignment="1">
      <alignment horizontal="left" vertical="center" wrapText="1"/>
    </xf>
    <xf numFmtId="49" fontId="3" fillId="19" borderId="0" xfId="0" applyNumberFormat="1" applyFont="1" applyFill="1" applyBorder="1" applyAlignment="1">
      <alignment horizontal="center" vertical="center" wrapText="1"/>
    </xf>
    <xf numFmtId="0" fontId="0" fillId="19" borderId="108" xfId="0" applyFont="1" applyFill="1" applyBorder="1" applyAlignment="1">
      <alignment horizontal="center" vertical="center" wrapText="1"/>
    </xf>
    <xf numFmtId="2" fontId="3" fillId="19" borderId="0" xfId="0" applyNumberFormat="1" applyFont="1" applyFill="1" applyBorder="1" applyAlignment="1">
      <alignment horizontal="center" vertical="center"/>
    </xf>
    <xf numFmtId="0" fontId="35" fillId="19" borderId="0" xfId="0" applyFont="1" applyFill="1" applyBorder="1" applyAlignment="1">
      <alignment horizontal="center" vertical="center" wrapText="1"/>
    </xf>
    <xf numFmtId="0" fontId="28" fillId="19" borderId="0" xfId="0" applyFont="1" applyFill="1" applyBorder="1" applyAlignment="1">
      <alignment vertical="center"/>
    </xf>
    <xf numFmtId="0" fontId="24" fillId="19" borderId="122" xfId="0" applyFont="1" applyFill="1" applyBorder="1" applyAlignment="1">
      <alignment horizontal="right" vertical="center"/>
    </xf>
    <xf numFmtId="14" fontId="24" fillId="19" borderId="123" xfId="0" applyNumberFormat="1" applyFont="1" applyFill="1" applyBorder="1" applyAlignment="1">
      <alignment horizontal="center" vertical="center"/>
    </xf>
    <xf numFmtId="0" fontId="24" fillId="19" borderId="67" xfId="0" applyFont="1" applyFill="1" applyBorder="1" applyAlignment="1">
      <alignment vertical="center"/>
    </xf>
    <xf numFmtId="0" fontId="24" fillId="19" borderId="68" xfId="0" applyFont="1" applyFill="1" applyBorder="1" applyAlignment="1">
      <alignment vertical="center"/>
    </xf>
    <xf numFmtId="0" fontId="24" fillId="19" borderId="140" xfId="0" applyFont="1" applyFill="1" applyBorder="1"/>
    <xf numFmtId="0" fontId="54" fillId="19" borderId="144" xfId="0" applyFont="1" applyFill="1" applyBorder="1" applyAlignment="1">
      <alignment horizontal="center" vertical="center"/>
    </xf>
    <xf numFmtId="0" fontId="54" fillId="19" borderId="141" xfId="0" applyFont="1" applyFill="1" applyBorder="1" applyAlignment="1">
      <alignment horizontal="center" vertical="center"/>
    </xf>
    <xf numFmtId="0" fontId="54" fillId="19" borderId="156" xfId="0" applyFont="1" applyFill="1" applyBorder="1" applyAlignment="1">
      <alignment horizontal="center" vertical="center"/>
    </xf>
    <xf numFmtId="0" fontId="24" fillId="19" borderId="142" xfId="0" applyFont="1" applyFill="1" applyBorder="1"/>
    <xf numFmtId="0" fontId="57" fillId="19" borderId="0" xfId="0" applyFont="1" applyFill="1" applyBorder="1" applyAlignment="1">
      <alignment horizontal="center" vertical="center"/>
    </xf>
    <xf numFmtId="0" fontId="57" fillId="19" borderId="157" xfId="0" applyFont="1" applyFill="1" applyBorder="1" applyAlignment="1">
      <alignment horizontal="center" vertical="center"/>
    </xf>
    <xf numFmtId="0" fontId="54" fillId="19" borderId="142" xfId="0" applyFont="1" applyFill="1" applyBorder="1"/>
    <xf numFmtId="0" fontId="39" fillId="19" borderId="0" xfId="0" applyFont="1" applyFill="1" applyBorder="1" applyAlignment="1">
      <alignment horizontal="center" vertical="center"/>
    </xf>
    <xf numFmtId="0" fontId="39" fillId="19" borderId="157" xfId="0" applyFont="1" applyFill="1" applyBorder="1" applyAlignment="1">
      <alignment horizontal="center" vertical="center"/>
    </xf>
    <xf numFmtId="0" fontId="54" fillId="19" borderId="143" xfId="0" applyFont="1" applyFill="1" applyBorder="1"/>
    <xf numFmtId="0" fontId="39" fillId="19" borderId="139" xfId="0" applyFont="1" applyFill="1" applyBorder="1" applyAlignment="1">
      <alignment horizontal="center" vertical="center"/>
    </xf>
    <xf numFmtId="0" fontId="39" fillId="19" borderId="155" xfId="0" applyFont="1" applyFill="1" applyBorder="1" applyAlignment="1">
      <alignment horizontal="center" vertical="center"/>
    </xf>
    <xf numFmtId="14" fontId="24" fillId="19" borderId="0" xfId="0" applyNumberFormat="1" applyFont="1" applyFill="1"/>
    <xf numFmtId="14" fontId="24" fillId="19" borderId="0" xfId="0" applyNumberFormat="1" applyFont="1" applyFill="1" applyBorder="1"/>
    <xf numFmtId="49" fontId="24" fillId="19" borderId="0" xfId="0" applyNumberFormat="1" applyFont="1" applyFill="1" applyBorder="1" applyAlignment="1">
      <alignment horizontal="center" vertical="center" wrapText="1"/>
    </xf>
    <xf numFmtId="0" fontId="24" fillId="19" borderId="0" xfId="0" applyFont="1" applyFill="1" applyBorder="1" applyAlignment="1">
      <alignment horizontal="left" vertical="center" wrapText="1"/>
    </xf>
    <xf numFmtId="14" fontId="24" fillId="19" borderId="0" xfId="0" applyNumberFormat="1" applyFont="1" applyFill="1" applyBorder="1" applyAlignment="1">
      <alignment vertical="center"/>
    </xf>
    <xf numFmtId="0" fontId="55" fillId="19" borderId="0" xfId="0" applyFont="1" applyFill="1" applyBorder="1" applyAlignment="1">
      <alignment horizontal="center" vertical="center" wrapText="1"/>
    </xf>
    <xf numFmtId="0" fontId="1" fillId="19" borderId="0" xfId="0" applyNumberFormat="1" applyFont="1" applyFill="1" applyBorder="1" applyAlignment="1">
      <alignment vertical="center"/>
    </xf>
    <xf numFmtId="0" fontId="40" fillId="19" borderId="40" xfId="0" applyFont="1" applyFill="1" applyBorder="1"/>
    <xf numFmtId="0" fontId="44" fillId="19" borderId="40" xfId="0" applyFont="1" applyFill="1" applyBorder="1" applyAlignment="1">
      <alignment horizontal="center" vertical="center"/>
    </xf>
    <xf numFmtId="0" fontId="4" fillId="19" borderId="40" xfId="0" applyFont="1" applyFill="1" applyBorder="1" applyAlignment="1"/>
    <xf numFmtId="0" fontId="0" fillId="19" borderId="40" xfId="0" applyNumberFormat="1" applyFill="1" applyBorder="1"/>
    <xf numFmtId="0" fontId="0" fillId="19" borderId="40" xfId="0" applyFill="1" applyBorder="1"/>
    <xf numFmtId="0" fontId="43" fillId="19" borderId="40" xfId="0" applyFont="1" applyFill="1" applyBorder="1"/>
    <xf numFmtId="0" fontId="13" fillId="19" borderId="40" xfId="0" applyFont="1" applyFill="1" applyBorder="1" applyAlignment="1"/>
    <xf numFmtId="0" fontId="26" fillId="19" borderId="40" xfId="0" applyFont="1" applyFill="1" applyBorder="1"/>
    <xf numFmtId="0" fontId="13" fillId="19" borderId="40" xfId="0" applyFont="1" applyFill="1" applyBorder="1"/>
    <xf numFmtId="14" fontId="0" fillId="19" borderId="40" xfId="0" applyNumberFormat="1" applyFill="1" applyBorder="1"/>
    <xf numFmtId="14" fontId="13" fillId="19" borderId="40" xfId="0" applyNumberFormat="1" applyFont="1" applyFill="1" applyBorder="1"/>
    <xf numFmtId="0" fontId="0" fillId="19" borderId="183" xfId="0" applyFill="1" applyBorder="1" applyAlignment="1">
      <alignment vertical="center"/>
    </xf>
    <xf numFmtId="0" fontId="13" fillId="19" borderId="183" xfId="0" applyFont="1" applyFill="1" applyBorder="1" applyAlignment="1">
      <alignment vertical="center"/>
    </xf>
    <xf numFmtId="0" fontId="40" fillId="19" borderId="183" xfId="0" applyFont="1" applyFill="1" applyBorder="1" applyAlignment="1">
      <alignment vertical="center"/>
    </xf>
    <xf numFmtId="0" fontId="4" fillId="19" borderId="183" xfId="0" applyFont="1" applyFill="1" applyBorder="1" applyAlignment="1">
      <alignment vertical="center"/>
    </xf>
    <xf numFmtId="0" fontId="0" fillId="19" borderId="178" xfId="0" applyFill="1" applyBorder="1" applyAlignment="1">
      <alignment vertical="center"/>
    </xf>
    <xf numFmtId="0" fontId="13" fillId="19" borderId="178" xfId="0" applyFont="1" applyFill="1" applyBorder="1" applyAlignment="1">
      <alignment vertical="center"/>
    </xf>
    <xf numFmtId="49" fontId="13" fillId="19" borderId="0" xfId="0" applyNumberFormat="1" applyFont="1" applyFill="1" applyBorder="1" applyAlignment="1">
      <alignment horizontal="center" vertical="center" wrapText="1"/>
    </xf>
    <xf numFmtId="14" fontId="13" fillId="19" borderId="0" xfId="0" applyNumberFormat="1" applyFont="1" applyFill="1" applyBorder="1" applyAlignment="1">
      <alignment vertical="center"/>
    </xf>
    <xf numFmtId="0" fontId="41" fillId="19" borderId="0" xfId="3" applyFont="1" applyFill="1" applyBorder="1" applyAlignment="1">
      <alignment horizontal="left" vertical="center"/>
    </xf>
    <xf numFmtId="0" fontId="14" fillId="19" borderId="0" xfId="0" applyFont="1" applyFill="1" applyBorder="1" applyAlignment="1">
      <alignment horizontal="center"/>
    </xf>
    <xf numFmtId="164" fontId="3" fillId="19" borderId="0" xfId="0" applyNumberFormat="1" applyFont="1" applyFill="1" applyBorder="1" applyAlignment="1">
      <alignment horizontal="center" vertical="center"/>
    </xf>
    <xf numFmtId="0" fontId="34" fillId="19" borderId="0" xfId="0" applyFont="1" applyFill="1" applyBorder="1" applyAlignment="1">
      <alignment horizontal="center" vertical="center" wrapText="1"/>
    </xf>
    <xf numFmtId="0" fontId="13" fillId="19" borderId="3" xfId="0" applyFont="1" applyFill="1" applyBorder="1" applyAlignment="1">
      <alignment vertical="center"/>
    </xf>
    <xf numFmtId="49" fontId="3" fillId="19" borderId="0" xfId="0" applyNumberFormat="1" applyFont="1" applyFill="1" applyBorder="1" applyAlignment="1">
      <alignment horizontal="center"/>
    </xf>
    <xf numFmtId="49" fontId="3" fillId="19" borderId="68" xfId="0" applyNumberFormat="1" applyFont="1" applyFill="1" applyBorder="1" applyAlignment="1"/>
    <xf numFmtId="0" fontId="24" fillId="19" borderId="211" xfId="0" applyFont="1" applyFill="1" applyBorder="1" applyAlignment="1">
      <alignment horizontal="center" vertical="center"/>
    </xf>
    <xf numFmtId="0" fontId="11" fillId="19" borderId="0" xfId="0" applyFont="1" applyFill="1" applyBorder="1"/>
    <xf numFmtId="0" fontId="11" fillId="19" borderId="0" xfId="0" applyFont="1" applyFill="1" applyBorder="1" applyAlignment="1">
      <alignment vertical="center" wrapText="1"/>
    </xf>
    <xf numFmtId="49" fontId="24" fillId="19" borderId="0" xfId="0" applyNumberFormat="1" applyFont="1" applyFill="1" applyBorder="1" applyAlignment="1">
      <alignment horizontal="center"/>
    </xf>
    <xf numFmtId="164" fontId="3" fillId="19" borderId="0" xfId="0" applyNumberFormat="1" applyFont="1" applyFill="1" applyBorder="1" applyAlignment="1">
      <alignment horizontal="center"/>
    </xf>
    <xf numFmtId="14" fontId="3" fillId="19" borderId="0" xfId="0" applyNumberFormat="1" applyFont="1" applyFill="1" applyBorder="1" applyAlignment="1">
      <alignment horizontal="center" wrapText="1"/>
    </xf>
    <xf numFmtId="0" fontId="11" fillId="19" borderId="0" xfId="0" applyFont="1" applyFill="1" applyBorder="1" applyAlignment="1">
      <alignment vertical="center"/>
    </xf>
    <xf numFmtId="0" fontId="3" fillId="0" borderId="88" xfId="0" applyFont="1" applyBorder="1" applyAlignment="1">
      <alignment horizontal="center"/>
    </xf>
    <xf numFmtId="0" fontId="3" fillId="0" borderId="40" xfId="0" applyFont="1" applyBorder="1" applyAlignment="1">
      <alignment horizontal="center"/>
    </xf>
    <xf numFmtId="14" fontId="3" fillId="0" borderId="40" xfId="0" applyNumberFormat="1" applyFont="1" applyBorder="1" applyAlignment="1">
      <alignment horizontal="center" wrapText="1"/>
    </xf>
    <xf numFmtId="17" fontId="3" fillId="0" borderId="40" xfId="0" applyNumberFormat="1" applyFont="1" applyBorder="1" applyAlignment="1">
      <alignment horizontal="center"/>
    </xf>
    <xf numFmtId="0" fontId="3" fillId="0" borderId="40" xfId="0" applyFont="1" applyBorder="1" applyAlignment="1">
      <alignment horizontal="center" wrapText="1"/>
    </xf>
    <xf numFmtId="0" fontId="3" fillId="0" borderId="40" xfId="0" applyFont="1" applyBorder="1" applyAlignment="1">
      <alignment wrapText="1"/>
    </xf>
    <xf numFmtId="0" fontId="3" fillId="0" borderId="40" xfId="0" applyFont="1" applyBorder="1" applyAlignment="1">
      <alignment horizontal="justify" wrapText="1"/>
    </xf>
    <xf numFmtId="0" fontId="3" fillId="0" borderId="40" xfId="0" applyFont="1" applyBorder="1" applyAlignment="1"/>
    <xf numFmtId="0" fontId="3" fillId="0" borderId="89" xfId="0" applyFont="1" applyBorder="1" applyAlignment="1">
      <alignment horizontal="center"/>
    </xf>
    <xf numFmtId="0" fontId="24" fillId="0" borderId="37" xfId="0" pivotButton="1" applyFont="1" applyBorder="1" applyAlignment="1"/>
    <xf numFmtId="0" fontId="0" fillId="0" borderId="33" xfId="0" applyBorder="1" applyAlignment="1"/>
    <xf numFmtId="0" fontId="24" fillId="19" borderId="0" xfId="0" applyFont="1" applyFill="1" applyAlignment="1"/>
    <xf numFmtId="0" fontId="0" fillId="19" borderId="142" xfId="0" applyFill="1" applyBorder="1" applyAlignment="1"/>
    <xf numFmtId="0" fontId="44" fillId="19" borderId="0" xfId="0" applyFont="1" applyFill="1" applyBorder="1" applyAlignment="1">
      <alignment horizontal="center"/>
    </xf>
    <xf numFmtId="0" fontId="44" fillId="19" borderId="157" xfId="0" applyFont="1" applyFill="1" applyBorder="1" applyAlignment="1">
      <alignment horizontal="center"/>
    </xf>
    <xf numFmtId="0" fontId="1" fillId="0" borderId="37" xfId="0" applyFont="1" applyBorder="1" applyAlignment="1"/>
    <xf numFmtId="0" fontId="1" fillId="0" borderId="32" xfId="0" applyFont="1" applyBorder="1" applyAlignment="1"/>
    <xf numFmtId="0" fontId="1" fillId="0" borderId="33" xfId="0" applyNumberFormat="1" applyFont="1" applyBorder="1" applyAlignment="1"/>
    <xf numFmtId="0" fontId="1" fillId="19" borderId="0" xfId="0" applyFont="1" applyFill="1" applyAlignment="1"/>
    <xf numFmtId="0" fontId="1" fillId="19" borderId="142" xfId="0" applyFont="1" applyFill="1" applyBorder="1" applyAlignment="1"/>
    <xf numFmtId="0" fontId="1" fillId="19" borderId="0" xfId="0" applyFont="1" applyFill="1" applyBorder="1" applyAlignment="1">
      <alignment horizontal="center"/>
    </xf>
    <xf numFmtId="0" fontId="1" fillId="19" borderId="157" xfId="0" applyFont="1" applyFill="1" applyBorder="1" applyAlignment="1">
      <alignment horizontal="center"/>
    </xf>
    <xf numFmtId="0" fontId="3" fillId="0" borderId="89" xfId="0" applyFont="1" applyBorder="1" applyAlignment="1">
      <alignment horizontal="center" wrapText="1"/>
    </xf>
    <xf numFmtId="0" fontId="1" fillId="0" borderId="34" xfId="0" applyFont="1" applyBorder="1" applyAlignment="1"/>
    <xf numFmtId="0" fontId="1" fillId="0" borderId="35" xfId="0" applyFont="1" applyBorder="1" applyAlignment="1"/>
    <xf numFmtId="0" fontId="1" fillId="0" borderId="36" xfId="0" applyNumberFormat="1" applyFont="1" applyBorder="1" applyAlignment="1"/>
    <xf numFmtId="0" fontId="3" fillId="0" borderId="206" xfId="0" applyFont="1" applyBorder="1" applyAlignment="1">
      <alignment horizontal="center"/>
    </xf>
    <xf numFmtId="0" fontId="3" fillId="0" borderId="177" xfId="0" applyFont="1" applyBorder="1" applyAlignment="1">
      <alignment horizontal="center" wrapText="1"/>
    </xf>
    <xf numFmtId="14" fontId="3" fillId="0" borderId="177" xfId="0" applyNumberFormat="1" applyFont="1" applyBorder="1" applyAlignment="1">
      <alignment horizontal="center" wrapText="1"/>
    </xf>
    <xf numFmtId="17" fontId="3" fillId="0" borderId="177" xfId="0" applyNumberFormat="1" applyFont="1" applyBorder="1" applyAlignment="1">
      <alignment horizontal="center"/>
    </xf>
    <xf numFmtId="0" fontId="3" fillId="0" borderId="177" xfId="0" applyFont="1" applyBorder="1" applyAlignment="1">
      <alignment horizontal="justify" wrapText="1"/>
    </xf>
    <xf numFmtId="0" fontId="3" fillId="0" borderId="177" xfId="0" applyFont="1" applyBorder="1" applyAlignment="1">
      <alignment wrapText="1"/>
    </xf>
    <xf numFmtId="0" fontId="3" fillId="0" borderId="207" xfId="0" applyFont="1" applyBorder="1" applyAlignment="1">
      <alignment horizontal="center" wrapText="1"/>
    </xf>
    <xf numFmtId="0" fontId="0" fillId="0" borderId="0" xfId="0" applyAlignment="1"/>
    <xf numFmtId="0" fontId="0" fillId="19" borderId="0" xfId="0" applyFill="1" applyAlignment="1"/>
    <xf numFmtId="0" fontId="43" fillId="19" borderId="142" xfId="0" applyFont="1" applyFill="1" applyBorder="1" applyAlignment="1"/>
    <xf numFmtId="17" fontId="3" fillId="7" borderId="41" xfId="0" applyNumberFormat="1" applyFont="1" applyFill="1" applyBorder="1" applyAlignment="1">
      <alignment horizontal="center" vertical="center" wrapText="1"/>
    </xf>
    <xf numFmtId="17" fontId="4" fillId="5" borderId="41" xfId="0" applyNumberFormat="1" applyFont="1" applyFill="1" applyBorder="1" applyAlignment="1">
      <alignment horizontal="center" vertical="center" wrapText="1"/>
    </xf>
    <xf numFmtId="164" fontId="4" fillId="5" borderId="69" xfId="0" applyNumberFormat="1" applyFont="1" applyFill="1" applyBorder="1" applyAlignment="1">
      <alignment horizontal="center" vertical="center" wrapText="1"/>
    </xf>
    <xf numFmtId="17" fontId="3" fillId="7" borderId="45" xfId="0" applyNumberFormat="1" applyFont="1" applyFill="1" applyBorder="1" applyAlignment="1">
      <alignment horizontal="center" vertical="center" wrapText="1"/>
    </xf>
    <xf numFmtId="17" fontId="3" fillId="10" borderId="41" xfId="0" applyNumberFormat="1" applyFont="1" applyFill="1" applyBorder="1" applyAlignment="1">
      <alignment horizontal="center" vertical="center" wrapText="1"/>
    </xf>
    <xf numFmtId="17" fontId="4" fillId="10" borderId="45" xfId="0" applyNumberFormat="1" applyFont="1" applyFill="1" applyBorder="1" applyAlignment="1">
      <alignment horizontal="center" vertical="center" wrapText="1"/>
    </xf>
    <xf numFmtId="17" fontId="3" fillId="18" borderId="41" xfId="0" applyNumberFormat="1" applyFont="1" applyFill="1" applyBorder="1" applyAlignment="1">
      <alignment horizontal="center" vertical="center" wrapText="1"/>
    </xf>
    <xf numFmtId="17" fontId="4" fillId="0" borderId="41" xfId="0" applyNumberFormat="1" applyFont="1" applyFill="1" applyBorder="1" applyAlignment="1">
      <alignment horizontal="center" vertical="center" wrapText="1"/>
    </xf>
    <xf numFmtId="17" fontId="4" fillId="18" borderId="41" xfId="0" applyNumberFormat="1" applyFont="1" applyFill="1" applyBorder="1" applyAlignment="1">
      <alignment horizontal="center" vertical="center" wrapText="1"/>
    </xf>
    <xf numFmtId="17" fontId="3" fillId="0" borderId="161" xfId="0" applyNumberFormat="1" applyFont="1" applyFill="1" applyBorder="1" applyAlignment="1">
      <alignment horizontal="center" vertical="center" wrapText="1"/>
    </xf>
    <xf numFmtId="164" fontId="4" fillId="7" borderId="223" xfId="0" applyNumberFormat="1" applyFont="1" applyFill="1" applyBorder="1" applyAlignment="1">
      <alignment horizontal="center" vertical="center" wrapText="1"/>
    </xf>
    <xf numFmtId="0" fontId="4" fillId="5" borderId="160" xfId="0" applyFont="1" applyFill="1" applyBorder="1" applyAlignment="1">
      <alignment horizontal="center" vertical="center" wrapText="1"/>
    </xf>
    <xf numFmtId="17" fontId="4" fillId="7" borderId="160" xfId="0" applyNumberFormat="1" applyFont="1" applyFill="1" applyBorder="1" applyAlignment="1">
      <alignment horizontal="center" vertical="center" wrapText="1"/>
    </xf>
    <xf numFmtId="0" fontId="41" fillId="19" borderId="0" xfId="3" applyFont="1" applyFill="1" applyBorder="1" applyAlignment="1">
      <alignment vertical="center" wrapText="1"/>
    </xf>
    <xf numFmtId="0" fontId="3" fillId="19" borderId="122" xfId="0" applyFont="1" applyFill="1" applyBorder="1" applyAlignment="1">
      <alignment horizontal="right" vertical="center" wrapText="1"/>
    </xf>
    <xf numFmtId="14" fontId="13" fillId="19" borderId="123" xfId="0" applyNumberFormat="1" applyFont="1" applyFill="1" applyBorder="1" applyAlignment="1">
      <alignment horizontal="center" vertical="center" wrapText="1"/>
    </xf>
    <xf numFmtId="0" fontId="13" fillId="19" borderId="67" xfId="0" applyFont="1" applyFill="1" applyBorder="1" applyAlignment="1">
      <alignment wrapText="1"/>
    </xf>
    <xf numFmtId="0" fontId="13" fillId="19" borderId="68" xfId="0" applyFont="1" applyFill="1" applyBorder="1" applyAlignment="1">
      <alignment wrapText="1"/>
    </xf>
    <xf numFmtId="0" fontId="3" fillId="13" borderId="0" xfId="0" applyFont="1" applyFill="1" applyBorder="1" applyAlignment="1">
      <alignment horizontal="center" wrapText="1"/>
    </xf>
    <xf numFmtId="0" fontId="0" fillId="13" borderId="0" xfId="0" applyFill="1" applyBorder="1" applyAlignment="1">
      <alignment wrapText="1"/>
    </xf>
    <xf numFmtId="0" fontId="0" fillId="19" borderId="0" xfId="0" applyFill="1" applyBorder="1" applyAlignment="1">
      <alignment wrapText="1"/>
    </xf>
    <xf numFmtId="0" fontId="0" fillId="19" borderId="140" xfId="0" applyFill="1" applyBorder="1" applyAlignment="1">
      <alignment wrapText="1"/>
    </xf>
    <xf numFmtId="0" fontId="43" fillId="19" borderId="144" xfId="0" applyFont="1" applyFill="1" applyBorder="1" applyAlignment="1">
      <alignment horizontal="center" vertical="center" wrapText="1"/>
    </xf>
    <xf numFmtId="0" fontId="43" fillId="19" borderId="141" xfId="0" applyFont="1" applyFill="1" applyBorder="1" applyAlignment="1">
      <alignment horizontal="center" vertical="center" wrapText="1"/>
    </xf>
    <xf numFmtId="0" fontId="43" fillId="19" borderId="156" xfId="0" applyFont="1" applyFill="1" applyBorder="1" applyAlignment="1">
      <alignment horizontal="center" vertical="center" wrapText="1"/>
    </xf>
    <xf numFmtId="0" fontId="0" fillId="0" borderId="0" xfId="0" applyFill="1" applyBorder="1" applyAlignment="1">
      <alignment wrapText="1"/>
    </xf>
    <xf numFmtId="0" fontId="13" fillId="0" borderId="0" xfId="0" applyFont="1" applyFill="1" applyBorder="1" applyAlignment="1">
      <alignment wrapText="1"/>
    </xf>
    <xf numFmtId="0" fontId="13" fillId="13" borderId="0" xfId="0" applyFont="1" applyFill="1" applyBorder="1" applyAlignment="1">
      <alignment wrapText="1"/>
    </xf>
    <xf numFmtId="0" fontId="0" fillId="4" borderId="0" xfId="0" applyFill="1" applyBorder="1" applyAlignment="1">
      <alignment vertical="center" wrapText="1"/>
    </xf>
    <xf numFmtId="0" fontId="0" fillId="19" borderId="142" xfId="0" applyFill="1" applyBorder="1" applyAlignment="1">
      <alignment wrapText="1"/>
    </xf>
    <xf numFmtId="0" fontId="44" fillId="19" borderId="0" xfId="0" applyFont="1" applyFill="1" applyBorder="1" applyAlignment="1">
      <alignment horizontal="center" vertical="center" wrapText="1"/>
    </xf>
    <xf numFmtId="0" fontId="44" fillId="19" borderId="157" xfId="0" applyFont="1" applyFill="1" applyBorder="1" applyAlignment="1">
      <alignment horizontal="center" vertical="center" wrapText="1"/>
    </xf>
    <xf numFmtId="0" fontId="45" fillId="0" borderId="0" xfId="0" applyFont="1" applyBorder="1" applyAlignment="1">
      <alignment horizontal="center" vertical="center" wrapText="1"/>
    </xf>
    <xf numFmtId="0" fontId="50" fillId="4" borderId="0" xfId="0" applyFont="1" applyFill="1" applyBorder="1" applyAlignment="1">
      <alignment vertical="center" wrapText="1"/>
    </xf>
    <xf numFmtId="0" fontId="50" fillId="4" borderId="0" xfId="0" applyNumberFormat="1" applyFont="1" applyFill="1" applyBorder="1" applyAlignment="1">
      <alignment vertical="center" wrapText="1"/>
    </xf>
    <xf numFmtId="0" fontId="50" fillId="19" borderId="0" xfId="0" applyFont="1" applyFill="1" applyBorder="1" applyAlignment="1">
      <alignment vertical="center" wrapText="1"/>
    </xf>
    <xf numFmtId="0" fontId="50" fillId="19" borderId="142" xfId="0" applyFont="1" applyFill="1" applyBorder="1" applyAlignment="1">
      <alignment wrapText="1"/>
    </xf>
    <xf numFmtId="0" fontId="50" fillId="19" borderId="0" xfId="0" applyFont="1" applyFill="1" applyBorder="1" applyAlignment="1">
      <alignment horizontal="center" vertical="center" wrapText="1"/>
    </xf>
    <xf numFmtId="0" fontId="50" fillId="19" borderId="157" xfId="0" applyFont="1" applyFill="1" applyBorder="1" applyAlignment="1">
      <alignment horizontal="center" vertical="center" wrapText="1"/>
    </xf>
    <xf numFmtId="0" fontId="50" fillId="0" borderId="0" xfId="0" applyFont="1" applyBorder="1" applyAlignment="1">
      <alignment vertical="center" wrapText="1"/>
    </xf>
    <xf numFmtId="0" fontId="50" fillId="0" borderId="0" xfId="0" applyNumberFormat="1" applyFont="1" applyBorder="1" applyAlignment="1">
      <alignment vertical="center" wrapText="1"/>
    </xf>
    <xf numFmtId="0" fontId="45" fillId="19" borderId="143" xfId="0" applyFont="1" applyFill="1" applyBorder="1" applyAlignment="1">
      <alignment wrapText="1"/>
    </xf>
    <xf numFmtId="0" fontId="50" fillId="19" borderId="139" xfId="0" applyFont="1" applyFill="1" applyBorder="1" applyAlignment="1">
      <alignment horizontal="center" vertical="center" wrapText="1"/>
    </xf>
    <xf numFmtId="0" fontId="50" fillId="19" borderId="155" xfId="0" applyFont="1" applyFill="1" applyBorder="1" applyAlignment="1">
      <alignment horizontal="center" vertical="center" wrapText="1"/>
    </xf>
    <xf numFmtId="0" fontId="45" fillId="19" borderId="0" xfId="0" applyFont="1" applyFill="1" applyBorder="1" applyAlignment="1">
      <alignment wrapText="1"/>
    </xf>
    <xf numFmtId="14" fontId="50" fillId="19" borderId="0" xfId="0" applyNumberFormat="1" applyFont="1" applyFill="1" applyAlignment="1">
      <alignment wrapText="1"/>
    </xf>
    <xf numFmtId="14" fontId="45" fillId="19" borderId="0" xfId="0" applyNumberFormat="1" applyFont="1" applyFill="1" applyBorder="1" applyAlignment="1">
      <alignment wrapText="1"/>
    </xf>
    <xf numFmtId="0" fontId="1" fillId="0" borderId="0" xfId="0" applyFont="1" applyBorder="1" applyAlignment="1">
      <alignment vertical="center" wrapText="1"/>
    </xf>
    <xf numFmtId="0" fontId="1" fillId="19" borderId="0" xfId="0" applyFont="1" applyFill="1" applyBorder="1" applyAlignment="1">
      <alignment vertical="center" wrapText="1"/>
    </xf>
    <xf numFmtId="0" fontId="4" fillId="0" borderId="0" xfId="0" applyFont="1" applyBorder="1" applyAlignment="1">
      <alignment horizontal="center" vertical="center" wrapText="1"/>
    </xf>
    <xf numFmtId="0" fontId="40" fillId="0" borderId="0" xfId="0" applyFont="1" applyBorder="1" applyAlignment="1">
      <alignment vertical="center" wrapText="1"/>
    </xf>
    <xf numFmtId="0" fontId="40" fillId="19" borderId="0" xfId="0" applyFont="1" applyFill="1" applyBorder="1" applyAlignment="1">
      <alignment vertical="center" wrapText="1"/>
    </xf>
    <xf numFmtId="0" fontId="74" fillId="0" borderId="70" xfId="0" applyFont="1" applyBorder="1" applyAlignment="1">
      <alignment horizontal="center" vertical="center" wrapText="1"/>
    </xf>
    <xf numFmtId="0" fontId="24" fillId="0" borderId="70" xfId="0" applyFont="1" applyBorder="1" applyAlignment="1">
      <alignment horizontal="center" vertical="center" wrapText="1"/>
    </xf>
    <xf numFmtId="0" fontId="0" fillId="0" borderId="0" xfId="0" applyBorder="1" applyAlignment="1">
      <alignment horizontal="center" vertical="center" wrapText="1"/>
    </xf>
    <xf numFmtId="0" fontId="0" fillId="19" borderId="0" xfId="0" applyFill="1" applyBorder="1" applyAlignment="1">
      <alignment horizontal="center" vertical="center" wrapText="1"/>
    </xf>
    <xf numFmtId="0" fontId="28" fillId="10" borderId="102" xfId="0" applyFont="1" applyFill="1" applyBorder="1" applyAlignment="1">
      <alignment horizontal="center" vertical="center" wrapText="1"/>
    </xf>
    <xf numFmtId="0" fontId="24" fillId="0" borderId="100" xfId="0" applyFont="1" applyBorder="1" applyAlignment="1">
      <alignment horizontal="center" vertical="center" wrapText="1"/>
    </xf>
    <xf numFmtId="0" fontId="0" fillId="0" borderId="203" xfId="0" applyBorder="1" applyAlignment="1">
      <alignment horizontal="center" vertical="center" wrapText="1"/>
    </xf>
    <xf numFmtId="0" fontId="0" fillId="19" borderId="203" xfId="0" applyFill="1" applyBorder="1" applyAlignment="1">
      <alignment horizontal="center" vertical="center" wrapText="1"/>
    </xf>
    <xf numFmtId="0" fontId="24" fillId="0" borderId="102" xfId="0" applyFont="1" applyBorder="1" applyAlignment="1">
      <alignment horizontal="center" vertical="center" wrapText="1"/>
    </xf>
    <xf numFmtId="0" fontId="24" fillId="0" borderId="164" xfId="0" applyFont="1" applyBorder="1" applyAlignment="1">
      <alignment horizontal="center" vertical="center" wrapText="1"/>
    </xf>
    <xf numFmtId="0" fontId="40" fillId="10" borderId="164" xfId="0" applyFont="1" applyFill="1" applyBorder="1" applyAlignment="1">
      <alignment horizontal="center" vertical="center" wrapText="1"/>
    </xf>
    <xf numFmtId="0" fontId="40" fillId="19" borderId="164" xfId="0" applyFont="1" applyFill="1" applyBorder="1" applyAlignment="1">
      <alignment horizontal="center" vertical="center" wrapText="1"/>
    </xf>
    <xf numFmtId="164" fontId="13" fillId="19" borderId="0" xfId="0" applyNumberFormat="1" applyFont="1" applyFill="1" applyBorder="1" applyAlignment="1">
      <alignment horizontal="center" wrapText="1"/>
    </xf>
    <xf numFmtId="0" fontId="23" fillId="19" borderId="0" xfId="0" applyFont="1" applyFill="1" applyBorder="1" applyAlignment="1">
      <alignment wrapText="1"/>
    </xf>
    <xf numFmtId="0" fontId="0" fillId="0" borderId="0" xfId="0" applyBorder="1" applyAlignment="1">
      <alignment wrapText="1"/>
    </xf>
    <xf numFmtId="0" fontId="20" fillId="0" borderId="0" xfId="0" applyFont="1" applyBorder="1" applyAlignment="1">
      <alignment horizontal="center" wrapText="1"/>
    </xf>
    <xf numFmtId="0" fontId="3" fillId="0" borderId="0" xfId="0" applyFont="1" applyBorder="1" applyAlignment="1">
      <alignment horizontal="center" wrapText="1"/>
    </xf>
    <xf numFmtId="0" fontId="90" fillId="0" borderId="101" xfId="0" applyFont="1" applyBorder="1" applyAlignment="1">
      <alignment horizontal="center" vertical="center"/>
    </xf>
    <xf numFmtId="0" fontId="90" fillId="0" borderId="45" xfId="0" applyFont="1" applyBorder="1" applyAlignment="1">
      <alignment horizontal="center" vertical="center"/>
    </xf>
    <xf numFmtId="168" fontId="90" fillId="0" borderId="45" xfId="0" applyNumberFormat="1" applyFont="1" applyBorder="1" applyAlignment="1">
      <alignment horizontal="center" vertical="center" wrapText="1"/>
    </xf>
    <xf numFmtId="17" fontId="90" fillId="0" borderId="45" xfId="0" applyNumberFormat="1" applyFont="1" applyBorder="1" applyAlignment="1">
      <alignment horizontal="center" vertical="center"/>
    </xf>
    <xf numFmtId="0" fontId="90" fillId="0" borderId="45" xfId="0" applyFont="1" applyBorder="1" applyAlignment="1">
      <alignment horizontal="center" vertical="center" wrapText="1"/>
    </xf>
    <xf numFmtId="0" fontId="90" fillId="0" borderId="45" xfId="0" applyFont="1" applyBorder="1" applyAlignment="1">
      <alignment horizontal="left" vertical="center" wrapText="1"/>
    </xf>
    <xf numFmtId="0" fontId="90" fillId="0" borderId="10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3" fillId="4" borderId="2" xfId="0" applyFont="1" applyFill="1" applyBorder="1" applyAlignment="1">
      <alignment horizontal="center"/>
    </xf>
    <xf numFmtId="0" fontId="3" fillId="4" borderId="181" xfId="0" applyFont="1" applyFill="1" applyBorder="1" applyAlignment="1">
      <alignment horizontal="center"/>
    </xf>
    <xf numFmtId="0" fontId="91" fillId="0" borderId="88" xfId="0" applyFont="1" applyFill="1" applyBorder="1" applyAlignment="1">
      <alignment horizontal="center" vertical="center"/>
    </xf>
    <xf numFmtId="0" fontId="91" fillId="0" borderId="40" xfId="0" applyFont="1" applyFill="1" applyBorder="1" applyAlignment="1">
      <alignment horizontal="center" vertical="center" wrapText="1"/>
    </xf>
    <xf numFmtId="168" fontId="91" fillId="0" borderId="40" xfId="0" applyNumberFormat="1" applyFont="1" applyFill="1" applyBorder="1" applyAlignment="1">
      <alignment horizontal="center" vertical="center"/>
    </xf>
    <xf numFmtId="17" fontId="91" fillId="0" borderId="40" xfId="0" applyNumberFormat="1" applyFont="1" applyFill="1" applyBorder="1" applyAlignment="1">
      <alignment horizontal="center" vertical="center"/>
    </xf>
    <xf numFmtId="0" fontId="92" fillId="0" borderId="40" xfId="0" applyFont="1" applyFill="1" applyBorder="1" applyAlignment="1">
      <alignment horizontal="left" vertical="center" wrapText="1"/>
    </xf>
    <xf numFmtId="0" fontId="91" fillId="0" borderId="40" xfId="0" applyFont="1" applyFill="1" applyBorder="1" applyAlignment="1">
      <alignment horizontal="left" vertical="center" wrapText="1"/>
    </xf>
    <xf numFmtId="49" fontId="91" fillId="0" borderId="89" xfId="0" applyNumberFormat="1" applyFont="1" applyFill="1" applyBorder="1" applyAlignment="1">
      <alignment horizontal="center" vertical="center" wrapText="1"/>
    </xf>
    <xf numFmtId="0" fontId="91" fillId="0" borderId="101" xfId="0" applyFont="1" applyBorder="1" applyAlignment="1">
      <alignment horizontal="center" vertical="center"/>
    </xf>
    <xf numFmtId="0" fontId="91" fillId="0" borderId="45" xfId="0" applyFont="1" applyBorder="1" applyAlignment="1">
      <alignment horizontal="center" vertical="center"/>
    </xf>
    <xf numFmtId="168" fontId="91" fillId="0" borderId="45" xfId="0" applyNumberFormat="1" applyFont="1" applyBorder="1" applyAlignment="1">
      <alignment horizontal="center" vertical="center" wrapText="1"/>
    </xf>
    <xf numFmtId="17" fontId="91" fillId="0" borderId="45" xfId="0" applyNumberFormat="1" applyFont="1" applyBorder="1" applyAlignment="1">
      <alignment horizontal="center" vertical="center"/>
    </xf>
    <xf numFmtId="0" fontId="91" fillId="0" borderId="45" xfId="0" applyFont="1" applyBorder="1" applyAlignment="1">
      <alignment horizontal="center" vertical="center" wrapText="1"/>
    </xf>
    <xf numFmtId="0" fontId="91" fillId="0" borderId="45" xfId="0" applyFont="1" applyBorder="1" applyAlignment="1">
      <alignment horizontal="left" vertical="center" wrapText="1"/>
    </xf>
    <xf numFmtId="0" fontId="91" fillId="0" borderId="45" xfId="0" applyFont="1" applyBorder="1" applyAlignment="1">
      <alignment horizontal="justify" vertical="center" wrapText="1"/>
    </xf>
    <xf numFmtId="0" fontId="91" fillId="0" borderId="102" xfId="0" applyFont="1" applyBorder="1" applyAlignment="1">
      <alignment horizontal="center" vertical="center" wrapText="1"/>
    </xf>
    <xf numFmtId="0" fontId="3" fillId="18" borderId="88" xfId="0" applyFont="1" applyFill="1" applyBorder="1" applyAlignment="1">
      <alignment horizontal="center" vertical="center"/>
    </xf>
    <xf numFmtId="0" fontId="3" fillId="18" borderId="40" xfId="0" applyFont="1" applyFill="1" applyBorder="1" applyAlignment="1">
      <alignment horizontal="center" vertical="center" wrapText="1"/>
    </xf>
    <xf numFmtId="168" fontId="91" fillId="18" borderId="40" xfId="0" applyNumberFormat="1" applyFont="1" applyFill="1" applyBorder="1" applyAlignment="1">
      <alignment horizontal="center" vertical="center"/>
    </xf>
    <xf numFmtId="17" fontId="91" fillId="18" borderId="40" xfId="0" applyNumberFormat="1" applyFont="1" applyFill="1" applyBorder="1" applyAlignment="1">
      <alignment horizontal="center" vertical="center"/>
    </xf>
    <xf numFmtId="0" fontId="35" fillId="18" borderId="40" xfId="0" applyFont="1" applyFill="1" applyBorder="1" applyAlignment="1">
      <alignment horizontal="left" vertical="center" wrapText="1"/>
    </xf>
    <xf numFmtId="0" fontId="3" fillId="18" borderId="40" xfId="0" applyFont="1" applyFill="1" applyBorder="1" applyAlignment="1">
      <alignment horizontal="left" vertical="center" wrapText="1"/>
    </xf>
    <xf numFmtId="49" fontId="91" fillId="18" borderId="89" xfId="0" applyNumberFormat="1" applyFont="1" applyFill="1" applyBorder="1" applyAlignment="1">
      <alignment horizontal="center" vertical="center" wrapText="1"/>
    </xf>
    <xf numFmtId="0" fontId="9" fillId="0" borderId="0" xfId="0" applyFont="1" applyAlignment="1">
      <alignment vertical="center"/>
    </xf>
    <xf numFmtId="168" fontId="4" fillId="18" borderId="40" xfId="0" applyNumberFormat="1" applyFont="1" applyFill="1" applyBorder="1" applyAlignment="1">
      <alignment horizontal="center" vertical="center"/>
    </xf>
    <xf numFmtId="0" fontId="91" fillId="0" borderId="230" xfId="0" applyFont="1" applyFill="1" applyBorder="1" applyAlignment="1">
      <alignment horizontal="center" vertical="center"/>
    </xf>
    <xf numFmtId="0" fontId="91" fillId="0" borderId="228" xfId="0" applyFont="1" applyFill="1" applyBorder="1" applyAlignment="1">
      <alignment horizontal="center" vertical="center" wrapText="1"/>
    </xf>
    <xf numFmtId="17" fontId="91" fillId="0" borderId="228" xfId="0" applyNumberFormat="1" applyFont="1" applyBorder="1" applyAlignment="1">
      <alignment horizontal="center" vertical="center"/>
    </xf>
    <xf numFmtId="17" fontId="91" fillId="0" borderId="228" xfId="0" applyNumberFormat="1" applyFont="1" applyFill="1" applyBorder="1" applyAlignment="1">
      <alignment horizontal="center" vertical="center"/>
    </xf>
    <xf numFmtId="0" fontId="91" fillId="0" borderId="228" xfId="0" applyFont="1" applyBorder="1" applyAlignment="1">
      <alignment horizontal="center" vertical="center" wrapText="1"/>
    </xf>
    <xf numFmtId="0" fontId="91" fillId="0" borderId="228" xfId="0" applyFont="1" applyFill="1" applyBorder="1" applyAlignment="1">
      <alignment horizontal="left" vertical="center" wrapText="1"/>
    </xf>
    <xf numFmtId="0" fontId="4" fillId="17" borderId="109" xfId="0" applyFont="1" applyFill="1" applyBorder="1" applyAlignment="1">
      <alignment horizontal="center" vertical="center"/>
    </xf>
    <xf numFmtId="0" fontId="4" fillId="17" borderId="109" xfId="0" applyFont="1" applyFill="1" applyBorder="1" applyAlignment="1">
      <alignment horizontal="center" vertical="center" wrapText="1"/>
    </xf>
    <xf numFmtId="14" fontId="4" fillId="17" borderId="109" xfId="0" applyNumberFormat="1" applyFont="1" applyFill="1" applyBorder="1" applyAlignment="1">
      <alignment horizontal="center" vertical="center" wrapText="1"/>
    </xf>
    <xf numFmtId="17" fontId="4" fillId="17" borderId="214" xfId="0" applyNumberFormat="1" applyFont="1" applyFill="1" applyBorder="1" applyAlignment="1">
      <alignment horizontal="center" vertical="center"/>
    </xf>
    <xf numFmtId="17" fontId="4" fillId="17" borderId="104" xfId="0" applyNumberFormat="1" applyFont="1" applyFill="1" applyBorder="1" applyAlignment="1">
      <alignment horizontal="center" vertical="center"/>
    </xf>
    <xf numFmtId="0" fontId="4" fillId="17" borderId="214" xfId="0" applyFont="1" applyFill="1" applyBorder="1" applyAlignment="1">
      <alignment horizontal="center" vertical="center" wrapText="1"/>
    </xf>
    <xf numFmtId="0" fontId="4" fillId="17" borderId="109" xfId="0" applyFont="1" applyFill="1" applyBorder="1" applyAlignment="1">
      <alignment vertical="center" wrapText="1"/>
    </xf>
    <xf numFmtId="0" fontId="4" fillId="17" borderId="109" xfId="0" applyFont="1" applyFill="1" applyBorder="1" applyAlignment="1">
      <alignment horizontal="justify" vertical="center" wrapText="1"/>
    </xf>
    <xf numFmtId="0" fontId="4" fillId="0" borderId="0" xfId="0" applyFont="1" applyFill="1" applyAlignment="1">
      <alignment vertical="center"/>
    </xf>
    <xf numFmtId="49" fontId="24" fillId="0" borderId="0" xfId="0" applyNumberFormat="1" applyFont="1" applyAlignment="1">
      <alignment horizontal="center" vertical="center"/>
    </xf>
    <xf numFmtId="164" fontId="3" fillId="0" borderId="0" xfId="0" applyNumberFormat="1" applyFont="1" applyFill="1" applyBorder="1" applyAlignment="1">
      <alignment horizontal="center" vertical="center" wrapText="1"/>
    </xf>
    <xf numFmtId="17" fontId="3" fillId="0" borderId="0" xfId="0" applyNumberFormat="1" applyFont="1" applyFill="1" applyBorder="1" applyAlignment="1">
      <alignment horizontal="center" vertical="center" wrapText="1"/>
    </xf>
    <xf numFmtId="0" fontId="3" fillId="0" borderId="0" xfId="0" applyFont="1" applyBorder="1" applyAlignment="1">
      <alignment horizontal="justify" vertical="center" wrapText="1"/>
    </xf>
    <xf numFmtId="14" fontId="3" fillId="0" borderId="160" xfId="0" applyNumberFormat="1" applyFont="1" applyFill="1" applyBorder="1" applyAlignment="1">
      <alignment horizontal="center" vertical="center" wrapText="1"/>
    </xf>
    <xf numFmtId="17" fontId="3" fillId="0" borderId="160" xfId="0" applyNumberFormat="1" applyFont="1" applyFill="1" applyBorder="1" applyAlignment="1">
      <alignment horizontal="center" vertical="center" wrapText="1"/>
    </xf>
    <xf numFmtId="0" fontId="3" fillId="0" borderId="160" xfId="0" applyFont="1" applyFill="1" applyBorder="1" applyAlignment="1">
      <alignment horizontal="center" vertical="center" wrapText="1"/>
    </xf>
    <xf numFmtId="0" fontId="3" fillId="0" borderId="249" xfId="0" applyFont="1" applyFill="1" applyBorder="1" applyAlignment="1">
      <alignment horizontal="center" vertical="center"/>
    </xf>
    <xf numFmtId="0" fontId="3" fillId="0" borderId="258" xfId="0" applyFont="1" applyFill="1" applyBorder="1" applyAlignment="1">
      <alignment horizontal="center" vertical="center" wrapText="1"/>
    </xf>
    <xf numFmtId="168" fontId="83" fillId="0" borderId="249" xfId="0" applyNumberFormat="1" applyFont="1" applyFill="1" applyBorder="1" applyAlignment="1">
      <alignment horizontal="center" vertical="center" wrapText="1"/>
    </xf>
    <xf numFmtId="17" fontId="83" fillId="0" borderId="109" xfId="0" applyNumberFormat="1" applyFont="1" applyFill="1" applyBorder="1" applyAlignment="1">
      <alignment horizontal="center" vertical="center"/>
    </xf>
    <xf numFmtId="17" fontId="83" fillId="0" borderId="104" xfId="0" applyNumberFormat="1" applyFont="1" applyFill="1" applyBorder="1" applyAlignment="1">
      <alignment horizontal="center" vertical="center"/>
    </xf>
    <xf numFmtId="17" fontId="83" fillId="0" borderId="105" xfId="0" applyNumberFormat="1" applyFont="1" applyFill="1" applyBorder="1" applyAlignment="1">
      <alignment horizontal="center" vertical="center"/>
    </xf>
    <xf numFmtId="0" fontId="83" fillId="0" borderId="258" xfId="0" applyFont="1" applyFill="1" applyBorder="1" applyAlignment="1">
      <alignment vertical="center" wrapText="1"/>
    </xf>
    <xf numFmtId="0" fontId="83" fillId="0" borderId="249" xfId="0" applyFont="1" applyFill="1" applyBorder="1" applyAlignment="1">
      <alignment horizontal="justify" vertical="center" wrapText="1"/>
    </xf>
    <xf numFmtId="0" fontId="3" fillId="0" borderId="109" xfId="0" applyFont="1" applyFill="1" applyBorder="1" applyAlignment="1">
      <alignment horizontal="center" vertical="center"/>
    </xf>
    <xf numFmtId="0" fontId="83" fillId="0" borderId="250" xfId="0" applyFont="1" applyFill="1" applyBorder="1" applyAlignment="1">
      <alignment horizontal="center" vertical="center"/>
    </xf>
    <xf numFmtId="0" fontId="83" fillId="0" borderId="259" xfId="0" applyFont="1" applyFill="1" applyBorder="1" applyAlignment="1">
      <alignment horizontal="center" vertical="center" wrapText="1"/>
    </xf>
    <xf numFmtId="168" fontId="83" fillId="0" borderId="250" xfId="0" applyNumberFormat="1" applyFont="1" applyFill="1" applyBorder="1" applyAlignment="1">
      <alignment horizontal="center" vertical="center" wrapText="1"/>
    </xf>
    <xf numFmtId="17" fontId="83" fillId="0" borderId="113" xfId="0" applyNumberFormat="1" applyFont="1" applyFill="1" applyBorder="1" applyAlignment="1">
      <alignment horizontal="center" vertical="center"/>
    </xf>
    <xf numFmtId="17" fontId="83" fillId="0" borderId="100" xfId="0" applyNumberFormat="1" applyFont="1" applyFill="1" applyBorder="1" applyAlignment="1">
      <alignment horizontal="center" vertical="center"/>
    </xf>
    <xf numFmtId="0" fontId="83" fillId="0" borderId="250" xfId="0" applyFont="1" applyFill="1" applyBorder="1" applyAlignment="1">
      <alignment vertical="center" wrapText="1"/>
    </xf>
    <xf numFmtId="0" fontId="83" fillId="0" borderId="259" xfId="0" applyFont="1" applyFill="1" applyBorder="1" applyAlignment="1">
      <alignment horizontal="justify" vertical="center" wrapText="1"/>
    </xf>
    <xf numFmtId="0" fontId="83" fillId="0" borderId="250" xfId="0" applyFont="1" applyFill="1" applyBorder="1" applyAlignment="1">
      <alignment horizontal="center" vertical="center" wrapText="1"/>
    </xf>
    <xf numFmtId="0" fontId="83" fillId="0" borderId="113" xfId="0" applyFont="1" applyFill="1" applyBorder="1" applyAlignment="1">
      <alignment horizontal="center" vertical="center"/>
    </xf>
    <xf numFmtId="0" fontId="3" fillId="10" borderId="235" xfId="0" applyFont="1" applyFill="1" applyBorder="1" applyAlignment="1">
      <alignment horizontal="center" vertical="center"/>
    </xf>
    <xf numFmtId="0" fontId="3" fillId="10" borderId="235" xfId="0" applyFont="1" applyFill="1" applyBorder="1" applyAlignment="1">
      <alignment horizontal="center" vertical="center" wrapText="1"/>
    </xf>
    <xf numFmtId="168" fontId="3" fillId="10" borderId="235" xfId="0" applyNumberFormat="1" applyFont="1" applyFill="1" applyBorder="1" applyAlignment="1">
      <alignment horizontal="center" vertical="center" wrapText="1"/>
    </xf>
    <xf numFmtId="17" fontId="3" fillId="10" borderId="235" xfId="0" applyNumberFormat="1" applyFont="1" applyFill="1" applyBorder="1" applyAlignment="1">
      <alignment horizontal="center" vertical="center"/>
    </xf>
    <xf numFmtId="0" fontId="3" fillId="10" borderId="235" xfId="0" applyFont="1" applyFill="1" applyBorder="1" applyAlignment="1">
      <alignment vertical="center" wrapText="1"/>
    </xf>
    <xf numFmtId="0" fontId="3" fillId="10" borderId="235" xfId="0" applyFont="1" applyFill="1" applyBorder="1" applyAlignment="1">
      <alignment horizontal="justify" vertical="center" wrapText="1"/>
    </xf>
    <xf numFmtId="168" fontId="3" fillId="0" borderId="235" xfId="0" applyNumberFormat="1" applyFont="1" applyFill="1" applyBorder="1" applyAlignment="1">
      <alignment horizontal="center" vertical="center" wrapText="1"/>
    </xf>
    <xf numFmtId="0" fontId="3" fillId="0" borderId="235" xfId="0" applyFont="1" applyFill="1" applyBorder="1" applyAlignment="1">
      <alignment vertical="center" wrapText="1"/>
    </xf>
    <xf numFmtId="0" fontId="3" fillId="0" borderId="235" xfId="0" applyFont="1" applyFill="1" applyBorder="1" applyAlignment="1">
      <alignment horizontal="justify" vertical="center" wrapText="1"/>
    </xf>
    <xf numFmtId="17" fontId="3" fillId="0" borderId="65" xfId="0" applyNumberFormat="1" applyFont="1" applyFill="1" applyBorder="1" applyAlignment="1">
      <alignment horizontal="center" vertical="center"/>
    </xf>
    <xf numFmtId="0" fontId="3" fillId="0" borderId="250" xfId="0" applyFont="1" applyFill="1" applyBorder="1" applyAlignment="1">
      <alignment horizontal="center" vertical="center"/>
    </xf>
    <xf numFmtId="0" fontId="3" fillId="0" borderId="259" xfId="0" applyFont="1" applyFill="1" applyBorder="1" applyAlignment="1">
      <alignment horizontal="center" vertical="center" wrapText="1"/>
    </xf>
    <xf numFmtId="17" fontId="3" fillId="0" borderId="113" xfId="0" applyNumberFormat="1" applyFont="1" applyFill="1" applyBorder="1" applyAlignment="1">
      <alignment horizontal="center" vertical="center"/>
    </xf>
    <xf numFmtId="0" fontId="83" fillId="0" borderId="259" xfId="0" applyFont="1" applyFill="1" applyBorder="1" applyAlignment="1">
      <alignment vertical="center" wrapText="1"/>
    </xf>
    <xf numFmtId="0" fontId="83" fillId="0" borderId="250" xfId="0" applyFont="1" applyFill="1" applyBorder="1" applyAlignment="1">
      <alignment horizontal="justify" vertical="center" wrapText="1"/>
    </xf>
    <xf numFmtId="0" fontId="4" fillId="18" borderId="235" xfId="0" applyFont="1" applyFill="1" applyBorder="1" applyAlignment="1">
      <alignment horizontal="center" vertical="center"/>
    </xf>
    <xf numFmtId="0" fontId="4" fillId="18" borderId="235" xfId="0" applyFont="1" applyFill="1" applyBorder="1" applyAlignment="1">
      <alignment horizontal="center" vertical="center" wrapText="1"/>
    </xf>
    <xf numFmtId="168" fontId="4" fillId="18" borderId="235" xfId="0" applyNumberFormat="1" applyFont="1" applyFill="1" applyBorder="1" applyAlignment="1">
      <alignment horizontal="center" vertical="center" wrapText="1"/>
    </xf>
    <xf numFmtId="17" fontId="4" fillId="18" borderId="235" xfId="0" applyNumberFormat="1" applyFont="1" applyFill="1" applyBorder="1" applyAlignment="1">
      <alignment horizontal="center" vertical="center"/>
    </xf>
    <xf numFmtId="0" fontId="4" fillId="18" borderId="235" xfId="0" applyFont="1" applyFill="1" applyBorder="1" applyAlignment="1">
      <alignment vertical="center" wrapText="1"/>
    </xf>
    <xf numFmtId="0" fontId="4" fillId="18" borderId="235" xfId="0" applyFont="1" applyFill="1" applyBorder="1" applyAlignment="1">
      <alignment horizontal="justify" vertical="center" wrapText="1"/>
    </xf>
    <xf numFmtId="0" fontId="3" fillId="0" borderId="259" xfId="0" applyFont="1" applyFill="1" applyBorder="1" applyAlignment="1">
      <alignment vertical="center" wrapText="1"/>
    </xf>
    <xf numFmtId="49" fontId="83" fillId="0" borderId="164" xfId="0" applyNumberFormat="1" applyFont="1" applyFill="1" applyBorder="1" applyAlignment="1">
      <alignment horizontal="center" vertical="center"/>
    </xf>
    <xf numFmtId="49" fontId="3" fillId="0" borderId="113" xfId="0" applyNumberFormat="1" applyFont="1" applyFill="1" applyBorder="1" applyAlignment="1">
      <alignment horizontal="center" vertical="center"/>
    </xf>
    <xf numFmtId="49" fontId="3" fillId="0" borderId="164" xfId="0" applyNumberFormat="1" applyFont="1" applyFill="1" applyBorder="1" applyAlignment="1">
      <alignment horizontal="center" vertical="center"/>
    </xf>
    <xf numFmtId="0" fontId="3" fillId="0" borderId="113" xfId="0" applyFont="1" applyFill="1" applyBorder="1" applyAlignment="1">
      <alignment horizontal="center" vertical="center" wrapText="1"/>
    </xf>
    <xf numFmtId="0" fontId="3" fillId="0" borderId="260" xfId="0" applyFont="1" applyFill="1" applyBorder="1" applyAlignment="1">
      <alignment horizontal="center" vertical="center" wrapText="1"/>
    </xf>
    <xf numFmtId="168" fontId="3" fillId="0" borderId="260" xfId="0" applyNumberFormat="1" applyFont="1" applyFill="1" applyBorder="1" applyAlignment="1">
      <alignment horizontal="center" vertical="center" wrapText="1"/>
    </xf>
    <xf numFmtId="17" fontId="3" fillId="0" borderId="260" xfId="0" applyNumberFormat="1" applyFont="1" applyFill="1" applyBorder="1" applyAlignment="1">
      <alignment horizontal="center" vertical="center"/>
    </xf>
    <xf numFmtId="0" fontId="3" fillId="0" borderId="258" xfId="0" applyFont="1" applyFill="1" applyBorder="1" applyAlignment="1">
      <alignment vertical="center" wrapText="1"/>
    </xf>
    <xf numFmtId="0" fontId="3" fillId="0" borderId="261" xfId="0" applyFont="1" applyFill="1" applyBorder="1" applyAlignment="1">
      <alignment horizontal="center" vertical="center" wrapText="1"/>
    </xf>
    <xf numFmtId="0" fontId="3" fillId="0" borderId="113" xfId="0" applyFont="1" applyFill="1" applyBorder="1" applyAlignment="1">
      <alignment horizontal="center" vertical="center"/>
    </xf>
    <xf numFmtId="168" fontId="3" fillId="0" borderId="113" xfId="0" applyNumberFormat="1" applyFont="1" applyFill="1" applyBorder="1" applyAlignment="1">
      <alignment horizontal="center" vertical="center" wrapText="1"/>
    </xf>
    <xf numFmtId="0" fontId="3" fillId="0" borderId="113" xfId="0" applyFont="1" applyFill="1" applyBorder="1" applyAlignment="1">
      <alignment vertical="center" wrapText="1"/>
    </xf>
    <xf numFmtId="0" fontId="3" fillId="0" borderId="113" xfId="0" applyFont="1" applyFill="1" applyBorder="1" applyAlignment="1">
      <alignment horizontal="justify" vertical="center" wrapText="1"/>
    </xf>
    <xf numFmtId="0" fontId="9" fillId="20" borderId="180" xfId="0" applyFont="1" applyFill="1" applyBorder="1" applyAlignment="1">
      <alignment horizontal="center"/>
    </xf>
    <xf numFmtId="0" fontId="9" fillId="20" borderId="0" xfId="0" applyFont="1" applyFill="1" applyBorder="1" applyAlignment="1">
      <alignment horizontal="center"/>
    </xf>
    <xf numFmtId="0" fontId="16" fillId="14" borderId="182" xfId="0" applyFont="1" applyFill="1" applyBorder="1"/>
    <xf numFmtId="0" fontId="17" fillId="14" borderId="43" xfId="0" applyFont="1" applyFill="1" applyBorder="1" applyAlignment="1"/>
    <xf numFmtId="0" fontId="17" fillId="14" borderId="43" xfId="0" applyFont="1" applyFill="1" applyBorder="1" applyAlignment="1">
      <alignment horizontal="center"/>
    </xf>
    <xf numFmtId="0" fontId="17" fillId="14" borderId="9" xfId="0" applyFont="1" applyFill="1" applyBorder="1" applyAlignment="1">
      <alignment horizontal="center"/>
    </xf>
    <xf numFmtId="0" fontId="2" fillId="14" borderId="19" xfId="1" applyFill="1" applyBorder="1" applyAlignment="1" applyProtection="1"/>
    <xf numFmtId="0" fontId="2" fillId="14" borderId="2" xfId="1" applyFill="1" applyBorder="1" applyAlignment="1" applyProtection="1"/>
    <xf numFmtId="0" fontId="2" fillId="14" borderId="181" xfId="1" applyFill="1" applyBorder="1" applyAlignment="1" applyProtection="1"/>
    <xf numFmtId="0" fontId="27" fillId="14" borderId="2" xfId="0" applyFont="1" applyFill="1" applyBorder="1" applyAlignment="1">
      <alignment horizontal="center" wrapText="1"/>
    </xf>
    <xf numFmtId="0" fontId="9" fillId="14" borderId="181" xfId="0" applyFont="1" applyFill="1" applyBorder="1" applyAlignment="1">
      <alignment horizontal="center"/>
    </xf>
    <xf numFmtId="0" fontId="3" fillId="14" borderId="181" xfId="0" applyFont="1" applyFill="1" applyBorder="1" applyAlignment="1">
      <alignment horizontal="center"/>
    </xf>
    <xf numFmtId="0" fontId="27" fillId="14" borderId="19" xfId="0" applyFont="1" applyFill="1" applyBorder="1" applyAlignment="1">
      <alignment horizontal="left" wrapText="1"/>
    </xf>
    <xf numFmtId="0" fontId="16" fillId="19" borderId="0" xfId="0" applyFont="1" applyFill="1" applyAlignment="1">
      <alignment horizontal="center"/>
    </xf>
    <xf numFmtId="0" fontId="18" fillId="6" borderId="8"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0" xfId="0" applyFont="1" applyFill="1" applyBorder="1" applyAlignment="1">
      <alignment horizontal="center" vertical="center"/>
    </xf>
    <xf numFmtId="0" fontId="59" fillId="14" borderId="18" xfId="0" applyFont="1" applyFill="1" applyBorder="1" applyAlignment="1">
      <alignment horizontal="center"/>
    </xf>
    <xf numFmtId="0" fontId="59" fillId="14" borderId="0" xfId="0" applyFont="1" applyFill="1" applyBorder="1" applyAlignment="1">
      <alignment horizontal="center"/>
    </xf>
    <xf numFmtId="0" fontId="59" fillId="14" borderId="20" xfId="0" applyFont="1" applyFill="1" applyBorder="1" applyAlignment="1">
      <alignment horizontal="center"/>
    </xf>
    <xf numFmtId="0" fontId="93" fillId="14" borderId="0" xfId="0" applyFont="1" applyFill="1" applyBorder="1" applyAlignment="1">
      <alignment horizontal="center"/>
    </xf>
    <xf numFmtId="0" fontId="93" fillId="14" borderId="20" xfId="0" applyFont="1" applyFill="1" applyBorder="1" applyAlignment="1">
      <alignment horizontal="center"/>
    </xf>
    <xf numFmtId="0" fontId="19" fillId="14" borderId="18" xfId="1" applyFont="1" applyFill="1" applyBorder="1" applyAlignment="1" applyProtection="1">
      <alignment horizontal="center"/>
    </xf>
    <xf numFmtId="0" fontId="19" fillId="14" borderId="0" xfId="1" applyFont="1" applyFill="1" applyBorder="1" applyAlignment="1" applyProtection="1">
      <alignment horizontal="center"/>
    </xf>
    <xf numFmtId="0" fontId="19" fillId="14" borderId="20" xfId="1" applyFont="1" applyFill="1" applyBorder="1" applyAlignment="1" applyProtection="1">
      <alignment horizontal="center"/>
    </xf>
    <xf numFmtId="0" fontId="2" fillId="14" borderId="18" xfId="1" applyFill="1" applyBorder="1" applyAlignment="1" applyProtection="1">
      <alignment horizontal="center"/>
    </xf>
    <xf numFmtId="0" fontId="2" fillId="14" borderId="0" xfId="1" applyFill="1" applyBorder="1" applyAlignment="1" applyProtection="1">
      <alignment horizontal="center"/>
    </xf>
    <xf numFmtId="0" fontId="2" fillId="14" borderId="20" xfId="1" applyFill="1" applyBorder="1" applyAlignment="1" applyProtection="1">
      <alignment horizontal="center"/>
    </xf>
    <xf numFmtId="0" fontId="2" fillId="19" borderId="0" xfId="1" applyFill="1" applyAlignment="1" applyProtection="1">
      <alignment horizontal="left"/>
    </xf>
    <xf numFmtId="0" fontId="39" fillId="19" borderId="53" xfId="4" applyFill="1" applyBorder="1" applyAlignment="1">
      <alignment horizontal="center" vertical="center"/>
    </xf>
    <xf numFmtId="0" fontId="39" fillId="19" borderId="54" xfId="4" applyFill="1" applyBorder="1" applyAlignment="1">
      <alignment horizontal="center"/>
    </xf>
    <xf numFmtId="0" fontId="39" fillId="19" borderId="55" xfId="4" applyFill="1" applyBorder="1" applyAlignment="1">
      <alignment horizontal="center"/>
    </xf>
    <xf numFmtId="164" fontId="48" fillId="0" borderId="0" xfId="0" applyNumberFormat="1" applyFont="1" applyBorder="1" applyAlignment="1">
      <alignment horizontal="center" vertical="center" wrapText="1"/>
    </xf>
    <xf numFmtId="0" fontId="50" fillId="0" borderId="0" xfId="0" applyFont="1" applyAlignment="1">
      <alignment horizontal="center" vertical="center" wrapText="1"/>
    </xf>
    <xf numFmtId="0" fontId="41" fillId="19" borderId="0" xfId="3" applyFont="1" applyFill="1" applyBorder="1" applyAlignment="1">
      <alignment horizontal="left" vertical="center"/>
    </xf>
    <xf numFmtId="0" fontId="39" fillId="19" borderId="58" xfId="4" applyFill="1" applyBorder="1" applyAlignment="1">
      <alignment horizontal="center" vertical="center"/>
    </xf>
    <xf numFmtId="0" fontId="39" fillId="19" borderId="59" xfId="4" applyFill="1" applyBorder="1" applyAlignment="1">
      <alignment horizontal="center" vertical="center"/>
    </xf>
    <xf numFmtId="0" fontId="39" fillId="19" borderId="60" xfId="4" applyFill="1" applyBorder="1" applyAlignment="1">
      <alignment horizontal="center" vertical="center"/>
    </xf>
    <xf numFmtId="164" fontId="24" fillId="0" borderId="0" xfId="0" applyNumberFormat="1" applyFont="1" applyBorder="1" applyAlignment="1">
      <alignment horizontal="center" vertical="center" wrapText="1"/>
    </xf>
    <xf numFmtId="0" fontId="0" fillId="0" borderId="0" xfId="0" applyAlignment="1">
      <alignment horizontal="center" vertical="center" wrapText="1"/>
    </xf>
    <xf numFmtId="164" fontId="24" fillId="19" borderId="0" xfId="0" applyNumberFormat="1" applyFont="1" applyFill="1" applyBorder="1" applyAlignment="1">
      <alignment horizontal="center" vertical="center" wrapText="1"/>
    </xf>
    <xf numFmtId="0" fontId="0" fillId="19" borderId="0" xfId="0" applyFill="1" applyAlignment="1">
      <alignment horizontal="center" vertical="center" wrapText="1"/>
    </xf>
    <xf numFmtId="0" fontId="39" fillId="19" borderId="80" xfId="4" applyFill="1" applyBorder="1" applyAlignment="1">
      <alignment horizontal="center"/>
    </xf>
    <xf numFmtId="0" fontId="39" fillId="19" borderId="81" xfId="4" applyFill="1" applyBorder="1" applyAlignment="1"/>
    <xf numFmtId="0" fontId="39" fillId="19" borderId="75" xfId="4" applyFill="1" applyBorder="1" applyAlignment="1">
      <alignment horizontal="center"/>
    </xf>
    <xf numFmtId="0" fontId="39" fillId="19" borderId="76" xfId="4" applyFill="1" applyBorder="1" applyAlignment="1"/>
    <xf numFmtId="0" fontId="39" fillId="19" borderId="77" xfId="4" applyFill="1" applyBorder="1" applyAlignment="1"/>
    <xf numFmtId="164" fontId="49" fillId="0" borderId="0" xfId="0" applyNumberFormat="1" applyFont="1" applyBorder="1" applyAlignment="1">
      <alignment horizontal="center" vertical="center" wrapText="1"/>
    </xf>
    <xf numFmtId="0" fontId="47" fillId="0" borderId="0" xfId="0" applyFont="1" applyAlignment="1">
      <alignment horizontal="center" vertical="center" wrapText="1"/>
    </xf>
    <xf numFmtId="0" fontId="39" fillId="19" borderId="85" xfId="4" applyFill="1" applyBorder="1" applyAlignment="1">
      <alignment horizontal="center"/>
    </xf>
    <xf numFmtId="0" fontId="39" fillId="19" borderId="86" xfId="4" applyFill="1" applyBorder="1" applyAlignment="1">
      <alignment horizontal="center"/>
    </xf>
    <xf numFmtId="164" fontId="48" fillId="19" borderId="0" xfId="0" applyNumberFormat="1" applyFont="1" applyFill="1" applyBorder="1" applyAlignment="1">
      <alignment horizontal="center" vertical="center" wrapText="1"/>
    </xf>
    <xf numFmtId="0" fontId="50" fillId="19" borderId="0" xfId="0" applyFont="1" applyFill="1" applyAlignment="1">
      <alignment horizontal="center" vertical="center" wrapText="1"/>
    </xf>
    <xf numFmtId="0" fontId="39" fillId="19" borderId="95" xfId="4" applyFill="1" applyBorder="1" applyAlignment="1">
      <alignment horizontal="center"/>
    </xf>
    <xf numFmtId="0" fontId="0" fillId="19" borderId="93" xfId="0" applyFill="1" applyBorder="1" applyAlignment="1"/>
    <xf numFmtId="0" fontId="0" fillId="19" borderId="94" xfId="0" applyFill="1" applyBorder="1" applyAlignment="1"/>
    <xf numFmtId="0" fontId="39" fillId="19" borderId="95" xfId="4" applyFill="1" applyBorder="1" applyAlignment="1">
      <alignment horizontal="center" vertical="center"/>
    </xf>
    <xf numFmtId="0" fontId="0" fillId="19" borderId="93" xfId="0" applyFill="1" applyBorder="1" applyAlignment="1">
      <alignment horizontal="center" vertical="center"/>
    </xf>
    <xf numFmtId="0" fontId="0" fillId="19" borderId="94" xfId="0" applyFill="1" applyBorder="1" applyAlignment="1">
      <alignment horizontal="center" vertical="center"/>
    </xf>
    <xf numFmtId="0" fontId="39" fillId="19" borderId="95" xfId="4" applyFont="1" applyFill="1" applyBorder="1" applyAlignment="1">
      <alignment horizontal="center" vertical="center"/>
    </xf>
    <xf numFmtId="0" fontId="39" fillId="19" borderId="93" xfId="4" applyFont="1" applyFill="1" applyBorder="1" applyAlignment="1">
      <alignment vertical="center"/>
    </xf>
    <xf numFmtId="0" fontId="42" fillId="19" borderId="94" xfId="0" applyFont="1" applyFill="1" applyBorder="1" applyAlignment="1"/>
    <xf numFmtId="0" fontId="39" fillId="19" borderId="118" xfId="4" applyFill="1" applyBorder="1" applyAlignment="1">
      <alignment horizontal="center"/>
    </xf>
    <xf numFmtId="0" fontId="39" fillId="19" borderId="119" xfId="4" applyFill="1" applyBorder="1" applyAlignment="1"/>
    <xf numFmtId="0" fontId="0" fillId="19" borderId="120" xfId="0" applyFill="1" applyBorder="1" applyAlignment="1"/>
    <xf numFmtId="0" fontId="39" fillId="19" borderId="114" xfId="4" applyFill="1" applyBorder="1" applyAlignment="1">
      <alignment horizontal="center"/>
    </xf>
    <xf numFmtId="0" fontId="0" fillId="19" borderId="115" xfId="0" applyFill="1" applyBorder="1" applyAlignment="1"/>
    <xf numFmtId="0" fontId="0" fillId="19" borderId="125" xfId="0" applyFill="1" applyBorder="1" applyAlignment="1"/>
    <xf numFmtId="0" fontId="0" fillId="19" borderId="116" xfId="0" applyFill="1" applyBorder="1" applyAlignment="1"/>
    <xf numFmtId="0" fontId="39" fillId="19" borderId="128" xfId="4" applyFill="1" applyBorder="1" applyAlignment="1">
      <alignment horizontal="center"/>
    </xf>
    <xf numFmtId="0" fontId="0" fillId="19" borderId="129" xfId="0" applyFill="1" applyBorder="1" applyAlignment="1"/>
    <xf numFmtId="0" fontId="2" fillId="19" borderId="0" xfId="1" applyFill="1" applyBorder="1" applyAlignment="1" applyProtection="1">
      <alignment horizontal="left" wrapText="1"/>
    </xf>
    <xf numFmtId="0" fontId="39" fillId="19" borderId="121" xfId="4" applyFill="1" applyBorder="1" applyAlignment="1">
      <alignment horizontal="center" wrapText="1"/>
    </xf>
    <xf numFmtId="0" fontId="0" fillId="19" borderId="117" xfId="0" applyFill="1" applyBorder="1" applyAlignment="1">
      <alignment wrapText="1"/>
    </xf>
    <xf numFmtId="0" fontId="0" fillId="19" borderId="127" xfId="0" applyFill="1" applyBorder="1" applyAlignment="1">
      <alignment wrapText="1"/>
    </xf>
    <xf numFmtId="0" fontId="39" fillId="19" borderId="132" xfId="4" applyFill="1" applyBorder="1" applyAlignment="1">
      <alignment horizontal="center" vertical="center"/>
    </xf>
    <xf numFmtId="0" fontId="2" fillId="19" borderId="0" xfId="1" applyFill="1" applyBorder="1" applyAlignment="1" applyProtection="1">
      <alignment horizontal="left" vertical="center"/>
    </xf>
    <xf numFmtId="0" fontId="39" fillId="19" borderId="67" xfId="4" applyFill="1" applyBorder="1" applyAlignment="1">
      <alignment horizontal="center" vertical="center" wrapText="1"/>
    </xf>
    <xf numFmtId="0" fontId="2" fillId="0" borderId="0" xfId="1" applyBorder="1" applyAlignment="1" applyProtection="1">
      <alignment horizontal="left"/>
    </xf>
    <xf numFmtId="0" fontId="39" fillId="0" borderId="112" xfId="4" applyBorder="1" applyAlignment="1">
      <alignment horizontal="center"/>
    </xf>
    <xf numFmtId="0" fontId="0" fillId="0" borderId="113" xfId="0" applyBorder="1" applyAlignment="1"/>
    <xf numFmtId="0" fontId="0" fillId="0" borderId="0" xfId="0" applyBorder="1" applyAlignment="1"/>
    <xf numFmtId="0" fontId="0" fillId="0" borderId="99" xfId="0" applyBorder="1" applyAlignment="1"/>
    <xf numFmtId="0" fontId="2" fillId="19" borderId="0" xfId="1" applyFill="1" applyBorder="1" applyAlignment="1" applyProtection="1">
      <alignment horizontal="left"/>
      <protection locked="0"/>
    </xf>
    <xf numFmtId="0" fontId="39" fillId="19" borderId="67" xfId="4" applyFill="1" applyBorder="1" applyAlignment="1" applyProtection="1">
      <alignment horizontal="center"/>
      <protection locked="0"/>
    </xf>
    <xf numFmtId="0" fontId="49" fillId="19" borderId="0" xfId="0" applyNumberFormat="1" applyFont="1" applyFill="1" applyBorder="1" applyAlignment="1" applyProtection="1">
      <alignment horizontal="center" vertical="center" wrapText="1"/>
      <protection locked="0"/>
    </xf>
    <xf numFmtId="0" fontId="88" fillId="19" borderId="0" xfId="0" applyNumberFormat="1" applyFont="1" applyFill="1" applyAlignment="1" applyProtection="1">
      <alignment horizontal="center" vertical="center" wrapText="1"/>
      <protection locked="0"/>
    </xf>
    <xf numFmtId="164" fontId="49" fillId="19" borderId="0" xfId="0" applyNumberFormat="1" applyFont="1" applyFill="1" applyBorder="1" applyAlignment="1">
      <alignment horizontal="center" vertical="center" wrapText="1"/>
    </xf>
    <xf numFmtId="0" fontId="47" fillId="19" borderId="0" xfId="0" applyFont="1" applyFill="1" applyAlignment="1">
      <alignment horizontal="center" vertical="center" wrapText="1"/>
    </xf>
    <xf numFmtId="0" fontId="39" fillId="19" borderId="95" xfId="4" applyFill="1" applyBorder="1" applyAlignment="1">
      <alignment horizontal="center" vertical="center" wrapText="1"/>
    </xf>
    <xf numFmtId="0" fontId="0" fillId="19" borderId="93" xfId="0" applyFill="1" applyBorder="1" applyAlignment="1">
      <alignment vertical="center"/>
    </xf>
    <xf numFmtId="0" fontId="0" fillId="19" borderId="132" xfId="0" applyFill="1" applyBorder="1" applyAlignment="1">
      <alignment vertical="center"/>
    </xf>
    <xf numFmtId="0" fontId="0" fillId="19" borderId="94" xfId="0" applyFill="1" applyBorder="1" applyAlignment="1">
      <alignment vertical="center"/>
    </xf>
    <xf numFmtId="0" fontId="41" fillId="19" borderId="0" xfId="3" applyFont="1" applyFill="1" applyBorder="1" applyAlignment="1">
      <alignment horizontal="left" vertical="center" wrapText="1"/>
    </xf>
    <xf numFmtId="0" fontId="89" fillId="19" borderId="0" xfId="1" applyFont="1" applyFill="1" applyBorder="1" applyAlignment="1" applyProtection="1">
      <alignment horizontal="left" vertical="center"/>
    </xf>
    <xf numFmtId="0" fontId="56" fillId="19" borderId="0" xfId="1" applyFont="1" applyFill="1" applyBorder="1" applyAlignment="1" applyProtection="1">
      <alignment horizontal="left" vertical="center"/>
    </xf>
    <xf numFmtId="0" fontId="39" fillId="19" borderId="121" xfId="4" applyFont="1" applyFill="1" applyBorder="1" applyAlignment="1">
      <alignment horizontal="center" vertical="center"/>
    </xf>
    <xf numFmtId="0" fontId="24" fillId="19" borderId="117" xfId="0" applyFont="1" applyFill="1" applyBorder="1" applyAlignment="1">
      <alignment vertical="center"/>
    </xf>
    <xf numFmtId="0" fontId="24" fillId="19" borderId="127" xfId="0" applyFont="1" applyFill="1" applyBorder="1" applyAlignment="1">
      <alignment vertical="center"/>
    </xf>
    <xf numFmtId="0" fontId="48" fillId="19" borderId="0" xfId="0" applyFont="1" applyFill="1" applyAlignment="1">
      <alignment horizontal="center" vertical="center" wrapText="1"/>
    </xf>
    <xf numFmtId="0" fontId="39" fillId="19" borderId="121" xfId="4" applyFill="1" applyBorder="1" applyAlignment="1">
      <alignment horizontal="center" vertical="center"/>
    </xf>
    <xf numFmtId="0" fontId="0" fillId="19" borderId="117" xfId="0" applyFill="1" applyBorder="1" applyAlignment="1">
      <alignment vertical="center"/>
    </xf>
    <xf numFmtId="0" fontId="0" fillId="19" borderId="127" xfId="0" applyFill="1" applyBorder="1" applyAlignment="1">
      <alignment vertical="center"/>
    </xf>
    <xf numFmtId="0" fontId="2" fillId="19" borderId="0" xfId="1" applyFill="1" applyBorder="1" applyAlignment="1" applyProtection="1">
      <alignment horizontal="left"/>
    </xf>
    <xf numFmtId="0" fontId="0" fillId="19" borderId="132" xfId="0" applyFill="1" applyBorder="1" applyAlignment="1"/>
  </cellXfs>
  <cellStyles count="5">
    <cellStyle name="Encabezado 1" xfId="3" builtinId="16"/>
    <cellStyle name="Encabezado 4" xfId="4" builtinId="19"/>
    <cellStyle name="Hipervínculo" xfId="1" builtinId="8"/>
    <cellStyle name="Normal" xfId="0" builtinId="0"/>
    <cellStyle name="Normal 2" xfId="2" xr:uid="{00000000-0005-0000-0000-000004000000}"/>
  </cellStyles>
  <dxfs count="1518">
    <dxf>
      <font>
        <b val="0"/>
        <i val="0"/>
        <strike val="0"/>
        <condense val="0"/>
        <extend val="0"/>
        <outline val="0"/>
        <shadow val="0"/>
        <u val="none"/>
        <vertAlign val="baseline"/>
        <sz val="11"/>
        <color auto="1"/>
        <name val="Calibri"/>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numFmt numFmtId="168" formatCode="dd/mm/yyyy"/>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numFmt numFmtId="164" formatCode="0;[Red]0"/>
      <fill>
        <patternFill patternType="none">
          <fgColor indexed="64"/>
          <bgColor auto="1"/>
        </patternFill>
      </fill>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ill>
        <patternFill patternType="none">
          <fgColor indexed="64"/>
          <bgColor auto="1"/>
        </patternFill>
      </fill>
    </dxf>
    <dxf>
      <font>
        <b val="0"/>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ont>
        <b/>
        <i val="0"/>
      </font>
    </dxf>
    <dxf>
      <font>
        <b/>
        <i val="0"/>
        <color rgb="FFFF0000"/>
      </font>
    </dxf>
    <dxf>
      <font>
        <b/>
        <i val="0"/>
        <color rgb="FFC00000"/>
      </font>
    </dxf>
    <dxf>
      <font>
        <b/>
        <i val="0"/>
        <color rgb="FFFF0000"/>
      </font>
    </dxf>
    <dxf>
      <font>
        <b/>
        <i val="0"/>
        <color rgb="FFC00000"/>
      </font>
    </dxf>
    <dxf>
      <font>
        <b/>
        <i val="0"/>
      </font>
    </dxf>
    <dxf>
      <font>
        <b/>
        <i val="0"/>
        <color rgb="FFFF0000"/>
      </font>
    </dxf>
    <dxf>
      <font>
        <b/>
        <i val="0"/>
        <color rgb="FFC00000"/>
      </font>
    </dxf>
    <dxf>
      <font>
        <b/>
        <i val="0"/>
      </font>
    </dxf>
    <dxf>
      <font>
        <b/>
        <i val="0"/>
        <color rgb="FFFF0000"/>
      </font>
    </dxf>
    <dxf>
      <font>
        <b/>
        <i val="0"/>
        <color rgb="FFC00000"/>
      </font>
    </dxf>
    <dxf>
      <font>
        <b/>
        <i val="0"/>
      </font>
    </dxf>
    <dxf>
      <font>
        <b/>
        <i val="0"/>
        <color rgb="FFFF0000"/>
      </font>
    </dxf>
    <dxf>
      <font>
        <b/>
        <i val="0"/>
        <color rgb="FFFF0000"/>
      </font>
    </dxf>
    <dxf>
      <font>
        <b/>
        <i val="0"/>
        <color rgb="FFC00000"/>
      </font>
    </dxf>
    <dxf>
      <font>
        <b/>
        <i val="0"/>
        <color rgb="FFC00000"/>
      </font>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4" formatCode="0;[Red]0"/>
      <fill>
        <patternFill patternType="none">
          <fgColor indexed="64"/>
          <bgColor auto="1"/>
        </patternFill>
      </fill>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ill>
        <patternFill patternType="none">
          <fgColor indexed="64"/>
          <bgColor auto="1"/>
        </patternFill>
      </fill>
    </dxf>
    <dxf>
      <font>
        <b val="0"/>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alignment vertical="center" readingOrder="0"/>
    </dxf>
    <dxf>
      <alignment vertical="center" readingOrder="0"/>
    </dxf>
    <dxf>
      <border>
        <left/>
      </border>
    </dxf>
    <dxf>
      <border>
        <left/>
      </border>
    </dxf>
    <dxf>
      <border>
        <left/>
      </border>
    </dxf>
    <dxf>
      <border>
        <left/>
      </border>
    </dxf>
    <dxf>
      <border>
        <left/>
      </border>
    </dxf>
    <dxf>
      <alignment vertical="center" readingOrder="0"/>
    </dxf>
    <dxf>
      <alignment vertical="center" readingOrder="0"/>
    </dxf>
    <dxf>
      <alignment vertical="center" readingOrder="0"/>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4" formatCode="0;[Red]0"/>
      <fill>
        <patternFill patternType="none">
          <fgColor indexed="64"/>
          <bgColor indexed="65"/>
        </patternFill>
      </fill>
      <alignment horizontal="center" vertical="center" textRotation="0" wrapText="1"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alignment vertical="center" textRotation="0" wrapText="1"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fill>
        <patternFill>
          <bgColor theme="3" tint="0.79998168889431442"/>
        </patternFill>
      </fill>
    </dxf>
    <dxf>
      <fill>
        <patternFill>
          <bgColor theme="3" tint="0.79998168889431442"/>
        </patternFill>
      </fill>
    </dxf>
    <dxf>
      <font>
        <color auto="1"/>
      </font>
    </dxf>
    <dxf>
      <font>
        <color auto="1"/>
      </font>
    </dxf>
    <dxf>
      <font>
        <color auto="1"/>
      </font>
    </dxf>
    <dxf>
      <border>
        <left/>
        <right/>
      </border>
    </dxf>
    <dxf>
      <border>
        <left/>
        <right/>
      </border>
    </dxf>
    <dxf>
      <border>
        <left/>
        <right/>
      </border>
    </dxf>
    <dxf>
      <border>
        <left/>
        <right/>
      </border>
    </dxf>
    <dxf>
      <border>
        <left/>
        <right/>
      </border>
    </dxf>
    <dxf>
      <alignment vertical="center" indent="0" readingOrder="0"/>
    </dxf>
    <dxf>
      <alignment vertical="center" indent="0" readingOrder="0"/>
    </dxf>
    <dxf>
      <alignment vertical="center" indent="0" readingOrder="0"/>
    </dxf>
    <dxf>
      <alignment vertical="center" indent="0" readingOrder="0"/>
    </dxf>
    <dxf>
      <alignment vertical="center" indent="0" readingOrder="0"/>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168"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164" formatCode="0;[Red]0"/>
      <fill>
        <patternFill patternType="none">
          <fgColor indexed="64"/>
          <bgColor indexed="65"/>
        </patternFill>
      </fill>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font>
        <strike val="0"/>
        <outline val="0"/>
        <shadow val="0"/>
        <vertAlign val="baseline"/>
        <sz val="11"/>
        <name val="Calibri"/>
        <scheme val="minor"/>
      </font>
      <alignment vertical="center" textRotation="0" wrapTex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border>
        <left/>
        <right/>
      </border>
    </dxf>
    <dxf>
      <border>
        <left/>
        <right/>
      </border>
    </dxf>
    <dxf>
      <border>
        <left/>
        <right/>
      </border>
    </dxf>
    <dxf>
      <border>
        <left/>
        <right/>
      </border>
    </dxf>
    <dxf>
      <border>
        <left/>
        <right/>
      </border>
    </dxf>
    <dxf>
      <alignment vertical="center" indent="0" readingOrder="0"/>
    </dxf>
    <dxf>
      <alignment vertical="center" indent="0" readingOrder="0"/>
    </dxf>
    <dxf>
      <alignment vertical="center" indent="0" readingOrder="0"/>
    </dxf>
    <dxf>
      <alignment vertical="center" indent="0" readingOrder="0"/>
    </dxf>
    <dxf>
      <alignment vertical="center" indent="0" readingOrder="0"/>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val="0"/>
        <i val="0"/>
        <strike val="0"/>
        <condense val="0"/>
        <extend val="0"/>
        <outline val="0"/>
        <shadow val="0"/>
        <u val="none"/>
        <vertAlign val="baseline"/>
        <sz val="11"/>
        <color auto="1"/>
        <name val="Calibri"/>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theme="3" tint="0.39991454817346722"/>
        </left>
        <right style="thick">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22" formatCode="mmm\-yy"/>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22" formatCode="mmm\-yy"/>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indexed="65"/>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ck">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ont>
        <b val="0"/>
      </font>
    </dxf>
    <dxf>
      <font>
        <b val="0"/>
      </font>
    </dxf>
    <dxf>
      <font>
        <color auto="1"/>
      </font>
    </dxf>
    <dxf>
      <font>
        <color auto="1"/>
      </font>
    </dxf>
    <dxf>
      <font>
        <b val="0"/>
      </font>
    </dxf>
    <dxf>
      <font>
        <b val="0"/>
      </font>
    </dxf>
    <dxf>
      <font>
        <color auto="1"/>
      </font>
    </dxf>
    <dxf>
      <font>
        <color auto="1"/>
      </font>
    </dxf>
    <dxf>
      <font>
        <b val="0"/>
      </font>
    </dxf>
    <dxf>
      <font>
        <b val="0"/>
      </font>
    </dxf>
    <dxf>
      <font>
        <color auto="1"/>
      </font>
    </dxf>
    <dxf>
      <font>
        <color auto="1"/>
      </font>
    </dxf>
    <dxf>
      <font>
        <b/>
      </font>
    </dxf>
    <dxf>
      <font>
        <b/>
      </font>
    </dxf>
    <dxf>
      <font>
        <color theme="9" tint="-0.249977111117893"/>
      </font>
    </dxf>
    <dxf>
      <font>
        <color theme="9" tint="-0.249977111117893"/>
      </font>
    </dxf>
    <dxf>
      <fill>
        <patternFill>
          <bgColor theme="4"/>
        </patternFill>
      </fill>
    </dxf>
    <dxf>
      <fill>
        <patternFill>
          <bgColor theme="4"/>
        </patternFill>
      </fill>
    </dxf>
    <dxf>
      <font>
        <sz val="11"/>
      </font>
    </dxf>
    <dxf>
      <font>
        <sz val="11"/>
      </font>
    </dxf>
    <dxf>
      <font>
        <sz val="11"/>
      </font>
    </dxf>
    <dxf>
      <font>
        <sz val="11"/>
      </font>
    </dxf>
    <dxf>
      <font>
        <sz val="11"/>
      </font>
    </dxf>
    <dxf>
      <alignment vertical="center" readingOrder="0"/>
    </dxf>
    <dxf>
      <alignment vertical="center" readingOrder="0"/>
    </dxf>
    <dxf>
      <alignment vertical="center" readingOrder="0"/>
    </dxf>
    <dxf>
      <alignment vertical="center" readingOrder="0"/>
    </dxf>
    <dxf>
      <alignment vertical="center" readingOrder="0"/>
    </dxf>
    <dxf>
      <border>
        <left/>
        <right/>
        <top/>
        <bottom/>
      </border>
    </dxf>
    <dxf>
      <border>
        <left/>
        <right/>
        <top/>
        <bottom/>
      </border>
    </dxf>
    <dxf>
      <border>
        <left/>
        <right/>
        <top/>
        <bottom/>
      </border>
    </dxf>
    <dxf>
      <border>
        <left/>
        <right/>
        <top/>
        <bottom/>
      </border>
    </dxf>
    <dxf>
      <border>
        <left/>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vertical="center" readingOrder="0"/>
    </dxf>
    <dxf>
      <alignment vertical="center" readingOrder="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alignment vertical="center" readingOrder="0"/>
    </dxf>
    <dxf>
      <alignment vertical="center" readingOrder="0"/>
    </dxf>
    <dxf>
      <alignment vertical="center" readingOrder="0"/>
    </dxf>
    <dxf>
      <alignment vertical="center" readingOrder="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protection locked="1" hidden="1"/>
    </dxf>
    <dxf>
      <protection locked="1" hidden="1"/>
    </dxf>
    <dxf>
      <protection locked="1" hidden="1"/>
    </dxf>
    <dxf>
      <protection locked="1" hidden="1"/>
    </dxf>
    <dxf>
      <protection locked="1" hidden="1"/>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font>
        <sz val="11"/>
      </font>
    </dxf>
    <dxf>
      <font>
        <sz val="11"/>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name val="Calibri"/>
        <scheme val="minor"/>
      </font>
    </dxf>
    <dxf>
      <font>
        <name val="Calibri"/>
        <scheme val="minor"/>
      </font>
    </dxf>
    <dxf>
      <alignment vertical="bottom" readingOrder="0"/>
    </dxf>
    <dxf>
      <alignment vertical="bottom" readingOrder="0"/>
    </dxf>
    <dxf>
      <font>
        <sz val="11"/>
      </font>
    </dxf>
    <dxf>
      <font>
        <sz val="11"/>
      </font>
    </dxf>
    <dxf>
      <font>
        <name val="Calibri"/>
        <scheme val="minor"/>
      </font>
    </dxf>
    <dxf>
      <font>
        <name val="Calibri"/>
        <scheme val="minor"/>
      </font>
    </dxf>
    <dxf>
      <alignment vertical="bottom" readingOrder="0"/>
    </dxf>
    <dxf>
      <alignment vertical="bottom" readingOrder="0"/>
    </dxf>
    <dxf>
      <font>
        <sz val="11"/>
      </font>
    </dxf>
    <dxf>
      <font>
        <sz val="11"/>
      </font>
    </dxf>
    <dxf>
      <font>
        <name val="Calibri"/>
        <scheme val="none"/>
      </font>
    </dxf>
    <dxf>
      <font>
        <name val="Calibri"/>
        <scheme val="none"/>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C0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FF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top style="thin">
          <color theme="3" tint="0.39994506668294322"/>
        </top>
        <bottom style="thin">
          <color theme="3" tint="0.39994506668294322"/>
        </bottom>
        <vertical style="thin">
          <color theme="3" tint="0.39994506668294322"/>
        </vertical>
        <horizontal style="thin">
          <color theme="3" tint="0.39994506668294322"/>
        </horizontal>
      </border>
    </dxf>
    <dxf>
      <fill>
        <patternFill patternType="none">
          <fgColor indexed="64"/>
          <bgColor auto="1"/>
        </patternFill>
      </fill>
      <alignment vertical="center" textRotation="0" wrapText="1"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ill>
        <patternFill patternType="none">
          <fgColor indexed="64"/>
          <bgColor auto="1"/>
        </patternFill>
      </fill>
      <alignment horizontal="left" vertical="top"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ill>
        <patternFill patternType="none">
          <fgColor indexed="64"/>
          <bgColor auto="1"/>
        </patternFill>
      </fill>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bottom/>
        <vertical style="thin">
          <color theme="3" tint="0.39994506668294322"/>
        </vertical>
        <horizontal style="thin">
          <color theme="3" tint="0.39994506668294322"/>
        </horizontal>
      </border>
    </dxf>
    <dxf>
      <alignment vertical="center" readingOrder="0"/>
    </dxf>
    <dxf>
      <alignment vertical="center" readingOrder="0"/>
    </dxf>
    <dxf>
      <alignment vertical="center" readingOrder="0"/>
    </dxf>
    <dxf>
      <alignment vertical="center" readingOrder="0"/>
    </dxf>
    <dxf>
      <alignment vertical="center" readingOrder="0"/>
    </dxf>
    <dxf>
      <border>
        <left/>
      </border>
    </dxf>
    <dxf>
      <border>
        <left/>
      </border>
    </dxf>
    <dxf>
      <border>
        <left/>
      </border>
    </dxf>
    <dxf>
      <border>
        <left/>
      </border>
    </dxf>
    <dxf>
      <border>
        <left/>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1454817346722"/>
        </left>
        <right style="thick">
          <color theme="3" tint="0.39991454817346722"/>
        </right>
        <top style="thin">
          <color theme="3" tint="0.39991454817346722"/>
        </top>
        <bottom style="thin">
          <color theme="3" tint="0.39991454817346722"/>
        </bottom>
        <vertical/>
        <horizontal style="thin">
          <color theme="3" tint="0.399914548173467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4" formatCode="0;[Red]0"/>
      <fill>
        <patternFill patternType="none">
          <fgColor indexed="64"/>
          <bgColor auto="1"/>
        </patternFill>
      </fill>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vertical="center" readingOrder="0"/>
    </dxf>
    <dxf>
      <alignment vertical="center" readingOrder="0"/>
    </dxf>
    <dxf>
      <alignment vertical="center" readingOrder="0"/>
    </dxf>
    <dxf>
      <alignment vertical="center" readingOrder="0"/>
    </dxf>
    <dxf>
      <alignment vertical="center" readingOrder="0"/>
    </dxf>
    <dxf>
      <border>
        <left/>
      </border>
    </dxf>
    <dxf>
      <border>
        <left/>
      </border>
    </dxf>
    <dxf>
      <border>
        <left/>
      </border>
    </dxf>
    <dxf>
      <border>
        <left/>
      </border>
    </dxf>
    <dxf>
      <border>
        <left/>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theme="3" tint="0.39994506668294322"/>
        </left>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i val="0"/>
        <strike val="0"/>
        <condense val="0"/>
        <extend val="0"/>
        <outline val="0"/>
        <shadow val="0"/>
        <u val="none"/>
        <vertAlign val="baseline"/>
        <sz val="11"/>
        <color auto="1"/>
        <name val="Calibri"/>
        <scheme val="minor"/>
      </font>
      <numFmt numFmtId="22" formatCode="mmm\-yy"/>
      <fill>
        <patternFill patternType="solid">
          <fgColor indexed="64"/>
          <bgColor indexed="27"/>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bottom/>
        <vertical style="thin">
          <color theme="3" tint="0.39994506668294322"/>
        </vertical>
        <horizontal/>
      </border>
      <protection locked="0" hidden="0"/>
    </dxf>
    <dxf>
      <font>
        <b/>
        <i val="0"/>
        <strike val="0"/>
        <condense val="0"/>
        <extend val="0"/>
        <outline val="0"/>
        <shadow val="0"/>
        <u val="none"/>
        <vertAlign val="baseline"/>
        <sz val="11"/>
        <color auto="1"/>
        <name val="Calibri"/>
        <scheme val="minor"/>
      </font>
      <numFmt numFmtId="22" formatCode="mmm\-yy"/>
      <fill>
        <patternFill patternType="solid">
          <fgColor indexed="64"/>
          <bgColor indexed="27"/>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bottom/>
        <vertical style="thin">
          <color theme="3" tint="0.39994506668294322"/>
        </vertical>
        <horizontal/>
      </border>
      <protection locked="0" hidden="0"/>
    </dxf>
    <dxf>
      <font>
        <b val="0"/>
        <i val="0"/>
        <strike val="0"/>
        <condense val="0"/>
        <extend val="0"/>
        <outline val="0"/>
        <shadow val="0"/>
        <u val="none"/>
        <vertAlign val="baseline"/>
        <sz val="11"/>
        <color auto="1"/>
        <name val="Calibri"/>
        <scheme val="minor"/>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168" formatCode="dd/mm/yy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right style="thin">
          <color theme="3" tint="0.39994506668294322"/>
        </right>
        <top style="thin">
          <color theme="3" tint="0.39994506668294322"/>
        </top>
        <bottom style="thin">
          <color theme="3" tint="0.39994506668294322"/>
        </bottom>
      </border>
      <protection locked="0" hidden="0"/>
    </dxf>
    <dxf>
      <alignment vertical="center" textRotation="0" indent="0" justifyLastLine="0" shrinkToFit="0" readingOrder="0"/>
      <protection locked="0" hidden="0"/>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bottom/>
      </border>
      <protection locked="0" hidden="0"/>
    </dxf>
    <dxf>
      <protection locked="0"/>
    </dxf>
    <dxf>
      <border>
        <left/>
      </border>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94506668294322"/>
        </left>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solid">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ont>
        <b val="0"/>
      </font>
    </dxf>
    <dxf>
      <font>
        <b val="0"/>
      </font>
    </dxf>
    <dxf>
      <font>
        <color auto="1"/>
      </font>
    </dxf>
    <dxf>
      <font>
        <color auto="1"/>
      </font>
    </dxf>
    <dxf>
      <border>
        <left/>
      </border>
    </dxf>
    <dxf>
      <border>
        <left/>
      </border>
    </dxf>
    <dxf>
      <border>
        <left/>
      </border>
    </dxf>
    <dxf>
      <border>
        <left/>
      </border>
    </dxf>
    <dxf>
      <border>
        <left/>
      </border>
    </dxf>
    <dxf>
      <font>
        <b/>
        <i val="0"/>
        <color rgb="FFFF0000"/>
      </font>
    </dxf>
    <dxf>
      <font>
        <b/>
        <i val="0"/>
        <color rgb="FFC00000"/>
      </font>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1454817346722"/>
        </left>
        <right style="thick">
          <color theme="3" tint="0.39991454817346722"/>
        </right>
        <top style="thin">
          <color theme="3" tint="0.39991454817346722"/>
        </top>
        <bottom style="thin">
          <color theme="3" tint="0.39991454817346722"/>
        </bottom>
        <vertical/>
        <horizontal style="thin">
          <color theme="3" tint="0.399914548173467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auto="1"/>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4" formatCode="0;[Red]0"/>
      <fill>
        <patternFill patternType="none">
          <fgColor indexed="64"/>
          <bgColor auto="1"/>
        </patternFill>
      </fill>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vertical="center" readingOrder="0"/>
    </dxf>
    <dxf>
      <alignment vertical="center" readingOrder="0"/>
    </dxf>
    <dxf>
      <alignment vertical="center" readingOrder="0"/>
    </dxf>
    <dxf>
      <alignment vertical="center" readingOrder="0"/>
    </dxf>
    <dxf>
      <alignment vertical="center" readingOrder="0"/>
    </dxf>
    <dxf>
      <border>
        <left/>
      </border>
    </dxf>
    <dxf>
      <border>
        <left/>
      </border>
    </dxf>
    <dxf>
      <border>
        <left/>
      </border>
    </dxf>
    <dxf>
      <border>
        <left/>
      </border>
    </dxf>
    <dxf>
      <border>
        <left/>
      </border>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theme="3" tint="0.39994506668294322"/>
        </left>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protection locked="0" hidden="0"/>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protection locked="0" hidden="0"/>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168" formatCode="dd/mm/yy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164" formatCode="0;[Red]0"/>
      <fill>
        <patternFill patternType="none">
          <fgColor indexed="64"/>
          <bgColor indexed="65"/>
        </patternFill>
      </fill>
      <alignment horizontal="center" vertical="center" textRotation="0" wrapText="1" indent="0" justifyLastLine="0" shrinkToFit="0" readingOrder="0"/>
      <border diagonalUp="0" diagonalDown="0">
        <left/>
        <right style="thin">
          <color theme="3" tint="0.39994506668294322"/>
        </right>
        <top style="thin">
          <color theme="3" tint="0.39994506668294322"/>
        </top>
        <bottom style="thin">
          <color theme="3" tint="0.39994506668294322"/>
        </bottom>
      </border>
      <protection locked="0" hidden="0"/>
    </dxf>
    <dxf>
      <border>
        <top style="thin">
          <color theme="3" tint="0.39994506668294322"/>
        </top>
      </border>
    </dxf>
    <dxf>
      <border diagonalUp="0" diagonalDown="0">
        <left style="thick">
          <color theme="3" tint="0.39994506668294322"/>
        </left>
        <right style="thick">
          <color theme="3" tint="0.39994506668294322"/>
        </right>
        <top style="thick">
          <color theme="3" tint="0.39994506668294322"/>
        </top>
        <bottom style="thick">
          <color theme="3" tint="0.39994506668294322"/>
        </bottom>
      </border>
    </dxf>
    <dxf>
      <alignment vertical="center" textRotation="0" wrapText="1" indent="0" justifyLastLine="0" shrinkToFit="0" readingOrder="0"/>
      <protection locked="0" hidden="0"/>
    </dxf>
    <dxf>
      <border>
        <bottom style="thin">
          <color theme="3" tint="0.39994506668294322"/>
        </bottom>
      </border>
    </dxf>
    <dxf>
      <font>
        <b val="0"/>
        <i val="0"/>
        <strike val="0"/>
        <condense val="0"/>
        <extend val="0"/>
        <outline val="0"/>
        <shadow val="0"/>
        <u val="none"/>
        <vertAlign val="baseline"/>
        <sz val="11"/>
        <color auto="1"/>
        <name val="Calibri"/>
        <scheme val="none"/>
      </font>
      <fill>
        <patternFill patternType="solid">
          <fgColor indexed="64"/>
          <bgColor theme="4"/>
        </patternFill>
      </fill>
      <alignment horizontal="center" vertical="center" textRotation="0" wrapText="0" indent="0" justifyLastLine="0" shrinkToFit="0" readingOrder="0"/>
      <border diagonalUp="0" diagonalDown="0">
        <left style="thin">
          <color theme="3" tint="0.39994506668294322"/>
        </left>
        <right style="thin">
          <color theme="3" tint="0.39994506668294322"/>
        </right>
        <top/>
        <bottom/>
      </border>
      <protection locked="0" hidden="0"/>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168" formatCode="dd/mm/yy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164" formatCode="0;[Red]0"/>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alignment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b/>
      </font>
    </dxf>
    <dxf>
      <font>
        <b/>
      </font>
    </dxf>
    <dxf>
      <font>
        <b/>
      </font>
    </dxf>
    <dxf>
      <font>
        <color theme="9" tint="-0.249977111117893"/>
      </font>
    </dxf>
    <dxf>
      <font>
        <color theme="9" tint="-0.249977111117893"/>
      </font>
    </dxf>
    <dxf>
      <font>
        <color theme="9" tint="-0.249977111117893"/>
      </font>
    </dxf>
    <dxf>
      <font>
        <b/>
      </font>
    </dxf>
    <dxf>
      <fill>
        <patternFill>
          <bgColor theme="3" tint="0.39997558519241921"/>
        </patternFill>
      </fill>
    </dxf>
    <dxf>
      <fill>
        <patternFill>
          <bgColor theme="3" tint="0.39997558519241921"/>
        </patternFill>
      </fill>
    </dxf>
    <dxf>
      <border>
        <left/>
        <right/>
      </border>
    </dxf>
    <dxf>
      <border>
        <left/>
        <right/>
      </border>
    </dxf>
    <dxf>
      <border>
        <left/>
        <right/>
      </border>
    </dxf>
    <dxf>
      <border>
        <left/>
        <right/>
      </border>
    </dxf>
    <dxf>
      <border>
        <left/>
        <right/>
      </border>
    </dxf>
    <dxf>
      <alignment vertical="center" readingOrder="0"/>
    </dxf>
    <dxf>
      <alignment vertical="center" readingOrder="0"/>
    </dxf>
    <dxf>
      <alignment vertical="center" readingOrder="0"/>
    </dxf>
    <dxf>
      <fill>
        <patternFill>
          <bgColor theme="0"/>
        </patternFill>
      </fill>
    </dxf>
    <dxf>
      <fill>
        <patternFill>
          <bgColor theme="0"/>
        </patternFill>
      </fill>
    </dxf>
    <dxf>
      <fill>
        <patternFill>
          <bgColor theme="0"/>
        </patternFill>
      </fill>
    </dxf>
    <dxf>
      <fill>
        <patternFill>
          <bgColor theme="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none"/>
      </font>
      <alignment horizontal="general" vertical="center" textRotation="0" wrapText="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general"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4" formatCode="0;[Red]0"/>
      <alignment horizontal="center" vertical="center" textRotation="0" wrapText="0"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border outline="0">
        <left style="medium">
          <color indexed="64"/>
        </left>
        <top style="medium">
          <color indexed="64"/>
        </top>
        <bottom style="thin">
          <color indexed="64"/>
        </bottom>
      </border>
    </dxf>
    <dxf>
      <alignment vertical="center" textRotation="0" indent="0" justifyLastLine="0" shrinkToFit="0" readingOrder="0"/>
    </dxf>
    <dxf>
      <font>
        <b/>
      </font>
      <fill>
        <patternFill>
          <fgColor indexed="64"/>
          <bgColor theme="4"/>
        </patternFill>
      </fill>
      <alignment vertical="center" textRotation="0" indent="0" justifyLastLine="0" shrinkToFit="0" readingOrder="0"/>
      <border diagonalUp="0" diagonalDown="0" outline="0">
        <left style="thin">
          <color theme="3" tint="0.39994506668294322"/>
        </left>
        <right style="thin">
          <color theme="3" tint="0.39994506668294322"/>
        </right>
        <top/>
        <bottom/>
      </border>
    </dxf>
    <dxf>
      <font>
        <color auto="1"/>
      </font>
    </dxf>
    <dxf>
      <font>
        <color auto="1"/>
      </font>
    </dxf>
    <dxf>
      <fill>
        <patternFill>
          <bgColor theme="4"/>
        </patternFill>
      </fill>
    </dxf>
    <dxf>
      <fill>
        <patternFill>
          <bgColor theme="4"/>
        </patternFill>
      </fill>
    </dxf>
    <dxf>
      <alignment vertical="center" readingOrder="0"/>
    </dxf>
    <dxf>
      <alignment vertical="center" readingOrder="0"/>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C00000"/>
      </font>
    </dxf>
    <dxf>
      <alignment horizontal="center" vertical="center" textRotation="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4" formatCode="0;[Red]0"/>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border>
        <left/>
        <right/>
        <top/>
        <bottom/>
        <vertical/>
      </border>
    </dxf>
    <dxf>
      <border>
        <left/>
        <right/>
        <top/>
        <bottom/>
        <vertical/>
      </border>
    </dxf>
    <dxf>
      <fill>
        <patternFill>
          <bgColor theme="4"/>
        </patternFill>
      </fill>
    </dxf>
    <dxf>
      <fill>
        <patternFill>
          <bgColor theme="4"/>
        </patternFill>
      </fill>
    </dxf>
    <dxf>
      <border>
        <left/>
      </border>
    </dxf>
    <dxf>
      <border>
        <left/>
      </border>
    </dxf>
    <dxf>
      <border>
        <left/>
      </border>
    </dxf>
    <dxf>
      <border>
        <left/>
      </border>
    </dxf>
    <dxf>
      <border>
        <left/>
      </border>
    </dxf>
    <dxf>
      <alignment vertical="bottom" readingOrder="0"/>
    </dxf>
    <dxf>
      <alignment vertical="bottom" readingOrder="0"/>
    </dxf>
    <dxf>
      <font>
        <b/>
        <i val="0"/>
        <color rgb="FFFF0000"/>
      </font>
    </dxf>
    <dxf>
      <font>
        <b/>
        <i val="0"/>
        <color rgb="FFC00000"/>
      </font>
    </dxf>
    <dxf>
      <font>
        <b/>
        <i val="0"/>
        <color rgb="FFFF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alignment vertical="center" textRotation="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fill>
        <patternFill patternType="solid">
          <fgColor indexed="64"/>
          <bgColor theme="0"/>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8"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4" formatCode="0;[Red]0"/>
      <fill>
        <patternFill patternType="solid">
          <fgColor indexed="64"/>
          <bgColor theme="0"/>
        </patternFill>
      </fill>
      <alignment horizontal="center" vertical="center" textRotation="0" wrapText="0"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alignment vertical="center" textRotation="0" indent="0" justifyLastLine="0" shrinkToFit="0" readingOrder="0"/>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3" tint="0.79998168889431442"/>
        </patternFill>
      </fill>
    </dxf>
    <dxf>
      <fill>
        <patternFill>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bgColor theme="4"/>
        </patternFill>
      </fill>
    </dxf>
    <dxf>
      <alignment vertical="center" readingOrder="0"/>
    </dxf>
    <dxf>
      <alignment vertical="center" readingOrder="0"/>
    </dxf>
    <dxf>
      <border>
        <left/>
      </border>
    </dxf>
    <dxf>
      <border>
        <left/>
      </border>
    </dxf>
    <dxf>
      <border>
        <left/>
      </border>
    </dxf>
    <dxf>
      <border>
        <left/>
      </border>
    </dxf>
    <dxf>
      <border>
        <left/>
      </border>
    </dxf>
    <dxf>
      <border>
        <left/>
      </border>
    </dxf>
    <dxf>
      <border>
        <left/>
      </border>
    </dxf>
    <dxf>
      <font>
        <b/>
        <i val="0"/>
        <color rgb="FFC00000"/>
      </font>
    </dxf>
    <dxf>
      <font>
        <b/>
        <i val="0"/>
        <color rgb="FFFF0000"/>
      </font>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1454817346722"/>
        </left>
        <right style="thick">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justify" vertical="justify"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left"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numFmt numFmtId="22" formatCode="mmm\-yy"/>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minor"/>
      </font>
      <numFmt numFmtId="22" formatCode="mmm\-yy"/>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numFmt numFmtId="19" formatCode="d/m/yyyy"/>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8" tint="0.39997558519241921"/>
        </patternFill>
      </fill>
      <alignment horizontal="center" vertical="center" textRotation="0" wrapText="0" indent="0" justifyLastLine="0" shrinkToFit="0" readingOrder="0"/>
      <border diagonalUp="0" diagonalDown="0">
        <left style="thin">
          <color theme="3" tint="0.39994506668294322"/>
        </left>
        <right style="thin">
          <color theme="3" tint="0.39991454817346722"/>
        </right>
        <top style="thin">
          <color theme="3" tint="0.39991454817346722"/>
        </top>
        <bottom/>
        <vertical/>
        <horizontal/>
      </border>
    </dxf>
    <dxf>
      <border outline="0">
        <bottom style="thin">
          <color indexed="64"/>
        </bottom>
      </border>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patternFill>
      </fill>
    </dxf>
    <dxf>
      <fill>
        <patternFill>
          <bgColor theme="4"/>
        </patternFill>
      </fill>
    </dxf>
    <dxf>
      <alignment horizontal="center" readingOrder="0"/>
    </dxf>
    <dxf>
      <alignment horizontal="center" readingOrder="0"/>
    </dxf>
    <dxf>
      <alignment vertical="center" readingOrder="0"/>
    </dxf>
    <dxf>
      <alignment vertical="center" readingOrder="0"/>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style="thin">
          <color theme="3" tint="0.39991454817346722"/>
        </left>
        <right style="thick">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general"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i val="0"/>
        <strike val="0"/>
        <condense val="0"/>
        <extend val="0"/>
        <outline val="0"/>
        <shadow val="0"/>
        <u val="none"/>
        <vertAlign val="baseline"/>
        <sz val="11"/>
        <color auto="1"/>
        <name val="Calibri"/>
        <scheme val="minor"/>
      </font>
      <numFmt numFmtId="22" formatCode="mmm\-yy"/>
      <fill>
        <patternFill patternType="none">
          <fgColor indexed="64"/>
          <bgColor indexed="65"/>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auto="1"/>
        </patternFill>
      </fill>
      <alignment horizontal="center" vertical="center" textRotation="0" wrapText="0"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minor"/>
      </font>
      <numFmt numFmtId="22" formatCode="mmm\-yy"/>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style="thin">
          <color theme="3" tint="0.399945066682943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
      <border outline="0">
        <bottom style="thin">
          <color indexed="64"/>
        </bottom>
      </border>
    </dxf>
    <dxf>
      <font>
        <strike val="0"/>
        <outline val="0"/>
        <shadow val="0"/>
        <u val="none"/>
        <vertAlign val="baseline"/>
        <sz val="11"/>
        <color auto="1"/>
      </font>
      <alignment vertical="center" textRotation="0" indent="0" justifyLastLine="0" shrinkToFit="0" readingOrder="0"/>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4"/>
        </patternFill>
      </fill>
    </dxf>
    <dxf>
      <fill>
        <patternFill>
          <bgColor theme="4"/>
        </patternFill>
      </fill>
    </dxf>
    <dxf>
      <alignment horizontal="center" readingOrder="0"/>
    </dxf>
    <dxf>
      <alignment horizontal="center" readingOrder="0"/>
    </dxf>
    <dxf>
      <alignment vertical="center" readingOrder="0"/>
    </dxf>
    <dxf>
      <alignment vertical="center" readingOrder="0"/>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4" formatCode="0;[Red]0"/>
      <fill>
        <patternFill patternType="none">
          <fgColor indexed="64"/>
          <bgColor indexed="65"/>
        </patternFill>
      </fill>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border outline="0">
        <top style="medium">
          <color indexed="64"/>
        </top>
        <bottom style="thin">
          <color indexed="64"/>
        </bottom>
      </border>
    </dxf>
    <dxf>
      <font>
        <strike val="0"/>
        <outline val="0"/>
        <shadow val="0"/>
        <u val="none"/>
        <vertAlign val="baseline"/>
        <sz val="11"/>
        <name val="Calibri"/>
        <scheme val="none"/>
      </font>
      <alignmen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auto="1"/>
        <name val="Calibri"/>
        <scheme val="none"/>
      </font>
      <fill>
        <patternFill patternType="solid">
          <fgColor indexed="64"/>
          <bgColor theme="3"/>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ont>
        <color theme="9" tint="-0.249977111117893"/>
      </font>
    </dxf>
    <dxf>
      <font>
        <color theme="9" tint="-0.249977111117893"/>
      </font>
    </dxf>
    <dxf>
      <font>
        <color theme="9" tint="-0.249977111117893"/>
      </font>
    </dxf>
    <dxf>
      <font>
        <sz val="11"/>
      </font>
    </dxf>
    <dxf>
      <font>
        <sz val="11"/>
      </font>
    </dxf>
    <dxf>
      <font>
        <sz val="11"/>
      </font>
    </dxf>
    <dxf>
      <font>
        <sz val="11"/>
      </font>
    </dxf>
    <dxf>
      <font>
        <sz val="11"/>
      </font>
    </dxf>
    <dxf>
      <font>
        <b/>
      </font>
    </dxf>
    <dxf>
      <font>
        <b/>
      </font>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solid">
          <bgColor rgb="FFFFFF00"/>
        </patternFill>
      </fill>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general" vertical="center" textRotation="0" wrapText="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general"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4" formatCode="0;[Red]0"/>
      <alignment horizontal="center" vertical="center" textRotation="0" wrapText="0"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border outline="0">
        <left style="medium">
          <color indexed="64"/>
        </left>
        <top style="medium">
          <color indexed="64"/>
        </top>
        <bottom style="thin">
          <color indexed="64"/>
        </bottom>
      </border>
    </dxf>
    <dxf>
      <alignment vertical="center" textRotation="0" indent="0" justifyLastLine="0" shrinkToFit="0" readingOrder="0"/>
    </dxf>
    <dxf>
      <fill>
        <patternFill>
          <fgColor indexed="64"/>
          <bgColor theme="4"/>
        </patternFill>
      </fill>
      <alignment vertical="center" textRotation="0" indent="0" justifyLastLine="0" shrinkToFit="0" readingOrder="0"/>
      <border diagonalUp="0" diagonalDown="0" outline="0">
        <left style="thin">
          <color theme="3" tint="0.39994506668294322"/>
        </left>
        <right style="thin">
          <color theme="3" tint="0.39994506668294322"/>
        </right>
        <top/>
        <bottom/>
      </border>
    </dxf>
    <dxf>
      <font>
        <color auto="1"/>
      </font>
    </dxf>
    <dxf>
      <font>
        <color auto="1"/>
      </font>
    </dxf>
    <dxf>
      <fill>
        <patternFill>
          <bgColor theme="4"/>
        </patternFill>
      </fill>
    </dxf>
    <dxf>
      <fill>
        <patternFill>
          <bgColor theme="4"/>
        </patternFill>
      </fill>
    </dxf>
    <dxf>
      <alignment vertical="center" readingOrder="0"/>
    </dxf>
    <dxf>
      <alignment vertical="center" readingOrder="0"/>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4506668294322"/>
        </left>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ck">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border outline="0">
        <left style="medium">
          <color indexed="64"/>
        </left>
        <top style="medium">
          <color indexed="64"/>
        </top>
        <bottom style="thin">
          <color indexed="64"/>
        </bottom>
      </border>
    </dxf>
    <dxf>
      <alignment vertical="center" textRotation="0" indent="0" justifyLastLine="0" shrinkToFit="0" readingOrder="0"/>
    </dxf>
    <dxf>
      <border outline="0">
        <bottom style="medium">
          <color indexed="64"/>
        </bottom>
      </border>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4"/>
        </patternFill>
      </fill>
    </dxf>
    <dxf>
      <fill>
        <patternFill>
          <bgColor theme="4"/>
        </patternFill>
      </fill>
    </dxf>
    <dxf>
      <alignment vertical="center" readingOrder="0"/>
    </dxf>
    <dxf>
      <alignment vertical="center" readingOrder="0"/>
    </dxf>
    <dxf>
      <alignment vertical="center" readingOrder="0"/>
    </dxf>
    <dxf>
      <font>
        <b/>
        <i val="0"/>
        <color rgb="FFC0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font>
        <b/>
        <i val="0"/>
        <color rgb="FFC00000"/>
      </font>
    </dxf>
    <dxf>
      <font>
        <b/>
        <i val="0"/>
        <color rgb="FFFF0000"/>
      </font>
    </dxf>
    <dxf>
      <font>
        <b/>
        <i val="0"/>
        <color rgb="FFFF0000"/>
      </font>
    </dxf>
    <dxf>
      <alignment vertical="bottom" textRotation="0" indent="0" justifyLastLine="0" shrinkToFit="0" readingOrder="0"/>
      <border diagonalUp="0" diagonalDown="0" outline="0">
        <left style="thin">
          <color theme="3" tint="0.39991454817346722"/>
        </left>
        <right/>
        <top style="thin">
          <color theme="3" tint="0.39991454817346722"/>
        </top>
        <bottom style="thin">
          <color theme="3" tint="0.39991454817346722"/>
        </bottom>
      </border>
    </dxf>
    <dxf>
      <alignment vertical="bottom" textRotation="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alignment vertical="bottom" textRotation="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alignment vertical="bottom" textRotation="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font>
        <b val="0"/>
        <i val="0"/>
        <strike val="0"/>
        <condense val="0"/>
        <extend val="0"/>
        <outline val="0"/>
        <shadow val="0"/>
        <u val="none"/>
        <vertAlign val="baseline"/>
        <sz val="11"/>
        <color auto="1"/>
        <name val="Calibri"/>
        <scheme val="none"/>
      </font>
      <alignment horizontal="center" vertical="bottom" textRotation="0" wrapText="1"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font>
        <b val="0"/>
        <i val="0"/>
        <strike val="0"/>
        <condense val="0"/>
        <extend val="0"/>
        <outline val="0"/>
        <shadow val="0"/>
        <u val="none"/>
        <vertAlign val="baseline"/>
        <sz val="11"/>
        <color auto="1"/>
        <name val="Calibri"/>
        <scheme val="none"/>
      </font>
      <numFmt numFmtId="22" formatCode="mmm\-yy"/>
      <alignment horizontal="center" vertical="bottom" textRotation="0" wrapText="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font>
        <b val="0"/>
        <i val="0"/>
        <strike val="0"/>
        <condense val="0"/>
        <extend val="0"/>
        <outline val="0"/>
        <shadow val="0"/>
        <u val="none"/>
        <vertAlign val="baseline"/>
        <sz val="11"/>
        <color auto="1"/>
        <name val="Calibri"/>
        <scheme val="none"/>
      </font>
      <numFmt numFmtId="22" formatCode="mmm\-yy"/>
      <alignment horizontal="center" vertical="bottom" textRotation="0" wrapText="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font>
        <b val="0"/>
        <i val="0"/>
        <strike val="0"/>
        <condense val="0"/>
        <extend val="0"/>
        <outline val="0"/>
        <shadow val="0"/>
        <u val="none"/>
        <vertAlign val="baseline"/>
        <sz val="11"/>
        <color auto="1"/>
        <name val="Calibri"/>
        <scheme val="none"/>
      </font>
      <numFmt numFmtId="22" formatCode="mmm\-yy"/>
      <alignment horizontal="center" vertical="bottom" textRotation="0" wrapText="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alignment vertical="bottom" textRotation="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alignment vertical="bottom" textRotation="0" indent="0" justifyLastLine="0" shrinkToFit="0" readingOrder="0"/>
      <border diagonalUp="0" diagonalDown="0" outline="0">
        <left style="thin">
          <color theme="3" tint="0.39991454817346722"/>
        </left>
        <right style="thin">
          <color theme="3" tint="0.39991454817346722"/>
        </right>
        <top style="thin">
          <color theme="3" tint="0.39991454817346722"/>
        </top>
        <bottom style="thin">
          <color theme="3" tint="0.39991454817346722"/>
        </bottom>
      </border>
    </dxf>
    <dxf>
      <alignment vertical="bottom" textRotation="0" indent="0" justifyLastLine="0" shrinkToFit="0" readingOrder="0"/>
      <border diagonalUp="0" diagonalDown="0" outline="0">
        <left/>
        <right style="thin">
          <color theme="3" tint="0.39991454817346722"/>
        </right>
        <top style="thin">
          <color theme="3" tint="0.39991454817346722"/>
        </top>
        <bottom style="thin">
          <color theme="3" tint="0.39991454817346722"/>
        </bottom>
      </border>
    </dxf>
    <dxf>
      <border outline="0">
        <top style="medium">
          <color indexed="64"/>
        </top>
        <bottom style="thin">
          <color indexed="64"/>
        </bottom>
      </border>
    </dxf>
    <dxf>
      <alignment vertical="bottom" textRotation="0" indent="0" justifyLastLine="0" shrinkToFit="0" readingOrder="0"/>
    </dxf>
    <dxf>
      <font>
        <b/>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1454817346722"/>
        </left>
        <right style="thin">
          <color theme="3" tint="0.39991454817346722"/>
        </right>
        <top/>
        <bottom/>
      </border>
    </dxf>
    <dxf>
      <alignment vertical="bottom"/>
    </dxf>
    <dxf>
      <alignment vertical="bottom"/>
    </dxf>
    <dxf>
      <alignment vertical="bottom"/>
    </dxf>
    <dxf>
      <alignment vertical="bottom"/>
    </dxf>
    <dxf>
      <alignment vertical="bottom"/>
    </dxf>
    <dxf>
      <font>
        <b val="0"/>
      </font>
    </dxf>
    <dxf>
      <font>
        <b val="0"/>
      </font>
    </dxf>
    <dxf>
      <font>
        <color auto="1"/>
      </font>
    </dxf>
    <dxf>
      <font>
        <color auto="1"/>
      </font>
    </dxf>
    <dxf>
      <font>
        <b val="0"/>
      </font>
    </dxf>
    <dxf>
      <font>
        <b val="0"/>
      </font>
    </dxf>
    <dxf>
      <font>
        <color auto="1"/>
      </font>
    </dxf>
    <dxf>
      <font>
        <color auto="1"/>
      </font>
    </dxf>
    <dxf>
      <fill>
        <patternFill>
          <bgColor theme="4"/>
        </patternFill>
      </fill>
    </dxf>
    <dxf>
      <fill>
        <patternFill>
          <bgColor theme="4"/>
        </patternFill>
      </fill>
    </dxf>
    <dxf>
      <font>
        <b/>
      </font>
    </dxf>
    <dxf>
      <font>
        <b/>
      </font>
    </dxf>
    <dxf>
      <alignment vertical="center" readingOrder="0"/>
    </dxf>
    <dxf>
      <alignment vertical="center" readingOrder="0"/>
    </dxf>
    <dxf>
      <font>
        <sz val="11"/>
      </font>
    </dxf>
    <dxf>
      <font>
        <sz val="11"/>
      </font>
    </dxf>
    <dxf>
      <font>
        <name val="Calibri"/>
        <scheme val="minor"/>
      </font>
    </dxf>
    <dxf>
      <font>
        <name val="Calibri"/>
        <scheme val="minor"/>
      </font>
    </dxf>
    <dxf>
      <font>
        <b/>
        <i val="0"/>
        <color rgb="FFC0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style="thin">
          <color theme="3" tint="0.39982299264503923"/>
        </left>
        <right style="medium">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alignment horizontal="left" vertical="center" textRotation="0" wrapText="1"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medium">
          <color theme="3" tint="0.39982299264503923"/>
        </left>
        <right style="thin">
          <color theme="3" tint="0.39982299264503923"/>
        </right>
        <top style="thin">
          <color theme="3" tint="0.39982299264503923"/>
        </top>
        <bottom style="thin">
          <color theme="3" tint="0.39982299264503923"/>
        </bottom>
        <vertical style="thin">
          <color theme="3" tint="0.39982299264503923"/>
        </vertical>
        <horizontal style="thin">
          <color theme="3" tint="0.39982299264503923"/>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4"/>
        </patternFill>
      </fill>
    </dxf>
    <dxf>
      <fill>
        <patternFill>
          <bgColor theme="4"/>
        </patternFill>
      </fill>
    </dxf>
    <dxf>
      <alignment vertical="center" readingOrder="0"/>
    </dxf>
    <dxf>
      <alignment vertical="center" readingOrder="0"/>
    </dxf>
    <dxf>
      <font>
        <b/>
      </font>
    </dxf>
    <dxf>
      <font>
        <b/>
      </font>
    </dxf>
    <dxf>
      <alignment vertical="center" readingOrder="0"/>
    </dxf>
    <dxf>
      <alignment vertical="center" readingOrder="0"/>
    </dxf>
    <dxf>
      <alignment vertical="center" readingOrder="0"/>
    </dxf>
    <dxf>
      <font>
        <b/>
        <i val="0"/>
        <color rgb="FFC0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justify"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numFmt numFmtId="168" formatCode="dd/mm/yy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border outline="0">
        <top style="medium">
          <color indexed="64"/>
        </top>
        <bottom style="thin">
          <color auto="1"/>
        </bottom>
      </border>
    </dxf>
    <dxf>
      <alignment vertical="center" textRotation="0" indent="0" justifyLastLine="0" shrinkToFit="0" readingOrder="0"/>
    </dxf>
    <dxf>
      <font>
        <b/>
      </font>
      <fill>
        <patternFill patternType="solid">
          <fgColor indexed="64"/>
          <bgColor theme="4"/>
        </patternFill>
      </fill>
      <alignment vertical="center" textRotation="0" indent="0" justifyLastLine="0" shrinkToFit="0" readingOrder="0"/>
      <border diagonalUp="0" diagonalDown="0" outline="0">
        <left style="thin">
          <color theme="3" tint="0.39994506668294322"/>
        </left>
        <right style="thin">
          <color theme="3" tint="0.39994506668294322"/>
        </right>
        <top/>
        <bottom/>
      </border>
    </dxf>
    <dxf>
      <fill>
        <patternFill>
          <bgColor theme="4"/>
        </patternFill>
      </fill>
    </dxf>
    <dxf>
      <fill>
        <patternFill>
          <bgColor theme="4"/>
        </patternFill>
      </fill>
    </dxf>
    <dxf>
      <font>
        <b/>
      </font>
    </dxf>
    <dxf>
      <font>
        <b/>
      </font>
    </dxf>
    <dxf>
      <alignment vertical="center" readingOrder="0"/>
    </dxf>
    <dxf>
      <alignment vertical="center" readingOrder="0"/>
    </dxf>
    <dxf>
      <alignment vertical="center" readingOrder="0"/>
    </dxf>
    <dxf>
      <alignment vertical="center" readingOrder="0"/>
    </dxf>
    <dxf>
      <alignment vertical="center" readingOrder="0"/>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font>
        <strike val="0"/>
        <outline val="0"/>
        <shadow val="0"/>
        <u val="none"/>
        <vertAlign val="baseline"/>
        <sz val="11"/>
        <color auto="1"/>
        <name val="Calibri"/>
        <scheme val="none"/>
      </font>
      <alignment horizontal="general" vertical="top" textRotation="0" wrapText="1" indent="0" justifyLastLine="0" shrinkToFit="0" readingOrder="0"/>
      <border outline="0">
        <right style="thin">
          <color theme="3" tint="0.39994506668294322"/>
        </right>
      </border>
    </dxf>
    <dxf>
      <font>
        <b val="0"/>
        <i val="0"/>
        <strike val="0"/>
        <condense val="0"/>
        <extend val="0"/>
        <outline val="0"/>
        <shadow val="0"/>
        <u val="none"/>
        <vertAlign val="baseline"/>
        <sz val="11"/>
        <color auto="1"/>
        <name val="Calibri"/>
        <scheme val="none"/>
      </font>
      <alignment horizontal="general" vertical="center" textRotation="0" wrapText="1" indent="0" justifyLastLine="0" shrinkToFit="0" readingOrder="0"/>
      <border diagonalUp="0" diagonalDown="0" outline="0">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border outline="0">
        <top style="medium">
          <color indexed="64"/>
        </top>
        <bottom style="thin">
          <color indexed="64"/>
        </bottom>
      </border>
    </dxf>
    <dxf>
      <font>
        <strike val="0"/>
        <outline val="0"/>
        <shadow val="0"/>
        <u val="none"/>
        <sz val="11"/>
        <name val="Calibri"/>
        <scheme val="none"/>
      </font>
      <alignment vertical="center" textRotation="0" indent="0" justifyLastLine="0" shrinkToFit="0" readingOrder="0"/>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justify"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general"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font>
        <b val="0"/>
        <i val="0"/>
        <strike val="0"/>
        <condense val="0"/>
        <extend val="0"/>
        <outline val="0"/>
        <shadow val="0"/>
        <u val="none"/>
        <vertAlign val="baseline"/>
        <sz val="11"/>
        <color auto="1"/>
        <name val="Calibri"/>
        <scheme val="none"/>
      </font>
      <alignment horizontal="center" vertical="center" textRotation="0" wrapText="0" indent="0" justifyLastLine="0" shrinkToFit="0" readingOrder="0"/>
      <border diagonalUp="0" diagonalDown="0">
        <left/>
        <right/>
        <top style="thin">
          <color theme="3" tint="0.39994506668294322"/>
        </top>
        <bottom style="thin">
          <color theme="3" tint="0.39994506668294322"/>
        </bottom>
        <vertical/>
        <horizontal style="thin">
          <color theme="3" tint="0.39994506668294322"/>
        </horizontal>
      </border>
    </dxf>
    <dxf>
      <border outline="0">
        <top style="medium">
          <color indexed="64"/>
        </top>
        <bottom style="thin">
          <color indexed="64"/>
        </bottom>
      </border>
    </dxf>
    <dxf>
      <font>
        <strike val="0"/>
        <outline val="0"/>
        <shadow val="0"/>
        <u val="none"/>
        <sz val="11"/>
        <name val="Calibri"/>
        <scheme val="none"/>
      </font>
      <alignment vertical="center" textRotation="0" indent="0" justifyLastLine="0" shrinkToFit="0" readingOrder="0"/>
    </dxf>
    <dxf>
      <font>
        <b val="0"/>
        <i val="0"/>
        <strike val="0"/>
        <condense val="0"/>
        <extend val="0"/>
        <outline val="0"/>
        <shadow val="0"/>
        <u val="none"/>
        <vertAlign val="baseline"/>
        <sz val="11"/>
        <color auto="1"/>
        <name val="Calibri"/>
        <scheme val="none"/>
      </font>
      <fill>
        <patternFill>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ill>
        <patternFill>
          <bgColor theme="4"/>
        </patternFill>
      </fill>
    </dxf>
    <dxf>
      <fill>
        <patternFill>
          <bgColor theme="4"/>
        </patternFill>
      </fill>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C00000"/>
      </font>
    </dxf>
    <dxf>
      <font>
        <b/>
        <i val="0"/>
        <color rgb="FFC0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vertical="center" textRotation="0"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vertical/>
        <horizontal/>
      </border>
    </dxf>
    <dxf>
      <font>
        <b val="0"/>
        <i val="0"/>
        <strike val="0"/>
        <condense val="0"/>
        <extend val="0"/>
        <outline val="0"/>
        <shadow val="0"/>
        <u val="none"/>
        <vertAlign val="baseline"/>
        <sz val="11"/>
        <color auto="1"/>
        <name val="Calibri"/>
        <scheme val="none"/>
      </font>
      <numFmt numFmtId="22" formatCode="mmm\-yy"/>
      <alignment horizontal="center" vertical="center" textRotation="0" wrapText="0" indent="0" justifyLastLine="0" shrinkToFit="0" readingOrder="0"/>
      <border diagonalUp="0" diagonalDown="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168" formatCode="dd/mm/yyyy"/>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11"/>
        <color auto="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right style="thin">
          <color theme="3" tint="0.39994506668294322"/>
        </right>
        <top style="thin">
          <color theme="3" tint="0.39994506668294322"/>
        </top>
        <bottom style="thin">
          <color theme="3" tint="0.39994506668294322"/>
        </bottom>
      </border>
    </dxf>
    <dxf>
      <border outline="0">
        <top style="medium">
          <color indexed="64"/>
        </top>
        <bottom style="thin">
          <color auto="1"/>
        </bottom>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auto="1"/>
        <name val="Calibri"/>
        <scheme val="none"/>
      </font>
      <fill>
        <patternFill patternType="solid">
          <fgColor indexed="64"/>
          <bgColor theme="4"/>
        </patternFill>
      </fill>
      <alignment horizontal="center" vertical="center" textRotation="0" wrapText="0" indent="0" justifyLastLine="0" shrinkToFit="0" readingOrder="0"/>
      <border diagonalUp="0" diagonalDown="0" outline="0">
        <left style="thin">
          <color theme="3" tint="0.39994506668294322"/>
        </left>
        <right style="thin">
          <color theme="3" tint="0.39994506668294322"/>
        </right>
        <top/>
        <bottom/>
      </border>
    </dxf>
    <dxf>
      <font>
        <color auto="1"/>
      </font>
    </dxf>
    <dxf>
      <font>
        <color theme="9" tint="-0.249977111117893"/>
      </font>
    </dxf>
    <dxf>
      <font>
        <color theme="9" tint="-0.249977111117893"/>
      </font>
    </dxf>
    <dxf>
      <font>
        <color auto="1"/>
      </font>
    </dxf>
    <dxf>
      <fill>
        <patternFill>
          <bgColor theme="4"/>
        </patternFill>
      </fill>
    </dxf>
    <dxf>
      <fill>
        <patternFill>
          <bgColor theme="4"/>
        </patternFill>
      </fill>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C00000"/>
      </font>
    </dxf>
    <dxf>
      <font>
        <b/>
        <i val="0"/>
        <color rgb="FFC00000"/>
      </font>
    </dxf>
    <dxf>
      <font>
        <b/>
        <i val="0"/>
        <color rgb="FFFF0000"/>
      </font>
    </dxf>
    <dxf>
      <font>
        <b/>
        <i val="0"/>
        <color rgb="FFFF0000"/>
      </font>
    </dxf>
    <dxf>
      <font>
        <b/>
        <i val="0"/>
        <color rgb="FFC00000"/>
      </font>
    </dxf>
    <dxf>
      <font>
        <b/>
        <i val="0"/>
        <color rgb="FFFF0000"/>
      </font>
    </dxf>
    <dxf>
      <font>
        <b/>
        <i val="0"/>
        <color rgb="FFFF0000"/>
      </font>
    </dxf>
    <dxf>
      <font>
        <b/>
        <i val="0"/>
        <color rgb="FFFF0000"/>
      </font>
    </dxf>
    <dxf>
      <border>
        <left style="thick">
          <color theme="3" tint="0.39994506668294322"/>
        </left>
        <right style="thick">
          <color theme="3" tint="0.39994506668294322"/>
        </right>
        <top style="thick">
          <color theme="3" tint="0.39994506668294322"/>
        </top>
        <bottom style="thick">
          <color theme="3" tint="0.39994506668294322"/>
        </bottom>
        <vertical style="thin">
          <color theme="3" tint="0.39994506668294322"/>
        </vertical>
        <horizontal style="thin">
          <color theme="3" tint="0.39994506668294322"/>
        </horizontal>
      </border>
    </dxf>
  </dxfs>
  <tableStyles count="2" defaultTableStyle="TableStyleMedium2" defaultPivotStyle="PivotStyleLight16">
    <tableStyle name="Estilo de tabla 1" pivot="0" count="0" xr9:uid="{00000000-0011-0000-FFFF-FFFF00000000}"/>
    <tableStyle name="Estilo de tabla 2" pivot="0" count="1" xr9:uid="{00000000-0011-0000-FFFF-FFFF01000000}">
      <tableStyleElement type="wholeTable" dxfId="1517"/>
    </tableStyle>
  </tableStyles>
  <colors>
    <mruColors>
      <color rgb="FFFFFF8F"/>
      <color rgb="FFFFFF65"/>
      <color rgb="FFD7EE82"/>
      <color rgb="FFCCFFFF"/>
      <color rgb="FFD0FCFE"/>
      <color rgb="FFD0E0F4"/>
      <color rgb="FFFFDD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pivotCacheDefinition" Target="pivotCache/pivotCacheDefinition10.xml"/><Relationship Id="rId21" Type="http://schemas.openxmlformats.org/officeDocument/2006/relationships/worksheet" Target="worksheets/sheet21.xml"/><Relationship Id="rId34" Type="http://schemas.openxmlformats.org/officeDocument/2006/relationships/pivotCacheDefinition" Target="pivotCache/pivotCacheDefinition5.xml"/><Relationship Id="rId42" Type="http://schemas.openxmlformats.org/officeDocument/2006/relationships/pivotCacheDefinition" Target="pivotCache/pivotCacheDefinition13.xml"/><Relationship Id="rId47" Type="http://schemas.openxmlformats.org/officeDocument/2006/relationships/pivotCacheDefinition" Target="pivotCache/pivotCacheDefinition18.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3.xml"/><Relationship Id="rId37" Type="http://schemas.openxmlformats.org/officeDocument/2006/relationships/pivotCacheDefinition" Target="pivotCache/pivotCacheDefinition8.xml"/><Relationship Id="rId40" Type="http://schemas.openxmlformats.org/officeDocument/2006/relationships/pivotCacheDefinition" Target="pivotCache/pivotCacheDefinition11.xml"/><Relationship Id="rId45" Type="http://schemas.openxmlformats.org/officeDocument/2006/relationships/pivotCacheDefinition" Target="pivotCache/pivotCacheDefinition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7.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4" Type="http://schemas.openxmlformats.org/officeDocument/2006/relationships/pivotCacheDefinition" Target="pivotCache/pivotCacheDefinition15.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pivotCacheDefinition" Target="pivotCache/pivotCacheDefinition6.xml"/><Relationship Id="rId43" Type="http://schemas.openxmlformats.org/officeDocument/2006/relationships/pivotCacheDefinition" Target="pivotCache/pivotCacheDefinition14.xml"/><Relationship Id="rId48" Type="http://schemas.openxmlformats.org/officeDocument/2006/relationships/pivotCacheDefinition" Target="pivotCache/pivotCacheDefinition19.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4.xml"/><Relationship Id="rId38" Type="http://schemas.openxmlformats.org/officeDocument/2006/relationships/pivotCacheDefinition" Target="pivotCache/pivotCacheDefinition9.xml"/><Relationship Id="rId46" Type="http://schemas.openxmlformats.org/officeDocument/2006/relationships/pivotCacheDefinition" Target="pivotCache/pivotCacheDefinition17.xml"/><Relationship Id="rId20" Type="http://schemas.openxmlformats.org/officeDocument/2006/relationships/worksheet" Target="worksheets/sheet20.xml"/><Relationship Id="rId41" Type="http://schemas.openxmlformats.org/officeDocument/2006/relationships/pivotCacheDefinition" Target="pivotCache/pivotCacheDefinition12.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PARTIDA/SALVA%20WEB/2020/Lista%20ACD%20no%20p&#250;blica/Lista%20ACD%20NO%20P&#218;BLICA%20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ARES"/>
      <sheetName val="BIO-LAB"/>
      <sheetName val="CPM"/>
      <sheetName val="ELITECH"/>
      <sheetName val="INILAB"/>
      <sheetName val="LINDMED"/>
      <sheetName val="ROCHE"/>
      <sheetName val="Hoja1"/>
    </sheetNames>
    <sheetDataSet>
      <sheetData sheetId="0"/>
      <sheetData sheetId="1"/>
      <sheetData sheetId="2"/>
      <sheetData sheetId="3">
        <row r="11">
          <cell r="B11" t="str">
            <v>D1708-101</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OMPARTIDA/SALVA%20WEB/2022/Lista%20ACD%20p&#250;blica%20en%20la%20WEB/ACD%20WEB%2010%20OCTUBRE%202022.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1647.71718738426" createdVersion="1" refreshedVersion="4" recordCount="7" upgradeOnRefresh="1" xr:uid="{00000000-000A-0000-FFFF-FFFF00000000}">
  <cacheSource type="worksheet">
    <worksheetSource ref="A4:N24" sheet="CIM"/>
  </cacheSource>
  <cacheFields count="12">
    <cacheField name="TIPO" numFmtId="0">
      <sharedItems containsBlank="1" count="2">
        <s v="P"/>
        <m/>
      </sharedItems>
    </cacheField>
    <cacheField name="No." numFmtId="0">
      <sharedItems containsBlank="1"/>
    </cacheField>
    <cacheField name="FECHA" numFmtId="0">
      <sharedItems containsNonDate="0" containsDate="1" containsString="0" containsBlank="1" minDate="2011-03-01T00:00:00" maxDate="2012-08-17T00:00:00"/>
    </cacheField>
    <cacheField name="VIGENCIA" numFmtId="0">
      <sharedItems containsNonDate="0" containsDate="1" containsString="0" containsBlank="1" minDate="2016-03-01T00:00:00" maxDate="2017-08-02T00:00:00"/>
    </cacheField>
    <cacheField name="CLASE DE RIESGO" numFmtId="0">
      <sharedItems containsBlank="1"/>
    </cacheField>
    <cacheField name="PRODUCTO/FAMILIA " numFmtId="0">
      <sharedItems containsBlank="1"/>
    </cacheField>
    <cacheField name="APLICACIÓN" numFmtId="0">
      <sharedItems containsBlank="1"/>
    </cacheField>
    <cacheField name="PRESENTACIÓN " numFmtId="0">
      <sharedItems containsBlank="1"/>
    </cacheField>
    <cacheField name="REFERENCIA" numFmtId="0">
      <sharedItems containsString="0" containsBlank="1" containsNumber="1" containsInteger="1" minValue="8017" maxValue="8021"/>
    </cacheField>
    <cacheField name="vacio" numFmtId="0">
      <sharedItems containsNonDate="0" containsString="0" containsBlank="1"/>
    </cacheField>
    <cacheField name="No.Ins" numFmtId="0">
      <sharedItems containsMixedTypes="1" containsNumber="1" containsInteger="1" minValue="0" maxValue="0" count="7">
        <s v="D1103-08"/>
        <s v="D1103-12"/>
        <s v="D1103-09"/>
        <s v="D1103-10"/>
        <s v="D1103-11"/>
        <s v="D1208-97"/>
        <n v="0"/>
      </sharedItems>
    </cacheField>
    <cacheField name="No.Ins.Secundario" numFmtId="0">
      <sharedItems count="1">
        <s v=""/>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345226157406" createdVersion="5" refreshedVersion="4" recordCount="112" xr:uid="{00000000-000A-0000-FFFF-FFFF0A000000}">
  <cacheSource type="worksheet">
    <worksheetSource ref="A4:N123" sheet="BioCen"/>
  </cacheSource>
  <cacheFields count="12">
    <cacheField name="TIPO" numFmtId="0">
      <sharedItems containsBlank="1" count="4">
        <s v="F"/>
        <s v="PF"/>
        <m/>
        <s v="P"/>
      </sharedItems>
    </cacheField>
    <cacheField name="No." numFmtId="0">
      <sharedItems containsBlank="1"/>
    </cacheField>
    <cacheField name="FECHA" numFmtId="0">
      <sharedItems containsNonDate="0" containsDate="1" containsString="0" containsBlank="1" minDate="2006-09-21T00:00:00" maxDate="2015-08-12T00:00:00"/>
    </cacheField>
    <cacheField name="VIGENCIA" numFmtId="0">
      <sharedItems containsNonDate="0" containsDate="1" containsString="0" containsBlank="1" minDate="2016-09-21T00:00:00" maxDate="2020-07-03T00:00:00"/>
    </cacheField>
    <cacheField name="CLASE DE RIESGO" numFmtId="0">
      <sharedItems containsBlank="1"/>
    </cacheField>
    <cacheField name="PRODUCTO/SISTEMA/FAMILIA " numFmtId="0">
      <sharedItems containsBlank="1"/>
    </cacheField>
    <cacheField name="APLICACIÓN" numFmtId="0">
      <sharedItems containsBlank="1"/>
    </cacheField>
    <cacheField name="PRESENTACIÓN" numFmtId="0">
      <sharedItems containsBlank="1"/>
    </cacheField>
    <cacheField name="REFERENCIA" numFmtId="0">
      <sharedItems containsString="0" containsBlank="1" containsNumber="1" containsInteger="1" minValue="4002" maxValue="4525"/>
    </cacheField>
    <cacheField name="vacio" numFmtId="0">
      <sharedItems containsNonDate="0" containsString="0" containsBlank="1"/>
    </cacheField>
    <cacheField name="No.Ins" numFmtId="0">
      <sharedItems containsBlank="1" containsMixedTypes="1" containsNumber="1" containsInteger="1" minValue="0" maxValue="0" count="9">
        <s v="D1007-32"/>
        <s v="D0609-12"/>
        <s v="D0609-13"/>
        <s v="D1209-122"/>
        <s v="D0712-14"/>
        <s v="D1408-26"/>
        <n v="0"/>
        <m u="1"/>
        <e v="#REF!" u="1"/>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345766550927" createdVersion="5" refreshedVersion="4" recordCount="18" xr:uid="{00000000-000A-0000-FFFF-FFFF0B000000}">
  <cacheSource type="worksheet">
    <worksheetSource ref="A4:N100" sheet="BIO-LAB "/>
  </cacheSource>
  <cacheFields count="12">
    <cacheField name="TIPO" numFmtId="0">
      <sharedItems containsBlank="1" count="5">
        <s v="F"/>
        <s v="PF"/>
        <s v="P"/>
        <m/>
        <s v=" " u="1"/>
      </sharedItems>
    </cacheField>
    <cacheField name="No." numFmtId="0">
      <sharedItems containsBlank="1"/>
    </cacheField>
    <cacheField name="FECHA" numFmtId="0">
      <sharedItems containsNonDate="0" containsDate="1" containsString="0" containsBlank="1" minDate="2010-12-07T00:00:00" maxDate="2015-05-09T00:00:00"/>
    </cacheField>
    <cacheField name="VIGENCIA" numFmtId="0">
      <sharedItems containsNonDate="0" containsDate="1" containsString="0" containsBlank="1" minDate="2015-12-07T00:00:00" maxDate="2020-05-02T00:00:00"/>
    </cacheField>
    <cacheField name=" CLASE DE RIESGO" numFmtId="0">
      <sharedItems containsBlank="1"/>
    </cacheField>
    <cacheField name="PRODUCTO/SISTEMA/FAMILIA " numFmtId="0">
      <sharedItems containsBlank="1"/>
    </cacheField>
    <cacheField name="APLICACIÓN" numFmtId="0">
      <sharedItems containsBlank="1" longText="1"/>
    </cacheField>
    <cacheField name="PRESENTACIÓN " numFmtId="0">
      <sharedItems containsBlank="1"/>
    </cacheField>
    <cacheField name="REFERENCIA" numFmtId="0">
      <sharedItems containsBlank="1" containsMixedTypes="1" containsNumber="1" containsInteger="1" minValue="4101" maxValue="4141"/>
    </cacheField>
    <cacheField name="vacio" numFmtId="0">
      <sharedItems containsNonDate="0" containsString="0" containsBlank="1"/>
    </cacheField>
    <cacheField name="No.Ins" numFmtId="0">
      <sharedItems containsMixedTypes="1" containsNumber="1" containsInteger="1" minValue="0" maxValue="0" count="4">
        <s v="D1012-42"/>
        <s v="D1305-53"/>
        <s v="D1505-25"/>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385827893515" createdVersion="4" refreshedVersion="4" recordCount="6" xr:uid="{00000000-000A-0000-FFFF-FFFF0C000000}">
  <cacheSource type="worksheet">
    <worksheetSource ref="A4:M11" sheet="CIGB"/>
  </cacheSource>
  <cacheFields count="11">
    <cacheField name="TIPO" numFmtId="0">
      <sharedItems containsBlank="1" count="3">
        <s v="P"/>
        <m/>
        <s v="PRODUCTOS INDIVIDUALES" u="1"/>
      </sharedItems>
    </cacheField>
    <cacheField name="No." numFmtId="0">
      <sharedItems containsBlank="1"/>
    </cacheField>
    <cacheField name="FECHA" numFmtId="0">
      <sharedItems containsNonDate="0" containsDate="1" containsString="0" containsBlank="1" minDate="2004-11-10T00:00:00" maxDate="2011-12-28T00:00:00"/>
    </cacheField>
    <cacheField name="VIGENCIA" numFmtId="0">
      <sharedItems containsNonDate="0" containsDate="1" containsString="0" containsBlank="1" minDate="2016-01-01T00:00:00" maxDate="2019-11-02T00:00:00"/>
    </cacheField>
    <cacheField name="CLASE DE RIESGO" numFmtId="0">
      <sharedItems containsBlank="1"/>
    </cacheField>
    <cacheField name="PRODUCTO/SISTEMA/FAMILIA " numFmtId="0">
      <sharedItems containsBlank="1"/>
    </cacheField>
    <cacheField name="APLICACIÓN" numFmtId="0">
      <sharedItems containsBlank="1"/>
    </cacheField>
    <cacheField name="PRESENTACIÓN" numFmtId="0">
      <sharedItems containsBlank="1"/>
    </cacheField>
    <cacheField name="REFERENCIA" numFmtId="0">
      <sharedItems containsBlank="1"/>
    </cacheField>
    <cacheField name="No.Ins" numFmtId="0">
      <sharedItems containsMixedTypes="1" containsNumber="1" containsInteger="1" minValue="0" maxValue="0" count="5">
        <s v="D0409-08"/>
        <s v="D1101-01"/>
        <s v="D1112-33"/>
        <s v="D0702-03"/>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407071643516" createdVersion="4" refreshedVersion="4" recordCount="381" xr:uid="{00000000-000A-0000-FFFF-FFFF0D000000}">
  <cacheSource type="worksheet">
    <worksheetSource ref="A22:K22" sheet="CPM"/>
  </cacheSource>
  <cacheFields count="12">
    <cacheField name="Tipo" numFmtId="0">
      <sharedItems containsBlank="1" containsMixedTypes="1" containsNumber="1" containsInteger="1" minValue="46" maxValue="76" count="11">
        <s v="F"/>
        <s v="PF"/>
        <s v="P"/>
        <s v="S3"/>
        <s v="S2"/>
        <m/>
        <s v="PRODUCTOS INDIVIDUALES"/>
        <n v="76"/>
        <n v="46" u="1"/>
        <n v="52" u="1"/>
        <n v="53" u="1"/>
      </sharedItems>
    </cacheField>
    <cacheField name="No." numFmtId="0">
      <sharedItems containsBlank="1" containsMixedTypes="1" containsNumber="1" containsInteger="1" minValue="4" maxValue="4"/>
    </cacheField>
    <cacheField name="FECHA" numFmtId="0">
      <sharedItems containsDate="1" containsBlank="1" containsMixedTypes="1" minDate="2007-01-18T00:00:00" maxDate="1899-12-31T00:47:04"/>
    </cacheField>
    <cacheField name="VIGENCIA" numFmtId="0">
      <sharedItems containsDate="1" containsBlank="1" containsMixedTypes="1" minDate="2015-03-01T00:00:00" maxDate="1900-01-10T01:59:04"/>
    </cacheField>
    <cacheField name="CLASE DE RIESGO" numFmtId="0">
      <sharedItems containsBlank="1"/>
    </cacheField>
    <cacheField name="PRODUCTO/SISTEMA/FAMILIA " numFmtId="0">
      <sharedItems containsBlank="1"/>
    </cacheField>
    <cacheField name="APLICACIÓN" numFmtId="0">
      <sharedItems containsBlank="1" longText="1"/>
    </cacheField>
    <cacheField name="PRESENTACIÓN " numFmtId="0">
      <sharedItems containsBlank="1"/>
    </cacheField>
    <cacheField name="REFERENCIA" numFmtId="0">
      <sharedItems containsBlank="1" containsMixedTypes="1" containsNumber="1" containsInteger="1" minValue="8081" maxValue="40129022"/>
    </cacheField>
    <cacheField name="vacio" numFmtId="0">
      <sharedItems containsNonDate="0" containsString="0" containsBlank="1"/>
    </cacheField>
    <cacheField name="No.Ins" numFmtId="0">
      <sharedItems containsBlank="1" containsMixedTypes="1" containsNumber="1" containsInteger="1" minValue="0" maxValue="4" count="98">
        <s v="D1003-11"/>
        <s v="D1003-14"/>
        <s v="D1004-18"/>
        <s v="D1006-31"/>
        <s v="D1101-02"/>
        <s v="D1101-03"/>
        <s v="D1105-15"/>
        <s v="D0701-01"/>
        <s v="D0702-02"/>
        <s v="D1204-15"/>
        <s v="D1207-73"/>
        <s v="D1208-99"/>
        <s v="D1210-141"/>
        <s v="D1210-142"/>
        <s v="D1210-143"/>
        <s v="D1210-144"/>
        <s v="D1210-145"/>
        <s v="D1211-148"/>
        <s v="D1211-149"/>
        <s v="D1211-150"/>
        <s v="D1211-151"/>
        <s v="D1211-152"/>
        <s v="D1301-03"/>
        <s v="D1302-09"/>
        <s v="D1302-10"/>
        <s v="D1302-11"/>
        <s v="D1303-30"/>
        <s v="D1303-31"/>
        <s v="D1303-32"/>
        <s v="D1304-38"/>
        <s v="D1304-39"/>
        <s v="D1304-40"/>
        <s v="D1305-45"/>
        <s v="D1305-46"/>
        <s v="D1305-47"/>
        <s v="D1305-49"/>
        <s v="D1305-50"/>
        <s v="D1305-54"/>
        <s v="D1306-55"/>
        <s v="D1306-56"/>
        <s v="D1306-57"/>
        <s v="D1306-58"/>
        <s v="D1307-63"/>
        <s v="D1307-64"/>
        <s v="D1308-67"/>
        <s v="D1308-68"/>
        <s v="D1308-69"/>
        <s v="D1308-74"/>
        <s v="D1311-102"/>
        <s v="D1311-103"/>
        <s v="D1311-104"/>
        <s v="D0812-37"/>
        <s v="D0812-41"/>
        <s v="D0812-56"/>
        <s v="D1312-107"/>
        <s v="D1402-06"/>
        <s v="D1402-07"/>
        <s v="D1402-02"/>
        <s v="D1403-12"/>
        <s v="D1403-13"/>
        <m/>
        <s v="D1403-15"/>
        <s v="D1408-23"/>
        <s v="D1408-25"/>
        <s v="D1408-27"/>
        <s v="D1408-30"/>
        <s v="D1410-36"/>
        <s v="D1410-37"/>
        <s v="D1410-38"/>
        <s v="D1409-34"/>
        <s v="D1409-32"/>
        <s v="D1501-01"/>
        <s v="D1503-12"/>
        <s v="D1503-09"/>
        <s v="D1503-10"/>
        <s v="ACTD 1504-02"/>
        <s v="D1505-21"/>
        <s v="D1505-22"/>
        <s v="D1505-23"/>
        <s v="D1505-24"/>
        <s v="D1506-36"/>
        <s v="D1506-28"/>
        <s v="D1506-34"/>
        <s v="D1506-31"/>
        <s v="D1506-29"/>
        <s v="D1506-30"/>
        <s v="D1506-33"/>
        <s v="D1506-32"/>
        <s v="D1507-37"/>
        <s v="D1507-41"/>
        <s v="D1507-40"/>
        <s v="D1507-38"/>
        <s v="D1508-42"/>
        <s v="D1508-43"/>
        <n v="0"/>
        <s v="SISTEMAS"/>
        <n v="4"/>
        <n v="3" u="1"/>
      </sharedItems>
    </cacheField>
    <cacheField name="No.Ins.Secundario" numFmtId="0">
      <sharedItems containsBlank="1"/>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407499074077" createdVersion="4" refreshedVersion="4" recordCount="29" xr:uid="{00000000-000A-0000-FFFF-FFFF0E000000}">
  <cacheSource type="worksheet">
    <worksheetSource ref="A4:N63" sheet="SCANCO"/>
  </cacheSource>
  <cacheFields count="12">
    <cacheField name="TIPO" numFmtId="0">
      <sharedItems containsBlank="1" count="3">
        <s v="F"/>
        <s v="PF"/>
        <m/>
      </sharedItems>
    </cacheField>
    <cacheField name="No." numFmtId="0">
      <sharedItems containsBlank="1"/>
    </cacheField>
    <cacheField name="FECHA" numFmtId="0">
      <sharedItems containsNonDate="0" containsDate="1" containsString="0" containsBlank="1" minDate="2006-08-16T00:00:00" maxDate="2014-02-06T00:00:00"/>
    </cacheField>
    <cacheField name="VIGENCIA" numFmtId="0">
      <sharedItems containsNonDate="0" containsDate="1" containsString="0" containsBlank="1" minDate="2016-10-01T00:00:00" maxDate="2019-02-02T00:00:00"/>
    </cacheField>
    <cacheField name=" CLASE   DE RIESGO" numFmtId="0">
      <sharedItems containsBlank="1"/>
    </cacheField>
    <cacheField name="PRODUCTO/FAMILIA " numFmtId="0">
      <sharedItems containsBlank="1"/>
    </cacheField>
    <cacheField name="APLICACIÓN" numFmtId="0">
      <sharedItems containsBlank="1"/>
    </cacheField>
    <cacheField name="PRESENTACIÓN " numFmtId="0">
      <sharedItems containsBlank="1"/>
    </cacheField>
    <cacheField name="REFERENCIA" numFmtId="0">
      <sharedItems containsBlank="1"/>
    </cacheField>
    <cacheField name="vacio" numFmtId="0">
      <sharedItems containsNonDate="0" containsString="0" containsBlank="1"/>
    </cacheField>
    <cacheField name="No.Ins" numFmtId="0">
      <sharedItems containsMixedTypes="1" containsNumber="1" containsInteger="1" minValue="0" maxValue="0" count="5">
        <s v="D0608-10"/>
        <s v="D1203-12"/>
        <s v="D1208-98"/>
        <s v="D1402-05"/>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230.40815891204" createdVersion="4" refreshedVersion="4" recordCount="42" xr:uid="{00000000-000A-0000-FFFF-FFFF0F000000}">
  <cacheSource type="worksheet">
    <worksheetSource ref="A4:N48" sheet="SPINREACT"/>
  </cacheSource>
  <cacheFields count="12">
    <cacheField name="TIPO" numFmtId="0">
      <sharedItems containsBlank="1" containsMixedTypes="1" containsNumber="1" containsInteger="1" minValue="1" maxValue="58" count="64">
        <s v="P"/>
        <s v="F"/>
        <s v="PF"/>
        <s v="S3"/>
        <m/>
        <s v="PRODUCTOS INDIVIDUALES"/>
        <n v="8"/>
        <n v="57" u="1"/>
        <n v="34" u="1"/>
        <n v="13" u="1"/>
        <n v="36" u="1"/>
        <n v="38" u="1"/>
        <n v="5" u="1"/>
        <n v="14" u="1"/>
        <n v="40" u="1"/>
        <n v="42" u="1"/>
        <n v="15" u="1"/>
        <n v="44" u="1"/>
        <n v="2" u="1"/>
        <n v="46" u="1"/>
        <n v="6" u="1"/>
        <n v="16" u="1"/>
        <n v="48" u="1"/>
        <n v="17" u="1"/>
        <n v="50" u="1"/>
        <n v="18" u="1"/>
        <n v="52" u="1"/>
        <n v="19" u="1"/>
        <n v="54" u="1"/>
        <n v="7" u="1"/>
        <n v="20" u="1"/>
        <n v="56" u="1"/>
        <n v="33" u="1"/>
        <n v="21" u="1"/>
        <n v="58" u="1"/>
        <n v="35" u="1"/>
        <n v="22" u="1"/>
        <n v="37" u="1"/>
        <n v="1" u="1"/>
        <n v="23" u="1"/>
        <n v="3" u="1"/>
        <n v="39" u="1"/>
        <n v="24" u="1"/>
        <n v="41" u="1"/>
        <n v="25" u="1"/>
        <n v="9" u="1"/>
        <n v="43" u="1"/>
        <n v="26" u="1"/>
        <n v="45" u="1"/>
        <n v="27" u="1"/>
        <n v="10" u="1"/>
        <n v="47" u="1"/>
        <n v="28" u="1"/>
        <n v="49" u="1"/>
        <n v="29" u="1"/>
        <n v="11" u="1"/>
        <n v="51" u="1"/>
        <n v="30" u="1"/>
        <n v="53" u="1"/>
        <n v="31" u="1"/>
        <n v="4" u="1"/>
        <n v="12" u="1"/>
        <n v="55" u="1"/>
        <n v="32" u="1"/>
      </sharedItems>
    </cacheField>
    <cacheField name="No." numFmtId="0">
      <sharedItems containsBlank="1" containsMixedTypes="1" containsNumber="1" containsInteger="1" minValue="2" maxValue="2"/>
    </cacheField>
    <cacheField name="FECHA" numFmtId="0">
      <sharedItems containsDate="1" containsBlank="1" containsMixedTypes="1" minDate="2009-11-10T00:00:00" maxDate="1899-12-31T00:17:04"/>
    </cacheField>
    <cacheField name="VIGENCIA" numFmtId="0">
      <sharedItems containsDate="1" containsBlank="1" containsMixedTypes="1" minDate="2014-11-01T00:00:00" maxDate="1900-01-05T09:05:04"/>
    </cacheField>
    <cacheField name="CLASE DE RIESGO" numFmtId="0">
      <sharedItems containsBlank="1"/>
    </cacheField>
    <cacheField name="PRODUCTO/SISTEMA/FAMILIA" numFmtId="0">
      <sharedItems containsBlank="1"/>
    </cacheField>
    <cacheField name="APLICACIÓN" numFmtId="0">
      <sharedItems containsBlank="1"/>
    </cacheField>
    <cacheField name="PRESENTACIÓN" numFmtId="0">
      <sharedItems containsBlank="1"/>
    </cacheField>
    <cacheField name=" REFERENCIA" numFmtId="0">
      <sharedItems containsBlank="1" containsMixedTypes="1" containsNumber="1" containsInteger="1" minValue="41023" maxValue="1709211"/>
    </cacheField>
    <cacheField name="vacio" numFmtId="0">
      <sharedItems containsNonDate="0" containsString="0" containsBlank="1"/>
    </cacheField>
    <cacheField name="No.Ins" numFmtId="0">
      <sharedItems containsMixedTypes="1" containsNumber="1" containsInteger="1" minValue="0" maxValue="2" count="12">
        <s v="D0911-36"/>
        <s v="D1101-04"/>
        <s v="D1104-11"/>
        <s v="D1106-19"/>
        <s v="D1303-34"/>
        <s v="D1303-35"/>
        <s v="D1305-52"/>
        <s v="D1411-48"/>
        <s v="D1412-55"/>
        <n v="0"/>
        <s v="SISTEMAS"/>
        <n v="2"/>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461.408105671297" createdVersion="4" refreshedVersion="4" recordCount="37" xr:uid="{00000000-000A-0000-FFFF-FFFF10000000}">
  <cacheSource type="worksheet">
    <worksheetSource ref="A9:K9" sheet="ELITECH"/>
  </cacheSource>
  <cacheFields count="12">
    <cacheField name="TIPO" numFmtId="0">
      <sharedItems containsBlank="1" containsMixedTypes="1" containsNumber="1" containsInteger="1" minValue="10" maxValue="10" count="6">
        <s v="P"/>
        <s v="S2"/>
        <m/>
        <s v="S3"/>
        <s v="PRODUCTOS INDIVIDUALES"/>
        <n v="10"/>
      </sharedItems>
    </cacheField>
    <cacheField name="No." numFmtId="0">
      <sharedItems containsBlank="1" containsMixedTypes="1" containsNumber="1" containsInteger="1" minValue="3" maxValue="3"/>
    </cacheField>
    <cacheField name="FECHA" numFmtId="0">
      <sharedItems containsDate="1" containsBlank="1" containsMixedTypes="1" minDate="1899-12-31T00:00:00" maxDate="2015-03-11T00:00:00"/>
    </cacheField>
    <cacheField name="VIGENCIA" numFmtId="0">
      <sharedItems containsDate="1" containsBlank="1" containsMixedTypes="1" minDate="2016-02-01T00:00:00" maxDate="1899-12-31T00:50:04"/>
    </cacheField>
    <cacheField name=" CLASE   DE RIESGO" numFmtId="0">
      <sharedItems containsBlank="1"/>
    </cacheField>
    <cacheField name="PRODUCTO/SISTEMA/FAMILIA " numFmtId="0">
      <sharedItems containsBlank="1"/>
    </cacheField>
    <cacheField name="APLICACIÓN" numFmtId="0">
      <sharedItems containsBlank="1"/>
    </cacheField>
    <cacheField name="PRESENTACIÓN" numFmtId="0">
      <sharedItems containsBlank="1"/>
    </cacheField>
    <cacheField name="REFERENCIA" numFmtId="0">
      <sharedItems containsBlank="1" containsMixedTypes="1" containsNumber="1" containsInteger="1" minValue="60" maxValue="900"/>
    </cacheField>
    <cacheField name="vacio" numFmtId="0">
      <sharedItems containsNonDate="0" containsString="0" containsBlank="1"/>
    </cacheField>
    <cacheField name="No.Ins" numFmtId="0">
      <sharedItems containsMixedTypes="1" containsNumber="1" containsInteger="1" minValue="0" maxValue="3" count="16">
        <s v="D1003-12"/>
        <s v="D0602-01"/>
        <s v="D0602-02"/>
        <s v="D1203-07"/>
        <s v="D1203-08"/>
        <s v="D1302-19"/>
        <s v="D1303-36"/>
        <s v="D1310-89"/>
        <s v="D0902-01"/>
        <s v="D0903-03"/>
        <s v="D0903-04"/>
        <s v="D0907-19"/>
        <s v="D1503-11"/>
        <n v="0"/>
        <s v="SISTEMAS"/>
        <n v="3"/>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461.642274537036" createdVersion="4" refreshedVersion="4" recordCount="8" xr:uid="{00000000-000A-0000-FFFF-FFFF11000000}">
  <cacheSource type="worksheet">
    <worksheetSource ref="A4:N12" sheet="LAB DAVIH"/>
  </cacheSource>
  <cacheFields count="12">
    <cacheField name="TIPO" numFmtId="0">
      <sharedItems containsBlank="1" count="2">
        <s v="P"/>
        <m/>
      </sharedItems>
    </cacheField>
    <cacheField name="No." numFmtId="0">
      <sharedItems containsBlank="1"/>
    </cacheField>
    <cacheField name="FECHA" numFmtId="14">
      <sharedItems containsNonDate="0" containsDate="1" containsString="0" containsBlank="1" minDate="1993-07-01T00:00:00" maxDate="2013-03-13T00:00:00"/>
    </cacheField>
    <cacheField name="VIGENCIA" numFmtId="0">
      <sharedItems containsNonDate="0" containsDate="1" containsString="0" containsBlank="1" minDate="2016-03-01T00:00:00" maxDate="2018-08-02T00:00:00"/>
    </cacheField>
    <cacheField name=" CLASE   DE RIESGO" numFmtId="0">
      <sharedItems containsBlank="1"/>
    </cacheField>
    <cacheField name="PRODUCTO/SISTEMA/FAMILIA " numFmtId="0">
      <sharedItems containsBlank="1"/>
    </cacheField>
    <cacheField name="APLICACIÓN" numFmtId="0">
      <sharedItems containsBlank="1"/>
    </cacheField>
    <cacheField name="PRESENTACIÓN " numFmtId="0">
      <sharedItems containsBlank="1"/>
    </cacheField>
    <cacheField name="REFERENCIA" numFmtId="0">
      <sharedItems containsBlank="1"/>
    </cacheField>
    <cacheField name="vacio" numFmtId="0">
      <sharedItems containsNonDate="0" containsString="0" containsBlank="1"/>
    </cacheField>
    <cacheField name="No.Ins" numFmtId="0">
      <sharedItems containsMixedTypes="1" containsNumber="1" containsInteger="1" minValue="0" maxValue="0" count="8">
        <s v="D0603-03"/>
        <s v="D1202-05"/>
        <s v="D1212-172"/>
        <s v="D1303-33"/>
        <s v="D9504-05"/>
        <s v="D9307-06"/>
        <s v="D0308-16"/>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461.642654976851" createdVersion="4" refreshedVersion="4" minRefreshableVersion="3" recordCount="112" xr:uid="{00000000-000A-0000-FFFF-FFFF12000000}">
  <cacheSource type="worksheet">
    <worksheetSource ref="A1:A311" sheet="LINDMED"/>
  </cacheSource>
  <cacheFields count="1">
    <cacheField name="LISTA DE DIAGNOSTICADORES CON AUTORIZACIÓN DE COMERCIALIZACIÓN EN CUBA 2016" numFmtId="0">
      <sharedItems containsBlank="1" containsMixedTypes="1"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643.56859826389" createdVersion="4" refreshedVersion="4" recordCount="21" xr:uid="{00000000-000A-0000-FFFF-FFFF13000000}">
  <cacheSource type="worksheet">
    <worksheetSource ref="A4:N30" sheet="HORIBA"/>
  </cacheSource>
  <cacheFields count="12">
    <cacheField name="TIPO" numFmtId="0">
      <sharedItems containsBlank="1" count="4">
        <s v="F"/>
        <s v="PF"/>
        <s v="P"/>
        <m/>
      </sharedItems>
    </cacheField>
    <cacheField name="No." numFmtId="0">
      <sharedItems containsBlank="1"/>
    </cacheField>
    <cacheField name="FECHA" numFmtId="0">
      <sharedItems containsDate="1" containsBlank="1" containsMixedTypes="1" minDate="2011-12-06T00:00:00" maxDate="2016-06-14T00:00:00"/>
    </cacheField>
    <cacheField name="VIGENCIA" numFmtId="0">
      <sharedItems containsNonDate="0" containsDate="1" containsString="0" containsBlank="1" minDate="2016-06-01T00:00:00" maxDate="2021-06-02T00:00:00"/>
    </cacheField>
    <cacheField name="CLASE DE RIESGO" numFmtId="0">
      <sharedItems containsBlank="1"/>
    </cacheField>
    <cacheField name="PRODUCTO/SISTEMA/FAMILIA " numFmtId="0">
      <sharedItems containsBlank="1"/>
    </cacheField>
    <cacheField name="APLICACIÓN" numFmtId="0">
      <sharedItems containsBlank="1"/>
    </cacheField>
    <cacheField name=" PRESENTACIÓN " numFmtId="0">
      <sharedItems containsBlank="1"/>
    </cacheField>
    <cacheField name="REFERENCIA" numFmtId="0">
      <sharedItems containsBlank="1"/>
    </cacheField>
    <cacheField name="vacio" numFmtId="0">
      <sharedItems containsNonDate="0" containsString="0" containsBlank="1"/>
    </cacheField>
    <cacheField name="No.Ins" numFmtId="0">
      <sharedItems containsBlank="1" containsMixedTypes="1" containsNumber="1" containsInteger="1" minValue="0" maxValue="0" count="6">
        <s v="D1002-06"/>
        <s v="D1106-18"/>
        <s v="D1106-20"/>
        <s v="D1112-31"/>
        <m/>
        <n v="0"/>
      </sharedItems>
    </cacheField>
    <cacheField name="No.Ins.Secundario"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1647.721656250003" createdVersion="1" refreshedVersion="4" recordCount="4" upgradeOnRefresh="1" xr:uid="{00000000-000A-0000-FFFF-FFFF01000000}">
  <cacheSource type="worksheet">
    <worksheetSource ref="A4:N8" sheet="CNIC"/>
  </cacheSource>
  <cacheFields count="12">
    <cacheField name="TIPO" numFmtId="0">
      <sharedItems containsBlank="1" count="2">
        <s v="P"/>
        <m/>
      </sharedItems>
    </cacheField>
    <cacheField name="No." numFmtId="0">
      <sharedItems containsBlank="1"/>
    </cacheField>
    <cacheField name="FECHA" numFmtId="0">
      <sharedItems containsNonDate="0" containsDate="1" containsString="0" containsBlank="1" minDate="2002-02-21T00:00:00" maxDate="2002-08-15T00:00:00"/>
    </cacheField>
    <cacheField name="VIGENCIA" numFmtId="0">
      <sharedItems containsNonDate="0" containsDate="1" containsString="0" containsBlank="1" minDate="2017-02-01T00:00:00" maxDate="2017-08-02T00:00:00"/>
    </cacheField>
    <cacheField name=" CLASE   DE RIESGO" numFmtId="0">
      <sharedItems containsBlank="1"/>
    </cacheField>
    <cacheField name="PRODUCTO/FAMILIA " numFmtId="0">
      <sharedItems containsBlank="1"/>
    </cacheField>
    <cacheField name="APLICACIÓN" numFmtId="0">
      <sharedItems containsBlank="1"/>
    </cacheField>
    <cacheField name="PRESENTACIÓN  " numFmtId="0">
      <sharedItems containsBlank="1"/>
    </cacheField>
    <cacheField name="REFERENCIA" numFmtId="0">
      <sharedItems containsNonDate="0" containsString="0" containsBlank="1"/>
    </cacheField>
    <cacheField name="vacio" numFmtId="0">
      <sharedItems containsNonDate="0" containsString="0" containsBlank="1"/>
    </cacheField>
    <cacheField name="No.Ins" numFmtId="0">
      <sharedItems containsMixedTypes="1" containsNumber="1" containsInteger="1" minValue="0" maxValue="0" count="4">
        <s v="D0202-01"/>
        <s v="D0207-28"/>
        <s v="D0208-34"/>
        <n v="0"/>
      </sharedItems>
    </cacheField>
    <cacheField name="No.Ins.Secundario" numFmtId="0">
      <sharedItems count="1">
        <s v=""/>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1647.726177546298" createdVersion="1" refreshedVersion="4" recordCount="2" upgradeOnRefresh="1" xr:uid="{00000000-000A-0000-FFFF-FFFF02000000}">
  <cacheSource type="worksheet">
    <worksheetSource ref="A4:O6" sheet="DIAGEN" r:id="rId2"/>
  </cacheSource>
  <cacheFields count="12">
    <cacheField name="TIPO" numFmtId="0">
      <sharedItems containsBlank="1" count="2">
        <s v="P"/>
        <m/>
      </sharedItems>
    </cacheField>
    <cacheField name="No." numFmtId="0">
      <sharedItems containsBlank="1"/>
    </cacheField>
    <cacheField name="FECHA" numFmtId="0">
      <sharedItems containsNonDate="0" containsDate="1" containsString="0" containsBlank="1" minDate="2007-10-19T00:00:00" maxDate="2007-10-20T00:00:00"/>
    </cacheField>
    <cacheField name="VIGENCIA" numFmtId="0">
      <sharedItems containsNonDate="0" containsDate="1" containsString="0" containsBlank="1" minDate="2017-10-01T00:00:00" maxDate="2017-10-02T00:00:00"/>
    </cacheField>
    <cacheField name="CLASE DE RIESGO" numFmtId="0">
      <sharedItems containsBlank="1"/>
    </cacheField>
    <cacheField name="PRODUCTO/FAMILIA " numFmtId="0">
      <sharedItems containsBlank="1"/>
    </cacheField>
    <cacheField name="APLICACIÓN" numFmtId="0">
      <sharedItems containsBlank="1"/>
    </cacheField>
    <cacheField name="FORMA DE PRESENTACIÓN / REFERENCIA" numFmtId="0">
      <sharedItems containsBlank="1"/>
    </cacheField>
    <cacheField name=" REFERENCIA" numFmtId="0">
      <sharedItems containsNonDate="0" containsString="0" containsBlank="1"/>
    </cacheField>
    <cacheField name="vacio" numFmtId="0">
      <sharedItems containsNonDate="0" containsString="0" containsBlank="1"/>
    </cacheField>
    <cacheField name="No.Ins" numFmtId="0">
      <sharedItems containsMixedTypes="1" containsNumber="1" containsInteger="1" minValue="0" maxValue="0" count="2">
        <s v="D0710-10"/>
        <n v="0"/>
      </sharedItems>
    </cacheField>
    <cacheField name="No.Ins.Secundario" numFmtId="0">
      <sharedItems count="1">
        <s v=""/>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1651.41979699074" createdVersion="1" refreshedVersion="4" recordCount="54" upgradeOnRefresh="1" xr:uid="{00000000-000A-0000-FFFF-FFFF04000000}">
  <cacheSource type="worksheet">
    <worksheetSource ref="A4:N123" sheet="MERCK"/>
  </cacheSource>
  <cacheFields count="12">
    <cacheField name="TIPO" numFmtId="0">
      <sharedItems containsBlank="1" count="3">
        <s v="F"/>
        <s v="PF"/>
        <m/>
      </sharedItems>
    </cacheField>
    <cacheField name="No." numFmtId="0">
      <sharedItems containsBlank="1"/>
    </cacheField>
    <cacheField name="FECHA" numFmtId="0">
      <sharedItems containsNonDate="0" containsDate="1" containsString="0" containsBlank="1" minDate="2011-02-01T00:00:00" maxDate="2012-11-09T00:00:00"/>
    </cacheField>
    <cacheField name="VIGENCIA" numFmtId="0">
      <sharedItems containsNonDate="0" containsDate="1" containsString="0" containsBlank="1" minDate="2016-02-01T00:00:00" maxDate="2017-11-02T00:00:00"/>
    </cacheField>
    <cacheField name=" CLASE   DE RIESGO" numFmtId="0">
      <sharedItems containsBlank="1"/>
    </cacheField>
    <cacheField name="PRODUCTO/SISTEMA/FAMILIA " numFmtId="0">
      <sharedItems containsBlank="1"/>
    </cacheField>
    <cacheField name="APLICACIÓN" numFmtId="0">
      <sharedItems containsBlank="1"/>
    </cacheField>
    <cacheField name="PRESENTACIÓN" numFmtId="0">
      <sharedItems containsBlank="1"/>
    </cacheField>
    <cacheField name="REFERENCIA" numFmtId="0">
      <sharedItems containsString="0" containsBlank="1" containsNumber="1" containsInteger="1" minValue="1013420500" maxValue="1312000001"/>
    </cacheField>
    <cacheField name="vacio" numFmtId="0">
      <sharedItems containsNonDate="0" containsString="0" containsBlank="1"/>
    </cacheField>
    <cacheField name="No.Ins" numFmtId="0">
      <sharedItems containsMixedTypes="1" containsNumber="1" containsInteger="1" minValue="0" maxValue="0" count="4">
        <s v="D1102-06"/>
        <s v="D1210-xx"/>
        <s v="D1211-153"/>
        <n v="0"/>
      </sharedItems>
    </cacheField>
    <cacheField name="No.Ins.Secundario" numFmtId="0">
      <sharedItems count="36">
        <s v=""/>
        <s v="1"/>
        <s v="2"/>
        <s v="3"/>
        <s v="4"/>
        <s v="5"/>
        <s v="6"/>
        <s v="7"/>
        <s v="8"/>
        <s v="9"/>
        <s v="10"/>
        <s v="11"/>
        <s v="12"/>
        <s v="13"/>
        <s v="14"/>
        <s v="15"/>
        <s v="16"/>
        <s v="17"/>
        <s v="18"/>
        <s v="19"/>
        <s v="20"/>
        <s v="21"/>
        <s v="22"/>
        <s v="23"/>
        <s v="24"/>
        <s v="25"/>
        <s v="26"/>
        <s v="27"/>
        <s v="28"/>
        <s v="29"/>
        <s v="30"/>
        <s v="31"/>
        <s v="32"/>
        <s v="33"/>
        <s v="34"/>
        <s v="35"/>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1654.491389814815" createdVersion="1" refreshedVersion="4" recordCount="12" upgradeOnRefresh="1" xr:uid="{00000000-000A-0000-FFFF-FFFF05000000}">
  <cacheSource type="worksheet">
    <worksheetSource ref="A4:N22" sheet="MINDMAX"/>
  </cacheSource>
  <cacheFields count="12">
    <cacheField name="TIPO" numFmtId="0">
      <sharedItems containsBlank="1" count="4">
        <s v="P"/>
        <s v="F"/>
        <s v="PF"/>
        <m/>
      </sharedItems>
    </cacheField>
    <cacheField name="No." numFmtId="0">
      <sharedItems containsBlank="1"/>
    </cacheField>
    <cacheField name="FECHA" numFmtId="0">
      <sharedItems containsNonDate="0" containsDate="1" containsString="0" containsBlank="1" minDate="2013-09-10T00:00:00" maxDate="2013-11-20T00:00:00"/>
    </cacheField>
    <cacheField name="VIGENCIA" numFmtId="0">
      <sharedItems containsNonDate="0" containsDate="1" containsString="0" containsBlank="1" minDate="2018-09-01T00:00:00" maxDate="2018-11-02T00:00:00"/>
    </cacheField>
    <cacheField name=" CLASE   DE RIESGO" numFmtId="0">
      <sharedItems containsBlank="1"/>
    </cacheField>
    <cacheField name="PRODUCTO/SISTEMA/FAMILIA " numFmtId="0">
      <sharedItems containsBlank="1"/>
    </cacheField>
    <cacheField name="APLICACIÓN" numFmtId="0">
      <sharedItems containsBlank="1"/>
    </cacheField>
    <cacheField name="PRESENTACIÓN" numFmtId="0">
      <sharedItems containsBlank="1"/>
    </cacheField>
    <cacheField name="REFERENCIA" numFmtId="0">
      <sharedItems containsBlank="1"/>
    </cacheField>
    <cacheField name="vacio" numFmtId="0">
      <sharedItems containsNonDate="0" containsString="0" containsBlank="1"/>
    </cacheField>
    <cacheField name="No.Ins" numFmtId="0">
      <sharedItems containsMixedTypes="1" containsNumber="1" containsInteger="1" minValue="0" maxValue="0" count="5">
        <s v="D1309-80"/>
        <s v="D1309-81"/>
        <s v="D1309-82"/>
        <n v="0"/>
        <s v="SISTEMAS"/>
      </sharedItems>
    </cacheField>
    <cacheField name="No.Ins.Secundario" numFmtId="0">
      <sharedItems count="1">
        <s v=""/>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1750.434939467596" createdVersion="4" refreshedVersion="4" recordCount="260" xr:uid="{00000000-000A-0000-FFFF-FFFF06000000}">
  <cacheSource type="worksheet">
    <worksheetSource ref="A11:K11" sheet="ROCHE"/>
  </cacheSource>
  <cacheFields count="12">
    <cacheField name="TIPO" numFmtId="0">
      <sharedItems containsBlank="1" count="7">
        <s v="S2"/>
        <m/>
        <s v="S3"/>
        <s v="P"/>
        <s v="F"/>
        <s v="PF"/>
        <s v="S4"/>
      </sharedItems>
    </cacheField>
    <cacheField name="No." numFmtId="0">
      <sharedItems containsBlank="1"/>
    </cacheField>
    <cacheField name="FECHA" numFmtId="14">
      <sharedItems containsNonDate="0" containsDate="1" containsString="0" containsBlank="1" minDate="2007-03-29T00:00:00" maxDate="2013-12-11T00:00:00"/>
    </cacheField>
    <cacheField name="VIGENCIA" numFmtId="0">
      <sharedItems containsNonDate="0" containsDate="1" containsString="0" containsBlank="1" minDate="2013-12-01T00:00:00" maxDate="2018-12-02T00:00:00"/>
    </cacheField>
    <cacheField name=" CLASE   DE RIESGO" numFmtId="0">
      <sharedItems containsBlank="1"/>
    </cacheField>
    <cacheField name="PRODUCTO/SISTEMA/FAMILIA " numFmtId="0">
      <sharedItems containsBlank="1"/>
    </cacheField>
    <cacheField name="APLICACIÓN" numFmtId="0">
      <sharedItems containsBlank="1" longText="1"/>
    </cacheField>
    <cacheField name="PRESENTACIÓN" numFmtId="0">
      <sharedItems containsBlank="1"/>
    </cacheField>
    <cacheField name="REFERENCIA" numFmtId="0">
      <sharedItems containsBlank="1" containsMixedTypes="1" containsNumber="1" containsInteger="1" minValue="4679598" maxValue="20767107"/>
    </cacheField>
    <cacheField name="vacio" numFmtId="0">
      <sharedItems containsNonDate="0" containsString="0" containsBlank="1"/>
    </cacheField>
    <cacheField name="No.Ins" numFmtId="0">
      <sharedItems containsMixedTypes="1" containsNumber="1" containsInteger="1" minValue="0" maxValue="0" count="197">
        <s v="D0812-42"/>
        <s v="D0812-43"/>
        <s v="D0812-46"/>
        <s v="D0812-47"/>
        <s v="D0812-48"/>
        <s v="D0812-49"/>
        <s v="D0812-50"/>
        <s v="D0812-44"/>
        <s v="D0903-06"/>
        <s v="D0903-07"/>
        <s v="D0903-08"/>
        <s v="D0905-10"/>
        <s v="D0905-11"/>
        <s v="D0905-12"/>
        <s v="D0905-13"/>
        <s v="D0905-14"/>
        <s v="D0911-37"/>
        <s v="D0912-40"/>
        <s v="D0912-41"/>
        <s v="D1001-01"/>
        <s v="D1001-02"/>
        <s v="D1001-04"/>
        <s v="D1005-23"/>
        <s v="D1201-04"/>
        <s v="D1201-03"/>
        <s v="D1201-01"/>
        <s v="D1201-02"/>
        <s v="D1203-10"/>
        <s v="D1203-11"/>
        <s v="D0703-06"/>
        <s v="D0703-05"/>
        <s v="D1204-14"/>
        <s v="D1205-26"/>
        <s v="D1205-23"/>
        <s v="D1205-21"/>
        <s v="D1205-27"/>
        <s v="D1205-19"/>
        <s v="D1205-22"/>
        <s v="D1205-08"/>
        <s v="D1205-29"/>
        <s v="D1205-28"/>
        <s v="D1205-20"/>
        <s v="D1205-25"/>
        <s v="D1205-34"/>
        <s v="D1205-33"/>
        <s v="D1205-32"/>
        <s v="D1206-37"/>
        <s v="D1206-55"/>
        <s v="D1206-39"/>
        <s v="D1206-38"/>
        <s v="D1206-63"/>
        <s v="D1206-62"/>
        <s v="D1206-57"/>
        <s v="D1206-58"/>
        <s v="D1206-54"/>
        <s v="D1206-48"/>
        <s v="D1206-59"/>
        <s v="D1206-45"/>
        <s v="D1206-51"/>
        <s v="D1206-53"/>
        <s v="D1206-49"/>
        <s v="D1206-50"/>
        <s v="D1206-61"/>
        <s v="D1206-47"/>
        <s v="D1206-60"/>
        <s v="D1206-42"/>
        <s v="D1206-46"/>
        <s v="D1206-41"/>
        <s v="D1206-40"/>
        <s v="D1206-43"/>
        <s v="D1206-44"/>
        <s v="D1206-56"/>
        <s v="D1206-52"/>
        <s v="D1207-69"/>
        <s v="D1207-66"/>
        <s v="D1207-71"/>
        <s v="D1207-67"/>
        <s v="D1207-70"/>
        <s v="D1207-65"/>
        <s v="D1207-74"/>
        <s v="D1207-75"/>
        <s v="D1207-76"/>
        <s v="D1207-77"/>
        <s v="D1207-78"/>
        <s v="D1207-79"/>
        <s v="D1207-80"/>
        <s v="D1207-81"/>
        <s v="D1207-82"/>
        <s v="D1207-68"/>
        <s v="D1207-64"/>
        <s v="D1207-72"/>
        <s v="D1207-83"/>
        <s v="D1207-84"/>
        <s v="D1207-85"/>
        <s v="D1207-86"/>
        <s v="D1208-87"/>
        <s v="D1207-88"/>
        <s v="D1207-89"/>
        <s v="D1207-90"/>
        <s v="D1207-91"/>
        <s v="D1208-92"/>
        <s v="D1208-93"/>
        <s v="D1208-94"/>
        <s v="D1208-95"/>
        <s v="D1208-96"/>
        <s v="D1208-100"/>
        <s v="D1208-101"/>
        <s v="D1208-102"/>
        <s v="D1208-103"/>
        <s v="D1208-104"/>
        <s v="D1208-105"/>
        <s v="D1208-106"/>
        <s v="D1208-107"/>
        <s v="D1208-108"/>
        <s v="D1208-109"/>
        <s v="D1208-110"/>
        <s v="D1208-111"/>
        <s v="D1208-112"/>
        <s v="D1208-113"/>
        <s v="D1208-114"/>
        <s v="D1208-115"/>
        <s v="D1208-116"/>
        <s v="D1208-117"/>
        <s v="D1208-118"/>
        <s v="D1208-119"/>
        <s v="D1208-120"/>
        <s v="D1209-121"/>
        <s v="D1209-123"/>
        <s v="D1209-124"/>
        <s v="D1209-125"/>
        <s v="D1209-126"/>
        <s v="D1210-127"/>
        <s v="D1210-128"/>
        <s v="D1210-129"/>
        <s v="D1210-130"/>
        <s v="D1210-131"/>
        <s v="D1210-132"/>
        <s v="D1210-133"/>
        <s v="D1210-134"/>
        <s v="D1210-135"/>
        <s v="D1210-136"/>
        <s v="D1210-137"/>
        <s v="D1210-138"/>
        <s v="D1212-157"/>
        <s v="D1212-158"/>
        <s v="D1212-159"/>
        <s v="D1212-160"/>
        <s v="D1212-161"/>
        <s v="D1212-162"/>
        <s v="D1212-163"/>
        <s v="D1212-164"/>
        <s v="D1212-165"/>
        <s v="D1212-166"/>
        <s v="D1212-167"/>
        <s v="D1212-170"/>
        <s v="D1212-171"/>
        <s v="D1301-01"/>
        <s v="D1301-02"/>
        <s v="D1301-04"/>
        <s v="D1302-05"/>
        <s v="D1302-06"/>
        <s v="D1303-28"/>
        <s v="D1303-29"/>
        <s v="D1303-37"/>
        <s v="D1305-51"/>
        <s v="D1306-61"/>
        <s v="D1306-59"/>
        <s v="D1306-60"/>
        <s v="D1308-66"/>
        <s v="D1308-70"/>
        <s v="D1308-71"/>
        <s v="D1308-72"/>
        <s v="D1308-73"/>
        <s v="D1309-76"/>
        <s v="D1309-77"/>
        <s v="D1309-75"/>
        <s v="D1309-78"/>
        <s v="D1310-83"/>
        <s v="D1310-84"/>
        <s v="D1310-86"/>
        <s v="D1310-85"/>
        <s v="D1310-90"/>
        <s v="D1310-88"/>
        <s v="D1310-87"/>
        <s v="D1310-91"/>
        <s v="D1310-92"/>
        <s v="D1311-95"/>
        <s v="D1311-96"/>
        <s v="D1311-100"/>
        <s v="D1311-99"/>
        <s v="D1311-98"/>
        <s v="D1311-94"/>
        <s v="D1311-97"/>
        <s v="D1311-93"/>
        <s v="D1312-105"/>
        <s v="D1312-106"/>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2017.649105555553" createdVersion="5" refreshedVersion="5" recordCount="14" xr:uid="{00000000-000A-0000-FFFF-FFFF07000000}">
  <cacheSource type="worksheet">
    <worksheetSource ref="A4:N17" sheet="CENTIS"/>
  </cacheSource>
  <cacheFields count="12">
    <cacheField name="TIPO" numFmtId="0">
      <sharedItems count="1">
        <s v="P"/>
      </sharedItems>
    </cacheField>
    <cacheField name="No." numFmtId="0">
      <sharedItems/>
    </cacheField>
    <cacheField name="FECHA" numFmtId="14">
      <sharedItems containsSemiMixedTypes="0" containsNonDate="0" containsDate="1" containsString="0" minDate="2003-12-24T00:00:00" maxDate="2011-05-04T00:00:00"/>
    </cacheField>
    <cacheField name="VIGENCIA" numFmtId="165">
      <sharedItems containsSemiMixedTypes="0" containsNonDate="0" containsDate="1" containsString="0" minDate="2014-09-30T00:00:00" maxDate="2019-03-01T00:00:00"/>
    </cacheField>
    <cacheField name="CLASE DE RIESGO" numFmtId="0">
      <sharedItems/>
    </cacheField>
    <cacheField name="PRODUCTO/SISTEMA/FAMILIA " numFmtId="0">
      <sharedItems/>
    </cacheField>
    <cacheField name="APLICACIÓN" numFmtId="0">
      <sharedItems/>
    </cacheField>
    <cacheField name="PRESENTACIÓN" numFmtId="0">
      <sharedItems/>
    </cacheField>
    <cacheField name=" REFERENCIA" numFmtId="0">
      <sharedItems containsBlank="1" containsMixedTypes="1" containsNumber="1" containsInteger="1" minValue="41023" maxValue="1700051"/>
    </cacheField>
    <cacheField name="vacio" numFmtId="0">
      <sharedItems containsNonDate="0" containsString="0" containsBlank="1"/>
    </cacheField>
    <cacheField name="No.Ins" numFmtId="0">
      <sharedItems count="17">
        <s v="D0409-11"/>
        <s v="D1001-03"/>
        <s v="D0511-06"/>
        <s v="D0512-07"/>
        <s v="D0605-07"/>
        <s v="D0605-05"/>
        <s v="D0605-04"/>
        <s v="D0605-06"/>
        <s v="D1105-16"/>
        <s v="D1105-17"/>
        <s v="D0312-31"/>
        <s v="D0812-55"/>
        <s v="D0402-05"/>
        <s v="D0402-04"/>
        <s v="D0402-03" u="1"/>
        <s v="D0312-32" u="1"/>
        <s v="D0312-29" u="1"/>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upo" refreshedDate="42018.596932523149" createdVersion="4" refreshedVersion="5" recordCount="39" xr:uid="{00000000-000A-0000-FFFF-FFFF08000000}">
  <cacheSource type="worksheet">
    <worksheetSource ref="A4:N68" sheet="ISED"/>
  </cacheSource>
  <cacheFields count="12">
    <cacheField name="TIPO" numFmtId="0">
      <sharedItems containsBlank="1" count="5">
        <s v="P"/>
        <s v="F"/>
        <s v="PF"/>
        <m/>
        <s v="PRODUCTOS INDIVIDUALES"/>
      </sharedItems>
    </cacheField>
    <cacheField name="No." numFmtId="0">
      <sharedItems containsBlank="1"/>
    </cacheField>
    <cacheField name="FECHA" numFmtId="0">
      <sharedItems containsDate="1" containsBlank="1" containsMixedTypes="1" minDate="2010-04-08T00:00:00" maxDate="2014-03-07T00:00:00"/>
    </cacheField>
    <cacheField name="VIGENCIA" numFmtId="0">
      <sharedItems containsDate="1" containsBlank="1" containsMixedTypes="1" minDate="2015-04-01T00:00:00" maxDate="2019-03-02T00:00:00"/>
    </cacheField>
    <cacheField name="CLASE DE RIESGO" numFmtId="0">
      <sharedItems containsBlank="1"/>
    </cacheField>
    <cacheField name="PRODUCTO/SISTEMA/FAMILIA " numFmtId="0">
      <sharedItems containsBlank="1"/>
    </cacheField>
    <cacheField name="PRODUCTO/FAMILIA " numFmtId="0">
      <sharedItems containsBlank="1"/>
    </cacheField>
    <cacheField name="PRESENTACIÓN " numFmtId="0">
      <sharedItems containsBlank="1"/>
    </cacheField>
    <cacheField name="REFERENCIA" numFmtId="0">
      <sharedItems containsBlank="1" containsMixedTypes="1" containsNumber="1" containsInteger="1" minValue="10300" maxValue="285033"/>
    </cacheField>
    <cacheField name="vacio" numFmtId="0">
      <sharedItems containsNonDate="0" containsString="0" containsBlank="1"/>
    </cacheField>
    <cacheField name="No.Ins" numFmtId="0">
      <sharedItems containsBlank="1" containsMixedTypes="1" containsNumber="1" containsInteger="1" minValue="0" maxValue="0" count="21">
        <s v="D1004-15"/>
        <s v="D1004-16"/>
        <s v="D1010-39"/>
        <s v="D1103-13"/>
        <s v="D1106-23"/>
        <s v="D1203-06"/>
        <s v="D1302-12"/>
        <s v="D1302-13"/>
        <s v="D1302-16"/>
        <s v="D1303-20"/>
        <s v="D1304-42"/>
        <s v="D1304-43"/>
        <s v="D1304-44"/>
        <s v="D1305-48"/>
        <s v="D1402-03"/>
        <s v="D1402-01"/>
        <s v="D1403-10"/>
        <s v="D1403-03"/>
        <m/>
        <n v="0"/>
        <s v="SISTEMAS"/>
      </sharedItems>
    </cacheField>
    <cacheField name="No.Ins.Secundario" numFmtId="0">
      <sharedItems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nuel Morejón Campa" refreshedDate="42151.420369675929" createdVersion="5" refreshedVersion="4" recordCount="29" xr:uid="{00000000-000A-0000-FFFF-FFFF09000000}">
  <cacheSource type="worksheet">
    <worksheetSource ref="A508:K508" sheet="CIE"/>
  </cacheSource>
  <cacheFields count="12">
    <cacheField name="TIPO" numFmtId="0">
      <sharedItems containsBlank="1" count="2">
        <s v="P"/>
        <m/>
      </sharedItems>
    </cacheField>
    <cacheField name="No." numFmtId="0">
      <sharedItems containsBlank="1"/>
    </cacheField>
    <cacheField name="FECHA" numFmtId="0">
      <sharedItems containsDate="1" containsBlank="1" containsMixedTypes="1" minDate="1992-12-02T00:00:00" maxDate="2014-10-03T00:00:00"/>
    </cacheField>
    <cacheField name="VIGENCIA" numFmtId="0">
      <sharedItems containsNonDate="0" containsDate="1" containsString="0" containsBlank="1" minDate="2015-04-01T00:00:00" maxDate="2019-10-02T00:00:00"/>
    </cacheField>
    <cacheField name="CLASE DE RIESGO" numFmtId="0">
      <sharedItems containsBlank="1"/>
    </cacheField>
    <cacheField name="PRODUCTO/SISTEMA/FAMILIA " numFmtId="0">
      <sharedItems containsBlank="1"/>
    </cacheField>
    <cacheField name="APLICACIÓN" numFmtId="0">
      <sharedItems containsBlank="1"/>
    </cacheField>
    <cacheField name="PRESENTACIÓN " numFmtId="0">
      <sharedItems containsBlank="1"/>
    </cacheField>
    <cacheField name=" REFERENCIA" numFmtId="0">
      <sharedItems containsBlank="1" containsMixedTypes="1" containsNumber="1" containsInteger="1" minValue="4001" maxValue="4001"/>
    </cacheField>
    <cacheField name="vacio" numFmtId="0">
      <sharedItems containsNonDate="0" containsString="0" containsBlank="1"/>
    </cacheField>
    <cacheField name="No.Ins" numFmtId="0">
      <sharedItems containsMixedTypes="1" containsNumber="1" containsInteger="1" minValue="0" maxValue="0" count="28">
        <s v="D1204-16"/>
        <s v="D0009-11"/>
        <s v="D9606-21"/>
        <s v="D9307-07"/>
        <s v="D0007-10"/>
        <s v="D0108-02"/>
        <s v="D9402-07"/>
        <s v="D0205-11"/>
        <s v="D9401-06"/>
        <s v="D9406-14"/>
        <s v="D9406-15"/>
        <s v="D0206-18"/>
        <s v="D9306-04"/>
        <s v="D0207-25"/>
        <s v="D9301-01"/>
        <s v="D0210-42"/>
        <s v="D9501-01"/>
        <s v="D9402-10"/>
        <s v="D0304-09"/>
        <s v="D9506-10"/>
        <s v="D0308-14"/>
        <s v="D0308-17"/>
        <s v="D9212-13"/>
        <s v="D9212-16"/>
        <s v="D0907-16"/>
        <s v="D9909-09"/>
        <s v="D1410-35"/>
        <n v="0"/>
      </sharedItems>
    </cacheField>
    <cacheField name="No.Ins.Secundari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s v="D1103-08"/>
    <d v="2011-03-01T00:00:00"/>
    <d v="2016-03-01T00:00:00"/>
    <s v="D"/>
    <s v="ior Hemo-CIM SC anti-A"/>
    <s v="Para la determinación de grupos sanguíneos del sistema ABO."/>
    <s v="Para 100 determinaciones, 5 mL"/>
    <n v="8017"/>
    <m/>
    <x v="0"/>
    <x v="0"/>
  </r>
  <r>
    <x v="0"/>
    <s v="D1103-12"/>
    <d v="2011-03-01T00:00:00"/>
    <d v="2016-03-01T00:00:00"/>
    <s v="D"/>
    <s v="ior Hemo-CIM SC anti-B"/>
    <s v="Para la determinación de grupos sanguíneos del sistema ABO."/>
    <s v="Para 100 determinaciones, 5 mL"/>
    <n v="8018"/>
    <m/>
    <x v="1"/>
    <x v="0"/>
  </r>
  <r>
    <x v="0"/>
    <s v="D1103-09"/>
    <d v="2011-03-01T00:00:00"/>
    <d v="2016-03-01T00:00:00"/>
    <s v="D"/>
    <s v="ior Hemo-CIM SC anti-AB"/>
    <s v="Para la determinación de grupos sanguíneos del sistema ABO."/>
    <s v="Para 100 determinaciones, 5 mL"/>
    <n v="8019"/>
    <m/>
    <x v="2"/>
    <x v="0"/>
  </r>
  <r>
    <x v="0"/>
    <s v="D1103-10"/>
    <d v="2011-03-01T00:00:00"/>
    <d v="2016-03-01T00:00:00"/>
    <s v="D"/>
    <s v="ior Hemo-CIM SC anti-D"/>
    <s v="Determinación cualitativa del antígeno D en sangre humana."/>
    <s v="Para 100 determinaciones, 5 mL"/>
    <n v="8020"/>
    <m/>
    <x v="3"/>
    <x v="0"/>
  </r>
  <r>
    <x v="0"/>
    <s v="D1103-11"/>
    <d v="2011-03-01T00:00:00"/>
    <d v="2016-03-01T00:00:00"/>
    <s v="D"/>
    <s v="Suero de Coombs poliespecífico"/>
    <s v="Para el inmunodiagnóstico en la detección de anticuerpos contra hematíes, tipaje de grupos sanguíneos, pruebas de compatibilidad y en el estudio de enfermedades autoinmunitarias."/>
    <s v="Para 50 determinaciones, 5 mL"/>
    <n v="8021"/>
    <m/>
    <x v="4"/>
    <x v="0"/>
  </r>
  <r>
    <x v="0"/>
    <s v="D1208-97"/>
    <d v="2012-08-16T00:00:00"/>
    <d v="2017-08-01T00:00:00"/>
    <s v="D"/>
    <s v="ior® Hemo-CIM anti-D"/>
    <s v="Determinación cualitativa del antígeno D en sangre humana."/>
    <s v="Para 100 determinaciones, 5 mL"/>
    <m/>
    <m/>
    <x v="5"/>
    <x v="0"/>
  </r>
  <r>
    <x v="1"/>
    <m/>
    <m/>
    <m/>
    <m/>
    <m/>
    <m/>
    <m/>
    <m/>
    <m/>
    <x v="6"/>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x v="0"/>
    <s v="D1007-32"/>
    <d v="2010-07-02T00:00:00"/>
    <d v="2020-07-02T00:00:00"/>
    <s v="A"/>
    <s v="Familia 1.4 Suplemento para el enriquecimiento de medios."/>
    <s v="Para uso microbiológico."/>
    <m/>
    <m/>
    <m/>
    <x v="0"/>
    <s v=""/>
  </r>
  <r>
    <x v="1"/>
    <s v="D1007-32/1"/>
    <d v="2010-07-02T00:00:00"/>
    <d v="2020-07-02T00:00:00"/>
    <s v="A"/>
    <s v="Solución de urea estéril al 40 %"/>
    <s v="Para uso microbiológico."/>
    <s v="Frasco por 5 mL"/>
    <n v="4050"/>
    <m/>
    <x v="0"/>
    <s v="1"/>
  </r>
  <r>
    <x v="1"/>
    <s v="D1007-32/2"/>
    <d v="2010-07-02T00:00:00"/>
    <d v="2020-07-02T00:00:00"/>
    <s v="A"/>
    <s v="Suplemento líquido PLG"/>
    <s v="Para uso microbiológico."/>
    <s v="Frasco por 5 mL"/>
    <n v="4261"/>
    <m/>
    <x v="0"/>
    <s v="2"/>
  </r>
  <r>
    <x v="1"/>
    <s v="D1007-32/3"/>
    <d v="2010-07-02T00:00:00"/>
    <d v="2020-07-02T00:00:00"/>
    <s v="A"/>
    <s v="Suplemento glicerol"/>
    <s v="Para uso microbiológico."/>
    <s v="Frasco por 5 mL"/>
    <n v="4448"/>
    <m/>
    <x v="0"/>
    <s v="3"/>
  </r>
  <r>
    <x v="0"/>
    <s v="D0609-12"/>
    <d v="2006-09-21T00:00:00"/>
    <d v="2016-09-21T00:00:00"/>
    <s v="A"/>
    <s v="Familia 1.1 Medios de cultivo para diagnóstico in vitro"/>
    <s v="Para uso microbiológico."/>
    <m/>
    <m/>
    <m/>
    <x v="1"/>
    <s v=""/>
  </r>
  <r>
    <x v="1"/>
    <s v="D0609-12/1"/>
    <d v="2006-09-21T00:00:00"/>
    <d v="2016-09-21T00:00:00"/>
    <s v="A"/>
    <s v="Medio Transporte de Stuart (Modificado)"/>
    <s v="Para uso microbiológico."/>
    <s v="Frasco por 100 g y 500 g "/>
    <n v="4025"/>
    <m/>
    <x v="1"/>
    <s v="1"/>
  </r>
  <r>
    <x v="1"/>
    <s v="D0609-12/2"/>
    <d v="2006-09-21T00:00:00"/>
    <d v="2016-09-21T00:00:00"/>
    <s v="A"/>
    <s v="Base de Agar Sangre"/>
    <s v="Para uso microbiológico."/>
    <s v="Frasco por 100 g y 500 g "/>
    <n v="4005"/>
    <m/>
    <x v="1"/>
    <s v="2"/>
  </r>
  <r>
    <x v="1"/>
    <s v="D0609-12/3"/>
    <d v="2006-09-21T00:00:00"/>
    <d v="2016-09-21T00:00:00"/>
    <s v="A"/>
    <s v="Agar de MacConkey"/>
    <s v="Para uso microbiológico."/>
    <s v="Frasco por 100 g y 500 g "/>
    <n v="4014"/>
    <m/>
    <x v="1"/>
    <s v="3"/>
  </r>
  <r>
    <x v="1"/>
    <s v="D0609-12/4"/>
    <d v="2006-09-21T00:00:00"/>
    <d v="2016-09-21T00:00:00"/>
    <s v="A"/>
    <s v="Medio C.L.E.D."/>
    <s v="Para uso microbiológico."/>
    <s v="Frasco por 100 g y 500 g "/>
    <n v="4022"/>
    <m/>
    <x v="1"/>
    <s v="4"/>
  </r>
  <r>
    <x v="1"/>
    <s v="D0609-12/5"/>
    <d v="2006-09-21T00:00:00"/>
    <d v="2016-09-21T00:00:00"/>
    <s v="A"/>
    <s v="Agar Maltosa de Sabouraud"/>
    <s v="Para uso microbiológico."/>
    <s v="Frasco por 100 g y 500 g "/>
    <n v="4056"/>
    <m/>
    <x v="1"/>
    <s v="5"/>
  </r>
  <r>
    <x v="1"/>
    <s v="D0609-12/6"/>
    <d v="2006-09-21T00:00:00"/>
    <d v="2016-09-21T00:00:00"/>
    <s v="A"/>
    <s v="Agar para Conteo en Placas"/>
    <s v="Para uso microbiológico."/>
    <s v="Frasco por 100 g y 500 g "/>
    <n v="4003"/>
    <m/>
    <x v="1"/>
    <s v="6"/>
  </r>
  <r>
    <x v="1"/>
    <s v="D0609-12/7"/>
    <d v="2006-09-21T00:00:00"/>
    <d v="2016-09-21T00:00:00"/>
    <s v="A"/>
    <s v="Caldo Bilis Verde Brillante"/>
    <s v="Para uso microbiológico."/>
    <s v="Frasco por 100 g y 500 g "/>
    <n v="4029"/>
    <m/>
    <x v="1"/>
    <s v="7"/>
  </r>
  <r>
    <x v="1"/>
    <s v="D0609-12/8"/>
    <d v="2006-09-21T00:00:00"/>
    <d v="2016-09-21T00:00:00"/>
    <s v="A"/>
    <s v="Caldo Cerebro Corazón"/>
    <s v="Para uso microbiológico."/>
    <s v="Frasco por 100 g y 500 g "/>
    <n v="4035"/>
    <m/>
    <x v="1"/>
    <s v="8"/>
  </r>
  <r>
    <x v="1"/>
    <s v="D0609-12/9"/>
    <d v="2006-09-21T00:00:00"/>
    <d v="2016-09-21T00:00:00"/>
    <s v="A"/>
    <s v="Caldo Púrpura de MacConkey"/>
    <s v="Para uso microbiológico."/>
    <s v="Frasco por 100 g y 500 g "/>
    <n v="4107"/>
    <m/>
    <x v="1"/>
    <s v="9"/>
  </r>
  <r>
    <x v="1"/>
    <s v="D0609-12/10"/>
    <d v="2006-09-21T00:00:00"/>
    <d v="2016-09-21T00:00:00"/>
    <s v="A"/>
    <s v="Base de Caldo Rojo Fenol"/>
    <s v="Para uso microbiológico."/>
    <s v="Frasco por 100 g y 500 g "/>
    <n v="4031"/>
    <m/>
    <x v="1"/>
    <s v="10"/>
  </r>
  <r>
    <x v="1"/>
    <s v="D0609-12/11"/>
    <d v="2006-09-21T00:00:00"/>
    <d v="2016-09-21T00:00:00"/>
    <s v="A"/>
    <s v="Agar Desoxicolato"/>
    <s v="Para uso microbiológico."/>
    <s v="Frasco por 100 g y 500 g "/>
    <n v="4002"/>
    <m/>
    <x v="1"/>
    <s v="11"/>
  </r>
  <r>
    <x v="1"/>
    <s v="D0609-12/12"/>
    <d v="2006-09-21T00:00:00"/>
    <d v="2016-09-21T00:00:00"/>
    <s v="A"/>
    <s v="Agar Dextrosa y Triptona"/>
    <s v="Para uso microbiológico."/>
    <s v="Frasco por 100 g y 500 g "/>
    <n v="4101"/>
    <m/>
    <x v="1"/>
    <s v="12"/>
  </r>
  <r>
    <x v="1"/>
    <s v="D0609-12/13"/>
    <d v="2006-09-21T00:00:00"/>
    <d v="2016-09-21T00:00:00"/>
    <s v="A"/>
    <s v="Agar Tres Azúcares y Hierro"/>
    <s v="Para uso microbiológico."/>
    <s v="Frasco por 100 g y 500 g "/>
    <n v="4004"/>
    <m/>
    <x v="1"/>
    <s v="13"/>
  </r>
  <r>
    <x v="1"/>
    <s v="D0609-12/14"/>
    <d v="2006-09-21T00:00:00"/>
    <d v="2016-09-21T00:00:00"/>
    <s v="A"/>
    <s v="Agar Citrato de Simmons"/>
    <s v="Para uso microbiológico."/>
    <s v="Frasco por 100 g y 500 g "/>
    <n v="4008"/>
    <m/>
    <x v="1"/>
    <s v="14"/>
  </r>
  <r>
    <x v="1"/>
    <s v="D0609-12/15"/>
    <d v="2006-09-21T00:00:00"/>
    <d v="2016-09-21T00:00:00"/>
    <s v="A"/>
    <s v="Agar Hierro de Kligler "/>
    <s v="Para uso microbiológico."/>
    <s v="Frasco por 100 g y 500 g "/>
    <n v="4012"/>
    <m/>
    <x v="1"/>
    <s v="15"/>
  </r>
  <r>
    <x v="1"/>
    <s v="D0609-12/16"/>
    <d v="2006-09-21T00:00:00"/>
    <d v="2016-09-21T00:00:00"/>
    <s v="A"/>
    <s v="Agar Manitol Salado"/>
    <s v="Para uso microbiológico."/>
    <s v="Frasco por 100 g y 500 g "/>
    <n v="4104"/>
    <m/>
    <x v="1"/>
    <s v="16"/>
  </r>
  <r>
    <x v="1"/>
    <s v="D0609-12/17"/>
    <d v="2006-09-21T00:00:00"/>
    <d v="2016-09-21T00:00:00"/>
    <s v="A"/>
    <s v="Base de Caldo Selenito"/>
    <s v="Para uso microbiológico."/>
    <s v="Frasco por 100 g y 500 g "/>
    <n v="4026"/>
    <m/>
    <x v="1"/>
    <s v="17"/>
  </r>
  <r>
    <x v="1"/>
    <s v="D0609-12/18"/>
    <d v="2006-09-21T00:00:00"/>
    <d v="2016-09-21T00:00:00"/>
    <s v="A"/>
    <s v="Medio T.C.B.S."/>
    <s v="Para uso microbiológico."/>
    <s v="Frasco por 100 g y 500 g "/>
    <n v="4024"/>
    <m/>
    <x v="1"/>
    <s v="18"/>
  </r>
  <r>
    <x v="1"/>
    <s v="D0609-12/19"/>
    <d v="2006-09-21T00:00:00"/>
    <d v="2016-09-21T00:00:00"/>
    <s v="A"/>
    <s v="Base de Caldo Tetrationato"/>
    <s v="Para uso microbiológico."/>
    <s v="Frasco por 100 g y 500 g "/>
    <n v="4106"/>
    <m/>
    <x v="1"/>
    <s v="19"/>
  </r>
  <r>
    <x v="1"/>
    <s v="D0609-12/20"/>
    <d v="2006-09-21T00:00:00"/>
    <d v="2016-09-21T00:00:00"/>
    <s v="A"/>
    <s v="Agar Verde Brillante"/>
    <s v="Para uso microbiológico."/>
    <s v="Frasco por 100 g y 500 g "/>
    <n v="4103"/>
    <m/>
    <x v="1"/>
    <s v="20"/>
  </r>
  <r>
    <x v="1"/>
    <s v="D0609-12/21"/>
    <d v="2006-09-21T00:00:00"/>
    <d v="2016-09-21T00:00:00"/>
    <s v="A"/>
    <s v="Agar Eosina Azul de Metileno (Modificado)"/>
    <s v="Para uso microbiológico."/>
    <s v="Frasco por 100 g y 500 g "/>
    <n v="4108"/>
    <m/>
    <x v="1"/>
    <s v="21"/>
  </r>
  <r>
    <x v="1"/>
    <s v="D0609-12/22"/>
    <d v="2006-09-21T00:00:00"/>
    <d v="2016-09-21T00:00:00"/>
    <s v="A"/>
    <s v="Agar Extracto de Malta"/>
    <s v="Para uso microbiológico."/>
    <s v="Frasco por 100 g y 500 g "/>
    <n v="4105"/>
    <m/>
    <x v="1"/>
    <s v="22"/>
  </r>
  <r>
    <x v="1"/>
    <s v="D0609-12/23"/>
    <d v="2006-09-21T00:00:00"/>
    <d v="2016-09-21T00:00:00"/>
    <s v="A"/>
    <s v="Caldo Nutriente"/>
    <s v="Para uso microbiológico."/>
    <s v="Frasco por 100 g y 500 g "/>
    <n v="4032"/>
    <m/>
    <x v="1"/>
    <s v="23"/>
  </r>
  <r>
    <x v="1"/>
    <s v="D0609-12/24"/>
    <d v="2006-09-21T00:00:00"/>
    <d v="2016-09-21T00:00:00"/>
    <s v="A"/>
    <s v="Agar Lisina y Hierro"/>
    <s v="Para uso microbiológico."/>
    <s v="Frasco por 100 g y 500 g "/>
    <n v="4010"/>
    <m/>
    <x v="1"/>
    <s v="24"/>
  </r>
  <r>
    <x v="1"/>
    <s v="D0609-12/25"/>
    <d v="2006-09-21T00:00:00"/>
    <d v="2016-09-21T00:00:00"/>
    <s v="A"/>
    <s v="Agar Nutriente"/>
    <s v="Para uso microbiológico."/>
    <s v="Frasco por 100 g y 500 g "/>
    <n v="4009"/>
    <m/>
    <x v="1"/>
    <s v="25"/>
  </r>
  <r>
    <x v="1"/>
    <s v="D0609-12/26"/>
    <d v="2006-09-21T00:00:00"/>
    <d v="2016-09-21T00:00:00"/>
    <s v="A"/>
    <s v="Caldo Lactosado"/>
    <s v="Para uso microbiológico."/>
    <s v="Frasco por 100 g y 500 g "/>
    <n v="4028"/>
    <m/>
    <x v="1"/>
    <s v="26"/>
  </r>
  <r>
    <x v="1"/>
    <s v="D0609-12/27"/>
    <d v="2006-09-21T00:00:00"/>
    <d v="2016-09-21T00:00:00"/>
    <s v="A"/>
    <s v="Agar Malta"/>
    <s v="Para uso microbiológico."/>
    <s v="Frasco por 100 g y 500 g "/>
    <n v="4015"/>
    <m/>
    <x v="1"/>
    <s v="27"/>
  </r>
  <r>
    <x v="1"/>
    <s v="D0609-12/28"/>
    <d v="2006-09-21T00:00:00"/>
    <d v="2016-09-21T00:00:00"/>
    <s v="A"/>
    <s v="Agar Dextrosa de Sabouraud"/>
    <s v="Para uso microbiológico."/>
    <s v="Frasco por 100 g y 500 g "/>
    <n v="4018"/>
    <m/>
    <x v="1"/>
    <s v="28"/>
  </r>
  <r>
    <x v="1"/>
    <s v="D0609-12/29"/>
    <d v="2006-09-21T00:00:00"/>
    <d v="2016-09-21T00:00:00"/>
    <s v="A"/>
    <s v="Agar Dextrosa Sabouraud de Emmons"/>
    <s v="Para uso microbiológico."/>
    <s v="Frasco por 100 g y 500 g "/>
    <n v="4396"/>
    <m/>
    <x v="1"/>
    <s v="29"/>
  </r>
  <r>
    <x v="1"/>
    <s v="D0609-12/30"/>
    <d v="2006-09-21T00:00:00"/>
    <d v="2016-09-21T00:00:00"/>
    <s v="A"/>
    <s v="Agar de Czapek-Dox (Modificado)"/>
    <s v="Para uso microbiológico."/>
    <s v="Frasco por 100 g y 500 g "/>
    <n v="4055"/>
    <m/>
    <x v="1"/>
    <s v="30"/>
  </r>
  <r>
    <x v="1"/>
    <s v="D0609-12/31"/>
    <d v="2006-09-21T00:00:00"/>
    <d v="2016-09-21T00:00:00"/>
    <s v="A"/>
    <s v="Agar Violeta Rojo Bilis"/>
    <s v="Para uso microbiológico."/>
    <s v="Frasco por 100 g y 500 g "/>
    <n v="4011"/>
    <m/>
    <x v="1"/>
    <s v="31"/>
  </r>
  <r>
    <x v="1"/>
    <s v="D0609-12/32"/>
    <d v="2006-09-21T00:00:00"/>
    <d v="2016-09-21T00:00:00"/>
    <s v="A"/>
    <s v="Base de Agar GC"/>
    <s v="Para uso microbiológico."/>
    <s v="Frasco por 100 g y 500 g "/>
    <n v="4020"/>
    <m/>
    <x v="1"/>
    <s v="32"/>
  </r>
  <r>
    <x v="1"/>
    <s v="D0609-12/33"/>
    <d v="2006-09-21T00:00:00"/>
    <d v="2016-09-21T00:00:00"/>
    <s v="A"/>
    <s v="Agar Extracto de Levadura"/>
    <s v="Para uso microbiológico."/>
    <s v="Frasco por 100 g y 500 g "/>
    <n v="4100"/>
    <m/>
    <x v="1"/>
    <s v="33"/>
  </r>
  <r>
    <x v="1"/>
    <s v="D0609-12/34"/>
    <d v="2006-09-21T00:00:00"/>
    <d v="2016-09-21T00:00:00"/>
    <s v="A"/>
    <s v="Base de Medio Brucella"/>
    <s v="Para uso microbiológico."/>
    <s v="Frasco por 100 g y 500 g "/>
    <n v="4060"/>
    <m/>
    <x v="1"/>
    <s v="34"/>
  </r>
  <r>
    <x v="1"/>
    <s v="D0609-12/35"/>
    <d v="2006-09-21T00:00:00"/>
    <d v="2016-09-21T00:00:00"/>
    <s v="A"/>
    <s v="Base de Agar Endo"/>
    <s v="Para uso microbiológico."/>
    <s v="Frasco por 100 g y 500 g "/>
    <n v="4007"/>
    <m/>
    <x v="1"/>
    <s v="35"/>
  </r>
  <r>
    <x v="1"/>
    <s v="D0609-12/36"/>
    <d v="2006-09-21T00:00:00"/>
    <d v="2016-09-21T00:00:00"/>
    <s v="A"/>
    <s v="Caldo  Corazón"/>
    <s v="Para uso microbiológico."/>
    <s v="Frasco por 100 g y 500 g "/>
    <n v="4027"/>
    <m/>
    <x v="1"/>
    <s v="36"/>
  </r>
  <r>
    <x v="1"/>
    <s v="D0609-12/37"/>
    <d v="2006-09-21T00:00:00"/>
    <d v="2016-09-21T00:00:00"/>
    <s v="A"/>
    <s v="Agar S.S."/>
    <s v="Para uso microbiológico."/>
    <s v="Frasco por 100 g y 500 g "/>
    <n v="4021"/>
    <m/>
    <x v="1"/>
    <s v="37"/>
  </r>
  <r>
    <x v="1"/>
    <s v="D0609-12/38"/>
    <d v="2006-09-21T00:00:00"/>
    <d v="2016-09-21T00:00:00"/>
    <s v="A"/>
    <s v="Agar de MacConkey con Sorbitol"/>
    <s v="Para uso microbiológico."/>
    <s v="Frasco por 100 g y 500 g "/>
    <n v="4213"/>
    <m/>
    <x v="1"/>
    <s v="38"/>
  </r>
  <r>
    <x v="1"/>
    <s v="D0609-12/39"/>
    <d v="2006-09-21T00:00:00"/>
    <d v="2016-09-21T00:00:00"/>
    <s v="A"/>
    <s v="Agar Entérico de Hektoen"/>
    <s v="Para uso microbiológico."/>
    <s v="Frasco por 100 g y 500 g "/>
    <n v="4216"/>
    <m/>
    <x v="1"/>
    <s v="39"/>
  </r>
  <r>
    <x v="1"/>
    <s v="D0609-12/40"/>
    <d v="2006-09-21T00:00:00"/>
    <d v="2016-09-21T00:00:00"/>
    <s v="A"/>
    <s v="Agar S.S. (Modificado)"/>
    <s v="Para uso microbiológico."/>
    <s v="Frasco por 100 g y 500 g "/>
    <n v="4209"/>
    <m/>
    <x v="1"/>
    <s v="40"/>
  </r>
  <r>
    <x v="1"/>
    <s v="D0609-12/41"/>
    <d v="2006-09-21T00:00:00"/>
    <d v="2016-09-21T00:00:00"/>
    <s v="A"/>
    <s v="Agar X.L.D."/>
    <s v="Para uso microbiológico."/>
    <s v="Frasco por 100 g y 500 g "/>
    <n v="4217"/>
    <m/>
    <x v="1"/>
    <s v="41"/>
  </r>
  <r>
    <x v="1"/>
    <s v="D0609-12/42"/>
    <d v="2006-09-21T00:00:00"/>
    <d v="2016-09-21T00:00:00"/>
    <s v="A"/>
    <s v="Base de Caldo Urea"/>
    <s v="Para uso microbiológico."/>
    <s v="Frasco por 100 g y 500 g "/>
    <n v="4179"/>
    <m/>
    <x v="1"/>
    <s v="42"/>
  </r>
  <r>
    <x v="1"/>
    <s v="D0609-12/43"/>
    <d v="2006-09-21T00:00:00"/>
    <d v="2016-09-21T00:00:00"/>
    <s v="A"/>
    <s v="Caldo EC"/>
    <s v="Para uso microbiológico."/>
    <s v="Frasco por 100 g y 500 g "/>
    <n v="4223"/>
    <m/>
    <x v="1"/>
    <s v="43"/>
  </r>
  <r>
    <x v="1"/>
    <s v="D0609-12/44"/>
    <d v="2006-09-21T00:00:00"/>
    <d v="2016-09-21T00:00:00"/>
    <s v="A"/>
    <s v="Medio MR-VP"/>
    <s v="Para uso microbiológico."/>
    <s v="Frasco por 100 g y 500 g "/>
    <n v="4292"/>
    <m/>
    <x v="1"/>
    <s v="44"/>
  </r>
  <r>
    <x v="1"/>
    <s v="D0609-12/45"/>
    <d v="2006-09-21T00:00:00"/>
    <d v="2016-09-21T00:00:00"/>
    <s v="A"/>
    <s v="Medio SIM"/>
    <s v="Para uso microbiológico."/>
    <s v="Frasco por 100 g y 500 g "/>
    <n v="4329"/>
    <m/>
    <x v="1"/>
    <s v="45"/>
  </r>
  <r>
    <x v="1"/>
    <s v="D0609-12/46"/>
    <d v="2006-09-21T00:00:00"/>
    <d v="2016-09-21T00:00:00"/>
    <s v="A"/>
    <s v="Agar Azul Bromotimol Lactosa"/>
    <s v="Para uso microbiológico."/>
    <s v="Frasco por 100 g y 500 g "/>
    <n v="4380"/>
    <m/>
    <x v="1"/>
    <s v="46"/>
  </r>
  <r>
    <x v="1"/>
    <s v="D0609-12/47"/>
    <d v="2006-09-21T00:00:00"/>
    <d v="2016-09-21T00:00:00"/>
    <s v="A"/>
    <s v="Agar Gelatina"/>
    <s v="Para uso microbiológico."/>
    <s v="Frasco por 100 g y 500 g "/>
    <n v="4363"/>
    <m/>
    <x v="1"/>
    <s v="47"/>
  </r>
  <r>
    <x v="1"/>
    <s v="D0609-12/48"/>
    <d v="2006-09-21T00:00:00"/>
    <d v="2016-09-21T00:00:00"/>
    <s v="A"/>
    <s v="Caldo Rappaport-Vassiliadis"/>
    <s v="Para uso microbiológico."/>
    <s v="Frasco por 100 g y 500 g "/>
    <n v="4336"/>
    <m/>
    <x v="1"/>
    <s v="48"/>
  </r>
  <r>
    <x v="1"/>
    <s v="D0609-12/49"/>
    <d v="2006-09-21T00:00:00"/>
    <d v="2016-09-21T00:00:00"/>
    <s v="A"/>
    <s v="Agar Papa y Dextrosa"/>
    <s v="Para uso microbiológico."/>
    <s v="Frasco por 100 g y 500 g "/>
    <n v="4017"/>
    <m/>
    <x v="1"/>
    <s v="49"/>
  </r>
  <r>
    <x v="1"/>
    <s v="D0609-12/50"/>
    <d v="2006-09-21T00:00:00"/>
    <d v="2016-09-21T00:00:00"/>
    <s v="A"/>
    <s v="Base de Agar Urea"/>
    <s v="Para uso microbiológico."/>
    <s v="Frasco por 100 g y 500 g "/>
    <n v="4058"/>
    <m/>
    <x v="1"/>
    <s v="50"/>
  </r>
  <r>
    <x v="1"/>
    <s v="D0609-12/51"/>
    <d v="2006-09-21T00:00:00"/>
    <d v="2016-09-21T00:00:00"/>
    <s v="A"/>
    <s v="Base de Agar Sangre Columbia"/>
    <s v="Para uso microbiológico."/>
    <s v="Frasco por 100 g y 500 g "/>
    <n v="4059"/>
    <m/>
    <x v="1"/>
    <s v="51"/>
  </r>
  <r>
    <x v="1"/>
    <s v="D0609-12/52"/>
    <d v="2006-09-21T00:00:00"/>
    <d v="2016-09-21T00:00:00"/>
    <s v="A"/>
    <s v="Caldo Lisina para Descarboxilasa"/>
    <s v="Para uso microbiológico."/>
    <s v="Frasco por 100 g y 500 g "/>
    <n v="4034"/>
    <m/>
    <x v="1"/>
    <s v="52"/>
  </r>
  <r>
    <x v="1"/>
    <s v="D0609-12/53"/>
    <d v="2006-09-21T00:00:00"/>
    <d v="2016-09-21T00:00:00"/>
    <s v="A"/>
    <s v="Caldo GN"/>
    <s v="Para uso microbiológico."/>
    <s v="Frasco por 100 g y 500 g "/>
    <n v="4280"/>
    <m/>
    <x v="1"/>
    <s v="53"/>
  </r>
  <r>
    <x v="1"/>
    <s v="D0609-12/54"/>
    <d v="2006-09-21T00:00:00"/>
    <d v="2016-09-21T00:00:00"/>
    <s v="A"/>
    <s v="Caldo Triptosa Fosfato"/>
    <s v="Para uso microbiológico."/>
    <s v="Frasco por 100 g y 500 g "/>
    <n v="4279"/>
    <m/>
    <x v="1"/>
    <s v="54"/>
  </r>
  <r>
    <x v="1"/>
    <s v="D0609-12/55"/>
    <d v="2006-09-21T00:00:00"/>
    <d v="2016-09-21T00:00:00"/>
    <s v="A"/>
    <s v="Caldo Extracto de Malta"/>
    <s v="Para uso microbiológico."/>
    <s v="Frasco por 100 g y 500 g "/>
    <n v="4170"/>
    <m/>
    <x v="1"/>
    <s v="55"/>
  </r>
  <r>
    <x v="1"/>
    <s v="D0609-12/56"/>
    <d v="2006-09-21T00:00:00"/>
    <d v="2016-09-21T00:00:00"/>
    <s v="A"/>
    <s v="Agua Triptona"/>
    <s v="Para uso microbiológico."/>
    <s v="Frasco por 100 g y 500 g "/>
    <n v="4164"/>
    <m/>
    <x v="1"/>
    <s v="56"/>
  </r>
  <r>
    <x v="1"/>
    <s v="D0609-12/57"/>
    <d v="2006-09-21T00:00:00"/>
    <d v="2016-09-21T00:00:00"/>
    <s v="A"/>
    <s v="Agar Desoxicolato y Citrato"/>
    <s v="Para uso microbiológico."/>
    <s v="Frasco por 100 g y 500 g "/>
    <n v="4168"/>
    <m/>
    <x v="1"/>
    <s v="57"/>
  </r>
  <r>
    <x v="1"/>
    <s v="D0609-12/58"/>
    <d v="2006-09-21T00:00:00"/>
    <d v="2016-09-21T00:00:00"/>
    <s v="A"/>
    <s v="Base de Medio para Descarboxilación de Aminoácidos"/>
    <s v="Para uso microbiológico."/>
    <s v="Frasco por 100 g y 500 g "/>
    <n v="4180"/>
    <m/>
    <x v="1"/>
    <s v="58"/>
  </r>
  <r>
    <x v="1"/>
    <s v="D0609-12/59"/>
    <d v="2006-09-21T00:00:00"/>
    <d v="2016-09-21T00:00:00"/>
    <s v="A"/>
    <s v="Agar Cerebro Corazón"/>
    <s v="Para uso microbiológico."/>
    <s v="Frasco por 100 g y 500 g "/>
    <n v="4169"/>
    <m/>
    <x v="1"/>
    <s v="59"/>
  </r>
  <r>
    <x v="1"/>
    <s v="D0609-12/60"/>
    <d v="2006-09-21T00:00:00"/>
    <d v="2016-09-21T00:00:00"/>
    <s v="A"/>
    <s v="Agar Triptona Glucosa Extracto"/>
    <s v="Para uso microbiológico."/>
    <s v="Frasco por 100 g y 500 g "/>
    <n v="4167"/>
    <m/>
    <x v="1"/>
    <s v="60"/>
  </r>
  <r>
    <x v="1"/>
    <s v="D0609-12/61"/>
    <d v="2006-09-21T00:00:00"/>
    <d v="2016-09-21T00:00:00"/>
    <s v="A"/>
    <s v="Agar Leche"/>
    <s v="Para uso microbiológico."/>
    <s v="Frasco por 100 g y 500 g "/>
    <n v="4165"/>
    <m/>
    <x v="1"/>
    <s v="61"/>
  </r>
  <r>
    <x v="1"/>
    <s v="D0609-12/62"/>
    <d v="2006-09-21T00:00:00"/>
    <d v="2016-09-21T00:00:00"/>
    <s v="A"/>
    <s v="Caldo de Czapek-Dox (Modificado)"/>
    <s v="Para uso microbiológico."/>
    <s v="Frasco por 100 g y 500 g "/>
    <n v="4054"/>
    <m/>
    <x v="1"/>
    <s v="62"/>
  </r>
  <r>
    <x v="1"/>
    <s v="D0609-12/63"/>
    <d v="2006-09-21T00:00:00"/>
    <d v="2016-09-21T00:00:00"/>
    <s v="A"/>
    <s v="Medio Leche de Crossley"/>
    <s v="Para uso microbiológico."/>
    <s v="Frasco por 100 g y 500 g "/>
    <n v="4166"/>
    <m/>
    <x v="1"/>
    <s v="63"/>
  </r>
  <r>
    <x v="1"/>
    <s v="D0609-12/64"/>
    <d v="2006-09-21T00:00:00"/>
    <d v="2016-09-21T00:00:00"/>
    <s v="A"/>
    <s v="Base de Agar Bordet-Gengou"/>
    <s v="Para uso microbiológico."/>
    <s v="Frasco por 100 g y 500 g "/>
    <n v="4006"/>
    <m/>
    <x v="1"/>
    <s v="64"/>
  </r>
  <r>
    <x v="1"/>
    <s v="D0609-12/65"/>
    <d v="2006-09-21T00:00:00"/>
    <d v="2016-09-21T00:00:00"/>
    <s v="A"/>
    <s v="Caldo Lauril Triptosa"/>
    <s v="Para uso microbiológico."/>
    <s v="Frasco por 100 g y 500 g "/>
    <n v="4224"/>
    <m/>
    <x v="1"/>
    <s v="65"/>
  </r>
  <r>
    <x v="1"/>
    <s v="D0609-12/66"/>
    <d v="2006-09-21T00:00:00"/>
    <d v="2016-09-21T00:00:00"/>
    <s v="A"/>
    <s v="Agar Sulfito Bismuto"/>
    <s v="Para uso microbiológico."/>
    <s v="Frasco por 100 g y 500 g "/>
    <n v="4171"/>
    <m/>
    <x v="1"/>
    <s v="66"/>
  </r>
  <r>
    <x v="1"/>
    <s v="D0609-12/67"/>
    <d v="2006-09-21T00:00:00"/>
    <d v="2016-09-21T00:00:00"/>
    <s v="A"/>
    <s v="Agar de Littman con Bilis de Buey"/>
    <s v="Para uso microbiológico."/>
    <s v="Frasco por 100 g y 500 g "/>
    <n v="4215"/>
    <m/>
    <x v="1"/>
    <s v="67"/>
  </r>
  <r>
    <x v="1"/>
    <s v="D0609-12/68"/>
    <d v="2006-09-21T00:00:00"/>
    <d v="2016-09-21T00:00:00"/>
    <s v="A"/>
    <s v="Agar de MacConkey sin Cristal Violeta ni Sal "/>
    <s v="Para uso microbiológico."/>
    <s v="Frasco por 100 g y 500 g "/>
    <n v="4214"/>
    <m/>
    <x v="1"/>
    <s v="68"/>
  </r>
  <r>
    <x v="1"/>
    <s v="D0609-12/69"/>
    <d v="2006-09-21T00:00:00"/>
    <d v="2016-09-21T00:00:00"/>
    <s v="A"/>
    <s v="Caldo Brucella"/>
    <s v="Para uso microbiológico."/>
    <s v="Frasco por 100 g y 500 g "/>
    <n v="4182"/>
    <m/>
    <x v="1"/>
    <s v="69"/>
  </r>
  <r>
    <x v="1"/>
    <s v="D0609-12/70"/>
    <d v="2006-09-21T00:00:00"/>
    <d v="2016-09-21T00:00:00"/>
    <s v="A"/>
    <s v="Base de Agar Selectivo para Yersinia"/>
    <s v="Para uso microbiológico."/>
    <s v="Frasco por 100 g y 500 g "/>
    <n v="4218"/>
    <m/>
    <x v="1"/>
    <s v="70"/>
  </r>
  <r>
    <x v="1"/>
    <s v="D0609-12/71"/>
    <d v="2006-09-21T00:00:00"/>
    <d v="2016-09-21T00:00:00"/>
    <s v="A"/>
    <s v="Base de Medio para Leptospira F"/>
    <s v="Para uso microbiológico."/>
    <s v="Frasco por 100 g y 500 g "/>
    <n v="4183"/>
    <m/>
    <x v="1"/>
    <s v="71"/>
  </r>
  <r>
    <x v="1"/>
    <s v="D0609-12/72"/>
    <d v="2006-09-21T00:00:00"/>
    <d v="2016-09-21T00:00:00"/>
    <s v="A"/>
    <s v="Base de Agar Cetrimida"/>
    <s v="Para uso microbiológico."/>
    <s v="Frasco por 100 g y 500 g "/>
    <n v="4220"/>
    <m/>
    <x v="1"/>
    <s v="72"/>
  </r>
  <r>
    <x v="1"/>
    <s v="D0609-12/73"/>
    <d v="2006-09-21T00:00:00"/>
    <d v="2016-09-21T00:00:00"/>
    <s v="A"/>
    <s v="Caldo Malonato Fenilalanina"/>
    <s v="Para uso microbiológico."/>
    <s v="Frasco por 100 g y 500 g "/>
    <n v="4383"/>
    <m/>
    <x v="1"/>
    <s v="73"/>
  </r>
  <r>
    <x v="1"/>
    <s v="D0609-12/74"/>
    <d v="2006-09-21T00:00:00"/>
    <d v="2016-09-21T00:00:00"/>
    <s v="A"/>
    <s v="Agua Peptona"/>
    <s v="Para uso microbiológico."/>
    <s v="Frasco por 100 g y 500 g "/>
    <n v="4455"/>
    <m/>
    <x v="1"/>
    <s v="74"/>
  </r>
  <r>
    <x v="1"/>
    <s v="D0609-12/75"/>
    <d v="2006-09-21T00:00:00"/>
    <d v="2016-09-21T00:00:00"/>
    <s v="A"/>
    <s v="Caldo EC con MUG"/>
    <s v="Para uso microbiológico."/>
    <s v="Frasco por 100 g y 500 g "/>
    <n v="4454"/>
    <m/>
    <x v="1"/>
    <s v="75"/>
  </r>
  <r>
    <x v="1"/>
    <s v="D0609-12/76"/>
    <d v="2006-09-21T00:00:00"/>
    <d v="2016-09-21T00:00:00"/>
    <s v="A"/>
    <s v="Agar Fenilalanina"/>
    <s v="Para uso microbiológico."/>
    <s v="Frasco por 100 g y 500 g "/>
    <n v="4449"/>
    <m/>
    <x v="1"/>
    <s v="76"/>
  </r>
  <r>
    <x v="1"/>
    <s v="D0609-12/77"/>
    <d v="2006-09-21T00:00:00"/>
    <d v="2016-09-21T00:00:00"/>
    <s v="A"/>
    <s v="Base de Medio OF"/>
    <s v="Para uso microbiológico."/>
    <s v="Frasco por 100 g y 500 g "/>
    <n v="4473"/>
    <m/>
    <x v="1"/>
    <s v="77"/>
  </r>
  <r>
    <x v="1"/>
    <s v="D0609-12/78"/>
    <d v="2006-09-21T00:00:00"/>
    <d v="2016-09-21T00:00:00"/>
    <s v="A"/>
    <s v="Agar Bilis Esculina"/>
    <s v="Para uso microbiológico."/>
    <s v="Frasco por 100 g y 500 g "/>
    <n v="4468"/>
    <m/>
    <x v="1"/>
    <s v="78"/>
  </r>
  <r>
    <x v="1"/>
    <s v="D0609-12/79"/>
    <d v="2006-09-21T00:00:00"/>
    <d v="2016-09-21T00:00:00"/>
    <s v="A"/>
    <s v="Agar Cistina Tripticasa"/>
    <s v="Para uso microbiológico."/>
    <s v="Frasco por 100 g y 500 g "/>
    <n v="4494"/>
    <m/>
    <x v="1"/>
    <s v="79"/>
  </r>
  <r>
    <x v="1"/>
    <s v="D0609-12/80"/>
    <d v="2006-09-21T00:00:00"/>
    <d v="2016-09-21T00:00:00"/>
    <s v="A"/>
    <s v="Base de Medio para la prueba de asimilación de Carbohidratos"/>
    <s v="Para uso microbiológico."/>
    <s v="Frasco por 100 g y 500 g "/>
    <n v="4484"/>
    <m/>
    <x v="1"/>
    <s v="80"/>
  </r>
  <r>
    <x v="1"/>
    <s v="D0609-12/81"/>
    <d v="2006-09-21T00:00:00"/>
    <d v="2016-09-21T00:00:00"/>
    <s v="A"/>
    <s v="Caldo Etil Violeta Azida"/>
    <s v="Para uso microbiológico."/>
    <s v="Frasco por 100 g y 500 g "/>
    <n v="4489"/>
    <m/>
    <x v="1"/>
    <s v="81"/>
  </r>
  <r>
    <x v="1"/>
    <s v="D0609-12/82"/>
    <d v="2006-09-21T00:00:00"/>
    <d v="2016-09-21T00:00:00"/>
    <s v="A"/>
    <s v="Caldo Azida Dextrosa"/>
    <s v="Para uso microbiológico."/>
    <s v="Frasco por 100 g y 500 g "/>
    <n v="4499"/>
    <m/>
    <x v="1"/>
    <s v="82"/>
  </r>
  <r>
    <x v="2"/>
    <s v="D0609-12/83"/>
    <d v="2006-09-21T00:00:00"/>
    <d v="2016-09-21T00:00:00"/>
    <s v="A"/>
    <s v="Caldo Nitrato  "/>
    <s v="Para uso microbiológico."/>
    <s v="Frasco por 100 g y 500 g "/>
    <n v="4511"/>
    <m/>
    <x v="1"/>
    <s v="83"/>
  </r>
  <r>
    <x v="2"/>
    <s v="D0609-12/84"/>
    <d v="2006-09-21T00:00:00"/>
    <d v="2016-09-21T00:00:00"/>
    <s v="A"/>
    <s v="Medio Transporte de Cary-Blair"/>
    <s v="Para uso microbiológico."/>
    <s v="Frasco por 100 g y 500 g "/>
    <n v="4525"/>
    <m/>
    <x v="1"/>
    <s v="84"/>
  </r>
  <r>
    <x v="0"/>
    <s v="D0609-13"/>
    <d v="2006-09-21T00:00:00"/>
    <d v="2016-09-21T00:00:00"/>
    <s v="A"/>
    <s v="Familia 1.10 Medios de Cultivo para el Control de la Industria Farmacéutica y Biotecnológica"/>
    <s v="Para uso microbiológico."/>
    <m/>
    <m/>
    <m/>
    <x v="2"/>
    <s v=""/>
  </r>
  <r>
    <x v="1"/>
    <s v="D0609-13/1"/>
    <d v="2006-09-21T00:00:00"/>
    <d v="2016-09-21T00:00:00"/>
    <s v="A"/>
    <s v="Agar Triptona Soya"/>
    <s v="Para uso microbiológico."/>
    <s v="Frasco por 100 g y 500 g "/>
    <n v="4019"/>
    <m/>
    <x v="2"/>
    <s v="1"/>
  </r>
  <r>
    <x v="1"/>
    <s v="D0609-13/2"/>
    <d v="2006-09-21T00:00:00"/>
    <d v="2016-09-21T00:00:00"/>
    <s v="A"/>
    <s v="Caldo de Mueller-Hinton"/>
    <s v="Para uso microbiológico."/>
    <s v="Frasco por 100 g y 500 g "/>
    <n v="4030"/>
    <m/>
    <x v="2"/>
    <s v="2"/>
  </r>
  <r>
    <x v="1"/>
    <s v="D0609-13/3"/>
    <d v="2006-09-21T00:00:00"/>
    <d v="2016-09-21T00:00:00"/>
    <s v="A"/>
    <s v="Caldo Triptona Soya"/>
    <s v="Para uso microbiológico."/>
    <s v="Frasco por 100 g y 500 g "/>
    <n v="4033"/>
    <m/>
    <x v="2"/>
    <s v="3"/>
  </r>
  <r>
    <x v="1"/>
    <s v="D0609-13/4"/>
    <d v="2006-09-21T00:00:00"/>
    <d v="2016-09-21T00:00:00"/>
    <s v="A"/>
    <s v="Medio Líquido de Sabouraud"/>
    <s v="Para uso microbiológico."/>
    <s v="Frasco por 100 g y 500 g "/>
    <n v="4102"/>
    <m/>
    <x v="2"/>
    <s v="4"/>
  </r>
  <r>
    <x v="1"/>
    <s v="D0609-13/5"/>
    <d v="2006-09-21T00:00:00"/>
    <d v="2016-09-21T00:00:00"/>
    <s v="A"/>
    <s v="Medio Tioglicolato"/>
    <s v="Para uso microbiológico."/>
    <s v="Frasco por 100 g y 500 g "/>
    <n v="4023"/>
    <m/>
    <x v="2"/>
    <s v="5"/>
  </r>
  <r>
    <x v="1"/>
    <s v="D0609-13/6"/>
    <d v="2006-09-21T00:00:00"/>
    <d v="2016-09-21T00:00:00"/>
    <s v="A"/>
    <s v="Agar de Mueller-Hinton"/>
    <s v="Para uso microbiológico."/>
    <s v="Frasco por 100 g y 500 g "/>
    <n v="4013"/>
    <m/>
    <x v="2"/>
    <s v="6"/>
  </r>
  <r>
    <x v="3"/>
    <s v="D1209-122"/>
    <d v="2012-09-05T00:00:00"/>
    <d v="2017-09-01T00:00:00"/>
    <s v="A"/>
    <s v="Reactivo de Kovac"/>
    <s v="Para la prueba de indol. Para uso microbiológico."/>
    <s v="Frasco por 50 mL"/>
    <n v="4456"/>
    <m/>
    <x v="3"/>
    <s v=""/>
  </r>
  <r>
    <x v="0"/>
    <s v="D0712-14"/>
    <d v="2007-12-24T00:00:00"/>
    <d v="2017-12-01T00:00:00"/>
    <s v="A"/>
    <s v="Familia 1.2 Medios de Cultivo Cromogénicos o Fluorogénicos"/>
    <s v="Para uso microbiológico."/>
    <m/>
    <m/>
    <m/>
    <x v="4"/>
    <s v=""/>
  </r>
  <r>
    <x v="1"/>
    <s v="D0712-14/1"/>
    <d v="2007-12-24T00:00:00"/>
    <d v="2017-12-01T00:00:00"/>
    <s v="A"/>
    <s v="CromoCen CC"/>
    <s v="Para uso microbiológico."/>
    <s v="Frasco por 15,2 g, 100 g y  500 g  "/>
    <n v="4227"/>
    <m/>
    <x v="4"/>
    <s v="1"/>
  </r>
  <r>
    <x v="1"/>
    <s v="D0712-14/2"/>
    <d v="2007-12-24T00:00:00"/>
    <d v="2017-12-01T00:00:00"/>
    <s v="A"/>
    <s v="Base de Medio CromoCen SC"/>
    <s v="Para uso microbiológico."/>
    <s v="Frasco por 15,7 g, 100 g y 500 g  "/>
    <n v="4226"/>
    <m/>
    <x v="4"/>
    <s v="2"/>
  </r>
  <r>
    <x v="1"/>
    <s v="D0712-14/3"/>
    <d v="2007-12-24T00:00:00"/>
    <d v="2017-12-01T00:00:00"/>
    <s v="A"/>
    <s v="Base de Medio CromoCen AGN"/>
    <s v="Para uso microbiológico."/>
    <s v="Frasco por 20,6 g, 100 g y 500 g "/>
    <n v="4228"/>
    <m/>
    <x v="4"/>
    <s v="3"/>
  </r>
  <r>
    <x v="1"/>
    <s v="D0712-14/4"/>
    <d v="2007-12-24T00:00:00"/>
    <d v="2017-12-01T00:00:00"/>
    <s v="A"/>
    <s v="CromoCen ECCS"/>
    <s v="Para uso microbiológico."/>
    <s v="Frasco por 22 g, 100 g y 500 g  "/>
    <n v="4293"/>
    <m/>
    <x v="4"/>
    <s v="4"/>
  </r>
  <r>
    <x v="1"/>
    <s v="D0712-14/5"/>
    <d v="2007-12-24T00:00:00"/>
    <d v="2017-12-01T00:00:00"/>
    <s v="A"/>
    <s v="Caldo CromoCen CC"/>
    <s v="Para uso microbiológico."/>
    <s v="Frasco por 8,7 g, 100 g  y 500 g  "/>
    <n v="4390"/>
    <m/>
    <x v="4"/>
    <s v="5"/>
  </r>
  <r>
    <x v="1"/>
    <s v="D0712-14/6"/>
    <d v="2007-12-24T00:00:00"/>
    <d v="2017-12-01T00:00:00"/>
    <s v="A"/>
    <s v="CromoCen ENT"/>
    <s v="Para uso microbiológico."/>
    <s v="Frasco por 18,3 g, 100 g y 500 g  "/>
    <n v="4401"/>
    <m/>
    <x v="4"/>
    <s v="6"/>
  </r>
  <r>
    <x v="1"/>
    <s v="D0712-14/7"/>
    <d v="2007-12-24T00:00:00"/>
    <d v="2017-12-01T00:00:00"/>
    <s v="A"/>
    <s v="Caldo CromoCen CCL"/>
    <s v="Para uso microbiológico."/>
    <s v="Frasco por 11,9 g, 100 g y 500 g  "/>
    <n v="4412"/>
    <m/>
    <x v="4"/>
    <s v="7"/>
  </r>
  <r>
    <x v="1"/>
    <s v="D0712-14/8"/>
    <d v="2007-12-24T00:00:00"/>
    <d v="2017-12-01T00:00:00"/>
    <s v="A"/>
    <s v="Base de Medio CromoCen CND-C"/>
    <s v="Para uso microbiológico."/>
    <s v="Frasco por 23,6 g, 100 g  y 500 g  "/>
    <n v="4447"/>
    <m/>
    <x v="4"/>
    <s v="8"/>
  </r>
  <r>
    <x v="1"/>
    <s v="D0712-14/9"/>
    <d v="2007-12-24T00:00:00"/>
    <d v="2017-12-01T00:00:00"/>
    <s v="A"/>
    <s v="Base de Medio CroCen CND-F"/>
    <s v="Para uso microbiológico."/>
    <s v="Frasco por 23,6 g, 100 g  y 500 g  "/>
    <n v="4450"/>
    <m/>
    <x v="4"/>
    <s v="9"/>
  </r>
  <r>
    <x v="0"/>
    <s v="D1408-26"/>
    <d v="2015-08-11T00:00:00"/>
    <d v="2019-08-01T00:00:00"/>
    <s v="B"/>
    <s v="Familia 1.1 Medios para hemocultivos. "/>
    <s v="Para uso microbiológico. "/>
    <m/>
    <m/>
    <m/>
    <x v="5"/>
    <s v=""/>
  </r>
  <r>
    <x v="1"/>
    <s v="D1408-26/1"/>
    <d v="2015-08-11T00:00:00"/>
    <d v="2019-08-01T00:00:00"/>
    <s v="B"/>
    <s v="HemoCen Aerobio"/>
    <s v="Para uso microbiológico. "/>
    <s v="Caja por 40 frascos de 80 mL"/>
    <n v="4482"/>
    <m/>
    <x v="5"/>
    <s v="1"/>
  </r>
  <r>
    <x v="1"/>
    <s v="D1408-26/2"/>
    <d v="2015-08-11T00:00:00"/>
    <d v="2019-08-01T00:00:00"/>
    <s v="B"/>
    <s v="HemoCen Aerobio Pediátrico"/>
    <s v="Para uso microbiológico. "/>
    <s v="Caja por 40 frascos de 40 mL"/>
    <n v="4481"/>
    <m/>
    <x v="5"/>
    <s v="2"/>
  </r>
  <r>
    <x v="1"/>
    <s v="D1408-26/3"/>
    <d v="2015-08-11T00:00:00"/>
    <d v="2019-08-01T00:00:00"/>
    <s v="B"/>
    <s v="HemoCen Aerobio Neonatal"/>
    <s v="Para uso microbiológico. "/>
    <s v="Caja por 30 frascos de 9 mL"/>
    <n v="4480"/>
    <m/>
    <x v="5"/>
    <s v="3"/>
  </r>
  <r>
    <x v="2"/>
    <m/>
    <m/>
    <m/>
    <m/>
    <m/>
    <m/>
    <m/>
    <m/>
    <m/>
    <x v="6"/>
    <s v=""/>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x v="0"/>
    <s v="D1012-42"/>
    <d v="2010-12-07T00:00:00"/>
    <d v="2015-12-07T00:00:00"/>
    <s v="B"/>
    <s v="Perfil Electroforesis de Hemoglobina"/>
    <s v="Para la separación de hemoglobinas mediante electroforesis."/>
    <m/>
    <m/>
    <m/>
    <x v="0"/>
    <s v=""/>
  </r>
  <r>
    <x v="1"/>
    <s v="D1012-42/1"/>
    <d v="2010-12-07T00:00:00"/>
    <d v="2015-12-07T00:00:00"/>
    <s v="B"/>
    <s v="HYDRAGEL 7 HEMOGLOBIN(E)"/>
    <s v="Para la separación de las hemoglobinas normales (A y A2) y la detección de las principales variantes de hemoglobinas: S ó D y C ó E, mediante electroforesis en gel de agarosa tamponados alcalinos (pH 8.5)."/>
    <s v="Para 70 pruebas "/>
    <n v="4106"/>
    <m/>
    <x v="0"/>
    <s v="1"/>
  </r>
  <r>
    <x v="1"/>
    <s v="D1012-42/2"/>
    <d v="2010-12-07T00:00:00"/>
    <d v="2015-12-07T00:00:00"/>
    <s v="B"/>
    <s v="HYDRAGEL 15 HEMOGLOBIN(E)"/>
    <s v="Para la separación de las hemoglobinas normales (A y A2) y la detección de las principales variantes de hemoglobinas: S ó D y C ó E, mediante electroforesis en gel de agarosa tamponados alcalinos (pH 8.5)."/>
    <s v="Para 150 pruebas"/>
    <n v="4126"/>
    <m/>
    <x v="0"/>
    <s v="2"/>
  </r>
  <r>
    <x v="1"/>
    <s v="D1012-42/3"/>
    <d v="2010-12-07T00:00:00"/>
    <d v="2015-12-07T00:00:00"/>
    <s v="B"/>
    <s v="HYDRAGEL 7 ACID(E) HEMOGLOBIN(E)"/>
    <s v="Para la separación de las hemoglobinas normales A, las hemoglobinas anormales S y C y la  hemoglobina fetal F, mediante electroforesis en gel de agarosa tamponados ácidos (pH 6.0)."/>
    <s v="Para 70 pruebas "/>
    <n v="4108"/>
    <m/>
    <x v="0"/>
    <s v="3"/>
  </r>
  <r>
    <x v="1"/>
    <s v="D1012-42/4"/>
    <d v="2010-12-07T00:00:00"/>
    <d v="2015-12-07T00:00:00"/>
    <s v="B"/>
    <s v="HYDRAGEL 15  ACID(E) HEMOGLOBIN(E)"/>
    <s v="Para la separación de las hemoglobinas normales A, las hemoglobinas anormales S y C y la  hemoglobina fetal F, mediante electroforesis en gel de agarosa tamponados ácidos (pH 6.0)."/>
    <s v="Para 150 pruebas"/>
    <n v="4128"/>
    <m/>
    <x v="0"/>
    <s v="4"/>
  </r>
  <r>
    <x v="0"/>
    <s v="D1305-53"/>
    <d v="2013-05-13T00:00:00"/>
    <d v="2018-05-01T00:00:00"/>
    <s v="B"/>
    <s v="Familia 7.11 Electroforesis de Proteínas"/>
    <s v="Para la determinación de proteínas mediante electroforesis en geles de agarosa alcalinos."/>
    <m/>
    <m/>
    <m/>
    <x v="1"/>
    <s v=""/>
  </r>
  <r>
    <x v="1"/>
    <s v="D1305-53/1"/>
    <d v="2013-05-13T00:00:00"/>
    <d v="2018-05-01T00:00:00"/>
    <s v="B"/>
    <s v="HYDRAGEL 7 PROTEIN (E)"/>
    <s v="Para la separación de las proteínas del suero y orina mediante electroforesis en geles de agarosa alcalinos (pH 9.2)."/>
    <s v="Para 70 pruebas "/>
    <n v="4120"/>
    <m/>
    <x v="1"/>
    <s v="1"/>
  </r>
  <r>
    <x v="1"/>
    <s v="D1305-53/2"/>
    <d v="2013-05-13T00:00:00"/>
    <d v="2018-05-01T00:00:00"/>
    <s v="B"/>
    <s v="HYDRAGEL 15 PROTEIN (E)"/>
    <s v="Para la separación de las proteínas del suero y orina mediante electroforesis en geles de agarosa alcalinos (pH 9.2)."/>
    <s v="Para 150 pruebas"/>
    <n v="4140"/>
    <m/>
    <x v="1"/>
    <s v="2"/>
  </r>
  <r>
    <x v="1"/>
    <s v="D1305-53/3"/>
    <d v="2013-05-13T00:00:00"/>
    <d v="2018-05-01T00:00:00"/>
    <s v="B"/>
    <s v="HYDRAGEL 30 PROTEIN (E)"/>
    <s v="Para la separación de las proteínas del suero y orina mediante electroforesis en geles de agarosa alcalinos (pH 9.2)."/>
    <s v="Para 300 pruebas"/>
    <n v="4101"/>
    <m/>
    <x v="1"/>
    <s v="3"/>
  </r>
  <r>
    <x v="1"/>
    <s v="D1305-53/4"/>
    <d v="2013-05-13T00:00:00"/>
    <d v="2018-05-01T00:00:00"/>
    <s v="B"/>
    <s v="HYDRAGEL 7 ß1-ß2 "/>
    <s v="Para la separación de las proteínas del suero y orina mediante electroforesis en geles de agarosa alcalinos (pH 8.5)."/>
    <s v="Para 70 pruebas "/>
    <n v="4121"/>
    <m/>
    <x v="1"/>
    <s v="4"/>
  </r>
  <r>
    <x v="1"/>
    <s v="D1305-53/5"/>
    <d v="2013-05-13T00:00:00"/>
    <d v="2018-05-01T00:00:00"/>
    <s v="B"/>
    <s v="HYDRAGEL 15 ß1-ß2 "/>
    <s v="Para la separación de las proteínas del suero y orina mediante electroforesis en geles de agarosa alcalinos (pH 8.5)."/>
    <s v="Para 150 pruebas"/>
    <n v="4141"/>
    <m/>
    <x v="1"/>
    <s v="5"/>
  </r>
  <r>
    <x v="1"/>
    <s v="D1305-53/6"/>
    <d v="2013-05-13T00:00:00"/>
    <d v="2018-05-01T00:00:00"/>
    <s v="B"/>
    <s v="HYDRAGEL 30 ß1-ß2 "/>
    <s v="Para la separación de las proteínas del suero y orina mediante electroforesis en geles de agarosa alcalinos (pH 8.5)."/>
    <s v="Para 300 pruebas"/>
    <n v="4102"/>
    <m/>
    <x v="1"/>
    <s v="6"/>
  </r>
  <r>
    <x v="1"/>
    <s v="D1305-53/7"/>
    <d v="2013-05-13T00:00:00"/>
    <d v="2018-05-01T00:00:00"/>
    <s v="B"/>
    <s v="HYDRAGEL 7 HR VIOLET ACIDE"/>
    <s v="Para el multifraccionamiento de las proteínas séricas o de las proteínas de otros fluidos biológicos (orina o líquido cefalorraquídeo) mediante electroforesis en geles de agarosa tamponados alcalinamente (pH 8.6)."/>
    <s v="Para 70 pruebas "/>
    <n v="4141"/>
    <m/>
    <x v="1"/>
    <s v="7"/>
  </r>
  <r>
    <x v="1"/>
    <s v="D1305-53/8"/>
    <d v="2013-05-13T00:00:00"/>
    <d v="2018-05-01T00:00:00"/>
    <s v="B"/>
    <s v="HYDRAGEL 15 HR VIOLET ACIDE"/>
    <s v="Para el multifraccionamiento de las proteínas séricas o de las proteínas de otros fluidos biológicos (orina o líquido cefalorraquídeo) mediante electroforesis en geles de agarosa tamponados alcalinamente (pH 8.6)."/>
    <s v="Para 150 pruebas"/>
    <n v="4122"/>
    <m/>
    <x v="1"/>
    <s v="8"/>
  </r>
  <r>
    <x v="1"/>
    <s v="D1305-53/9"/>
    <d v="2013-05-13T00:00:00"/>
    <d v="2018-05-01T00:00:00"/>
    <s v="B"/>
    <s v="HYDRAGEL 7 HR AMIDOSCHWARZ"/>
    <s v="Para el multifraccionamiento de las proteínas séricas o de las proteínas de otros fluidos biológicos (orina o líquido cefalorraquídeo) mediante electroforesis en geles de agarosa tamponados alcalinamente (pH 8.6)."/>
    <s v="Para 70 pruebas "/>
    <n v="4105"/>
    <m/>
    <x v="1"/>
    <s v="9"/>
  </r>
  <r>
    <x v="1"/>
    <s v="D1305-53/10"/>
    <d v="2013-05-13T00:00:00"/>
    <d v="2018-05-01T00:00:00"/>
    <s v="B"/>
    <s v="HYDRAGEL 15 HR AMIDOSCHWARZ"/>
    <s v="Para el multifraccionamiento de las proteínas séricas o de las proteínas de otros fluidos biológicos (orina o líquido cefalorraquídeo) mediante electroforesis en geles de agarosa tamponados alcalinamente (pH 8.6)."/>
    <s v="Para 150 pruebas"/>
    <n v="4125"/>
    <m/>
    <x v="1"/>
    <s v="10"/>
  </r>
  <r>
    <x v="2"/>
    <s v="D1505-25"/>
    <d v="2015-05-08T00:00:00"/>
    <d v="2020-05-01T00:00:00"/>
    <s v="B"/>
    <s v="ANA Detect"/>
    <s v="Para la detección cualitativa de los anticuerpos tipo IgG anti SS-A-52 (Ro-52), SS-A-60 (Ro-60), SS-B (La), RNP/Sm, RNP-70, RNP-A, RNP-C, Sm-BB, Sm-D, Sm-E, Sm-F, Sm-G, Scl-70, Jo-1, dsDNA, ssDNA, poynucleosomes, mononucleosomes, histone complex, histone H1, histone H2A, histone H2B, histone 3, histone H4, Pm-Scl-100, y centromere B, en muestras de suero o plasma humano por ELISA."/>
    <s v="Para 96 pruebas"/>
    <s v="ORG 600"/>
    <m/>
    <x v="2"/>
    <s v=""/>
  </r>
  <r>
    <x v="3"/>
    <m/>
    <m/>
    <m/>
    <m/>
    <m/>
    <m/>
    <m/>
    <m/>
    <m/>
    <x v="3"/>
    <s v=""/>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s v="D0409-08"/>
    <d v="2004-11-10T00:00:00"/>
    <d v="2019-11-01T00:00:00"/>
    <s v="B"/>
    <s v="HeberFast Line Rotavirus"/>
    <s v="Para la detección rápida de Rotavirus del grupo A en muestras de heces fecales, mediante tiras reactivas inmunocromatográficas."/>
    <s v="24 pruebas/ 50 pruebas "/>
    <s v="1.003.00/ 1.003.01"/>
    <x v="0"/>
    <s v=""/>
  </r>
  <r>
    <x v="0"/>
    <s v="D1101-01"/>
    <d v="2011-01-03T00:00:00"/>
    <d v="2016-01-01T00:00:00"/>
    <s v="B"/>
    <s v="HeberFast Line Embarazo II"/>
    <s v="Para el diagnóstico temprano de embarazo en orina. Para uso profesional"/>
    <s v="Estuches para 50 pruebas y para 200 pruebas."/>
    <m/>
    <x v="1"/>
    <s v=""/>
  </r>
  <r>
    <x v="0"/>
    <s v="D1112-33"/>
    <d v="2011-12-27T00:00:00"/>
    <d v="2016-12-01T00:00:00"/>
    <s v="B"/>
    <s v="HeberFast Line MaterniTest II"/>
    <s v="Autoensayo para el diagnóstico temprano de embarazo en orina. "/>
    <s v="Estuche para una prueba."/>
    <s v="1.006.00"/>
    <x v="2"/>
    <s v=""/>
  </r>
  <r>
    <x v="0"/>
    <s v="D0702-03"/>
    <d v="2007-02-12T00:00:00"/>
    <d v="2017-02-01T00:00:00"/>
    <s v="B"/>
    <s v="HeberFast Line anti-transglutaminasa"/>
    <s v="Para la detección de anticuerpos contra transglutaminasa en sangre, suero o plasma humano. Uso profesional."/>
    <s v="Estuche para 20  y 25  pruebas con lancetas y capilares/     Estuche para 20 y 25  pruebas sin lancetas y capilares."/>
    <s v="1.004.00/1.004.02/1.004.01/1.004.03)"/>
    <x v="3"/>
    <s v=""/>
  </r>
  <r>
    <x v="1"/>
    <m/>
    <m/>
    <m/>
    <m/>
    <m/>
    <m/>
    <m/>
    <m/>
    <x v="4"/>
    <s v=""/>
  </r>
  <r>
    <x v="1"/>
    <m/>
    <m/>
    <m/>
    <m/>
    <m/>
    <m/>
    <m/>
    <m/>
    <x v="4"/>
    <s v=""/>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1">
  <r>
    <x v="0"/>
    <s v="D1003-11"/>
    <d v="2010-03-05T00:00:00"/>
    <d v="2020-03-01T00:00:00"/>
    <s v="A"/>
    <s v="Familia 1.10 Medios de Cultivo para el Control de la Industria Farmacéutica y Biotecnológica"/>
    <s v="Para uso microbiológico."/>
    <m/>
    <m/>
    <m/>
    <x v="0"/>
    <s v=""/>
  </r>
  <r>
    <x v="1"/>
    <s v="D1003-11/1"/>
    <d v="2010-03-05T00:00:00"/>
    <d v="2020-03-01T00:00:00"/>
    <s v="A"/>
    <s v="Thioglycollate Medium"/>
    <s v="Para uso microbiológico."/>
    <s v="Frasco por 500 g "/>
    <n v="4021372"/>
    <m/>
    <x v="0"/>
    <s v="1"/>
  </r>
  <r>
    <x v="1"/>
    <s v="D1003-11/2"/>
    <d v="2010-03-05T00:00:00"/>
    <d v="2020-03-01T00:00:00"/>
    <s v="A"/>
    <s v="Mueller Hinton Agar II"/>
    <s v="Para uso microbiológico."/>
    <s v="Frasco por 500 g  "/>
    <n v="4017402"/>
    <m/>
    <x v="0"/>
    <s v="2"/>
  </r>
  <r>
    <x v="1"/>
    <s v="D1003-11/3"/>
    <d v="2010-03-05T00:00:00"/>
    <d v="2020-03-01T00:00:00"/>
    <s v="A"/>
    <s v="Mueller Hinton Broth"/>
    <s v="Para uso microbiológico."/>
    <s v="Frasco por 500 g  "/>
    <n v="4017412"/>
    <m/>
    <x v="0"/>
    <s v="3"/>
  </r>
  <r>
    <x v="1"/>
    <s v="D1003-11/4"/>
    <d v="2010-03-05T00:00:00"/>
    <d v="2020-03-01T00:00:00"/>
    <s v="A"/>
    <s v="Tryptic Soy Agar"/>
    <s v="Para uso microbiológico."/>
    <s v="Frasco por 500 g  "/>
    <n v="4021502"/>
    <m/>
    <x v="0"/>
    <s v="4"/>
  </r>
  <r>
    <x v="1"/>
    <s v="D1003-11/5"/>
    <d v="2010-03-05T00:00:00"/>
    <d v="2020-03-01T00:00:00"/>
    <s v="A"/>
    <s v="Tryptic Soy Broth"/>
    <s v="Para uso microbiológico."/>
    <s v="Frasco por 500 g  "/>
    <n v="4021552"/>
    <m/>
    <x v="0"/>
    <s v="5"/>
  </r>
  <r>
    <x v="1"/>
    <s v="D1003-11/6"/>
    <d v="2012-05-16T00:00:00"/>
    <d v="2020-03-01T00:00:00"/>
    <s v="A"/>
    <s v="MICROBIAL CONTENT TEST AGAR"/>
    <s v="Para uso microbiológico."/>
    <s v="Frasco por 500 g  "/>
    <n v="4016992"/>
    <m/>
    <x v="0"/>
    <s v="6"/>
  </r>
  <r>
    <x v="2"/>
    <s v="D1003-14"/>
    <d v="2010-03-05T00:00:00"/>
    <d v="2015-03-01T00:00:00"/>
    <s v="B"/>
    <s v="Hb FECALE Sangre Oculta Fecal"/>
    <s v="Prueba inmunocromatográfica rápida visible, para la determinación cualitativa de la hemoglobina humana en muestras fecales."/>
    <s v="Estuche para 50 pruebas "/>
    <s v="VT81510C"/>
    <m/>
    <x v="1"/>
    <s v=""/>
  </r>
  <r>
    <x v="2"/>
    <s v="D1004-18"/>
    <d v="2010-04-08T00:00:00"/>
    <d v="2015-04-01T00:00:00"/>
    <s v="D"/>
    <s v="SYPHILIS SCREENING Recombinant"/>
    <s v="Ensayo inmunocromatográfico para la determinación cualitativa de los anticuerpos totales (IgG e IgM) anti-Treponema pallidum en suero o plasma humano."/>
    <s v="Estuche para 192 pruebas "/>
    <s v="KH6"/>
    <m/>
    <x v="2"/>
    <s v=""/>
  </r>
  <r>
    <x v="2"/>
    <s v="D1006-31"/>
    <d v="2010-06-24T00:00:00"/>
    <d v="2015-06-01T00:00:00"/>
    <s v="B"/>
    <s v="Medi-Test Glucose"/>
    <s v="Tiras reactivas para la determinación rápida de la glucosa en orina. Para uso profesional."/>
    <s v="Frasco con 50 tiras/ Frasco con 100 tiras                               "/>
    <m/>
    <m/>
    <x v="3"/>
    <s v=""/>
  </r>
  <r>
    <x v="0"/>
    <s v="D1101-02"/>
    <d v="2011-01-04T00:00:00"/>
    <d v="2016-01-01T00:00:00"/>
    <s v="B"/>
    <s v="Perfil SHIGELLA SLIDE AGGLUTINATION ANTISERA"/>
    <s v="Para  la identificación serológica del género Shigella."/>
    <s v="Frasco x 2,0 mL"/>
    <m/>
    <m/>
    <x v="4"/>
    <s v=""/>
  </r>
  <r>
    <x v="1"/>
    <s v="D1101-02/1"/>
    <d v="2011-01-04T00:00:00"/>
    <d v="2016-01-01T00:00:00"/>
    <s v="B"/>
    <s v="Shigella sonnei  Phase 1 &amp; 2"/>
    <s v="Para  la identificación serológica del género Shigella."/>
    <s v="Frasco x 2,0 mL  "/>
    <s v="PL. 6900"/>
    <m/>
    <x v="4"/>
    <s v="1"/>
  </r>
  <r>
    <x v="1"/>
    <s v="D1101-02/2"/>
    <d v="2011-01-04T00:00:00"/>
    <d v="2016-01-01T00:00:00"/>
    <s v="B"/>
    <s v="Shigella flexneri 1-6 X &amp; Y"/>
    <s v="Para  la identificación serológica del género Shigella."/>
    <s v="Frasco x 2,0 mL "/>
    <s v="PL. 6901"/>
    <m/>
    <x v="4"/>
    <s v="2"/>
  </r>
  <r>
    <x v="1"/>
    <s v="D1101-02/3"/>
    <d v="2011-01-04T00:00:00"/>
    <d v="2016-01-01T00:00:00"/>
    <s v="B"/>
    <s v="Shigella dysenteriae 1-10"/>
    <s v="Para  la identificación serológica del género Shigella."/>
    <s v="Frasco x 2,0 mL  "/>
    <s v="PL. 6902"/>
    <m/>
    <x v="4"/>
    <s v="3"/>
  </r>
  <r>
    <x v="1"/>
    <s v="D1101-02/4"/>
    <d v="2011-01-04T00:00:00"/>
    <d v="2016-01-01T00:00:00"/>
    <s v="B"/>
    <s v="Shigella boydii 1-15"/>
    <s v="Para  la identificación serológica del género Shigella."/>
    <s v="Frasco x 2,0 mL  "/>
    <s v="PL. 6903"/>
    <m/>
    <x v="4"/>
    <s v="4"/>
  </r>
  <r>
    <x v="0"/>
    <s v="D1101-03"/>
    <d v="2011-01-04T00:00:00"/>
    <d v="2016-01-01T00:00:00"/>
    <s v="B"/>
    <s v="Perfil SALMONELLA SLIDE AGGLUTINATION ANTISERA"/>
    <s v="Para  la identificación serológica del género Salmonella."/>
    <s v="Frasco x 3,0 mL."/>
    <m/>
    <m/>
    <x v="5"/>
    <s v=""/>
  </r>
  <r>
    <x v="1"/>
    <s v="D1101-03/1"/>
    <d v="2011-01-04T00:00:00"/>
    <d v="2016-01-01T00:00:00"/>
    <s v="B"/>
    <s v="Salmonella antisera O Poly A-S"/>
    <s v="Para  la identificación serológica del género Salmonella."/>
    <s v="Frasco x 3,0 mL  "/>
    <s v="PL.6002"/>
    <m/>
    <x v="5"/>
    <s v="1"/>
  </r>
  <r>
    <x v="1"/>
    <s v="D1101-03/2"/>
    <d v="2011-01-04T00:00:00"/>
    <d v="2016-01-01T00:00:00"/>
    <s v="B"/>
    <s v="Salmonella antisera O 4"/>
    <s v="Para  la identificación serológica del género Salmonella."/>
    <s v="Frasco x 3,0 mL  "/>
    <s v="PL.6011"/>
    <m/>
    <x v="5"/>
    <s v="2"/>
  </r>
  <r>
    <x v="1"/>
    <s v="D1101-03/3"/>
    <d v="2011-01-04T00:00:00"/>
    <d v="2016-01-01T00:00:00"/>
    <s v="B"/>
    <s v="Salmonella antisera O 6, 7"/>
    <s v="Para  la identificación serológica del género Salmonella."/>
    <s v="Frasco x 3,0 Ml "/>
    <s v="PL.6013"/>
    <m/>
    <x v="5"/>
    <s v="3"/>
  </r>
  <r>
    <x v="1"/>
    <s v="D1101-03/4"/>
    <d v="2011-01-04T00:00:00"/>
    <d v="2016-01-01T00:00:00"/>
    <s v="B"/>
    <s v="Salmonella antisera O 8"/>
    <s v="Para  la identificación serológica del género Salmonella."/>
    <s v="Frasco x 3,0 Ml "/>
    <s v="PL. 6014"/>
    <m/>
    <x v="5"/>
    <s v="4"/>
  </r>
  <r>
    <x v="1"/>
    <s v="D1101-03/5"/>
    <d v="2011-01-04T00:00:00"/>
    <d v="2016-01-01T00:00:00"/>
    <s v="B"/>
    <s v="Salmonella antisera O 9"/>
    <s v="Para  la identificación serológica del género Salmonella."/>
    <s v="Frasco x 3,0 mL  "/>
    <s v="PL. 6015."/>
    <m/>
    <x v="5"/>
    <s v="5"/>
  </r>
  <r>
    <x v="1"/>
    <s v="D1101-03/6"/>
    <d v="2011-01-04T00:00:00"/>
    <d v="2016-01-01T00:00:00"/>
    <s v="B"/>
    <s v="Salmonella antisera O 3, 10, 15, 19, 34"/>
    <s v="Para  la identificación serológica del género Salmonella."/>
    <s v="Frasco x 3,0 mL  "/>
    <s v="PL. 6017"/>
    <m/>
    <x v="5"/>
    <s v="6"/>
  </r>
  <r>
    <x v="1"/>
    <s v="D1101-03/7"/>
    <d v="2011-01-04T00:00:00"/>
    <d v="2016-01-01T00:00:00"/>
    <s v="B"/>
    <s v="Salmonella antisera O 11"/>
    <s v="Para  la identificación serológica del género Salmonella."/>
    <s v="Frasco x 3,0 mL  "/>
    <s v="PL. 6022"/>
    <m/>
    <x v="5"/>
    <s v="7"/>
  </r>
  <r>
    <x v="1"/>
    <s v="D1101-03/8"/>
    <d v="2011-01-04T00:00:00"/>
    <d v="2016-01-01T00:00:00"/>
    <s v="B"/>
    <s v="Salmonella antisera O 20"/>
    <s v="Para  la identificación serológica del género Salmonella."/>
    <s v="Frasco x 3,0 Ml "/>
    <s v="PL. 6027"/>
    <m/>
    <x v="5"/>
    <s v="8"/>
  </r>
  <r>
    <x v="1"/>
    <s v="D1101-03/9"/>
    <d v="2011-01-04T00:00:00"/>
    <d v="2016-01-01T00:00:00"/>
    <s v="B"/>
    <s v="Salmonella antisera O 28"/>
    <s v="Para  la identificación serológica del género Salmonella."/>
    <s v="Frasco x 3,0 mL  "/>
    <s v="PL. 6033"/>
    <m/>
    <x v="5"/>
    <s v="9"/>
  </r>
  <r>
    <x v="1"/>
    <s v="D1101-03/10"/>
    <d v="2011-01-04T00:00:00"/>
    <d v="2016-01-01T00:00:00"/>
    <s v="B"/>
    <s v="Salmonella antisera Vi"/>
    <s v="Para  la identificación serológica del género Salmonella."/>
    <s v="Frasco x 3,0 mL  "/>
    <s v="PL. 6040"/>
    <m/>
    <x v="5"/>
    <s v="10"/>
  </r>
  <r>
    <x v="1"/>
    <s v="D1101-03/11"/>
    <d v="2011-01-04T00:00:00"/>
    <d v="2016-01-01T00:00:00"/>
    <s v="B"/>
    <s v="Salmonella antisera O 55"/>
    <s v="Para  la identificación serológica del género Salmonella."/>
    <s v="Frasco x 3,0 mL  "/>
    <s v="PL. 6041"/>
    <m/>
    <x v="5"/>
    <s v="11"/>
  </r>
  <r>
    <x v="1"/>
    <s v="D1101-03/12"/>
    <d v="2011-01-04T00:00:00"/>
    <d v="2016-01-01T00:00:00"/>
    <s v="B"/>
    <s v="Salmonella antisera Hd"/>
    <s v="Para  la identificación serológica del género Salmonella."/>
    <s v="Frasco x 3,0 mL  "/>
    <s v="PL. 6113"/>
    <m/>
    <x v="5"/>
    <s v="12"/>
  </r>
  <r>
    <x v="2"/>
    <s v="D1105-15"/>
    <d v="2011-05-03T00:00:00"/>
    <d v="2016-05-01T00:00:00"/>
    <s v="B"/>
    <s v="PSA-CHECK-1"/>
    <s v="Prueba inmunocromatográfica rápida en tarjeta para la detección del antígeno prostático específico en sangre total, plasma o suero."/>
    <s v="Estuches para 20 pruebas"/>
    <n v="8081"/>
    <m/>
    <x v="6"/>
    <s v=""/>
  </r>
  <r>
    <x v="0"/>
    <s v="D0701-01"/>
    <d v="2007-01-18T00:00:00"/>
    <d v="2017-01-01T00:00:00"/>
    <s v="A"/>
    <s v="Familia 1.1 Medios de Cultivo para diagnóstico in vitro"/>
    <s v="Para uso microbiológico."/>
    <s v="Frasco por 500 g"/>
    <m/>
    <m/>
    <x v="7"/>
    <s v=""/>
  </r>
  <r>
    <x v="1"/>
    <s v="D0701-01/2"/>
    <d v="2007-01-18T00:00:00"/>
    <d v="2017-01-01T00:00:00"/>
    <s v="A"/>
    <s v="Nutrient Agar"/>
    <s v="Para uso microbiológico."/>
    <s v="Frasco por 500 g  "/>
    <n v="4018102"/>
    <m/>
    <x v="7"/>
    <s v="2"/>
  </r>
  <r>
    <x v="1"/>
    <s v="D0701-01/3"/>
    <d v="2007-01-18T00:00:00"/>
    <d v="2017-01-01T00:00:00"/>
    <s v="A"/>
    <s v="Nutrient Broth"/>
    <s v="Para uso microbiológico."/>
    <s v="Frasco por 500 g  "/>
    <n v="4018152"/>
    <m/>
    <x v="7"/>
    <s v="3"/>
  </r>
  <r>
    <x v="1"/>
    <s v="D0701-01/4"/>
    <d v="2007-01-18T00:00:00"/>
    <d v="2017-01-01T00:00:00"/>
    <s v="A"/>
    <s v="Brain Heart Infusion Agar"/>
    <s v="Para uso microbiológico."/>
    <s v="Frasco por 500 g  "/>
    <n v="4012352"/>
    <m/>
    <x v="7"/>
    <s v="4"/>
  </r>
  <r>
    <x v="1"/>
    <s v="D0701-01/5"/>
    <d v="2007-01-18T00:00:00"/>
    <d v="2017-01-03T00:00:00"/>
    <s v="A"/>
    <s v="Sabouraud Dextrose Agar"/>
    <s v="Para uso microbiológico."/>
    <s v="Frasco por 500 g "/>
    <n v="4020052"/>
    <m/>
    <x v="7"/>
    <s v="5"/>
  </r>
  <r>
    <x v="1"/>
    <s v="D0701-01/6"/>
    <d v="2007-01-18T00:00:00"/>
    <d v="2017-01-04T00:00:00"/>
    <s v="A"/>
    <s v="Sabouraud Maltose Agar"/>
    <s v="Para uso microbiológico."/>
    <s v="Frasco por 500 g "/>
    <n v="4020102"/>
    <m/>
    <x v="7"/>
    <s v="6"/>
  </r>
  <r>
    <x v="1"/>
    <s v="D0701-01/7"/>
    <d v="2007-01-18T00:00:00"/>
    <d v="2017-01-05T00:00:00"/>
    <s v="A"/>
    <s v="SIM Bios Medium"/>
    <s v="Para uso microbiológico."/>
    <s v="Frasco por 500 g "/>
    <n v="4020362"/>
    <m/>
    <x v="7"/>
    <s v="7"/>
  </r>
  <r>
    <x v="1"/>
    <s v="D0701-01/8"/>
    <d v="2007-01-18T00:00:00"/>
    <d v="2017-01-06T00:00:00"/>
    <s v="A"/>
    <s v="Simmons Citrate Agar"/>
    <s v="Para uso microbiológico."/>
    <s v="Frasco por 500 g "/>
    <n v="4020452"/>
    <m/>
    <x v="7"/>
    <s v="8"/>
  </r>
  <r>
    <x v="1"/>
    <s v="D0701-01/9"/>
    <d v="2007-01-18T00:00:00"/>
    <d v="2017-01-07T00:00:00"/>
    <s v="A"/>
    <s v="SS Agar"/>
    <s v="Para uso microbiológico."/>
    <s v="Frasco por 500 g "/>
    <n v="4020752"/>
    <m/>
    <x v="7"/>
    <s v="9"/>
  </r>
  <r>
    <x v="1"/>
    <s v="D0701-01/10"/>
    <d v="2007-01-18T00:00:00"/>
    <d v="2017-01-08T00:00:00"/>
    <s v="A"/>
    <s v="Staphylococci 110 Medium "/>
    <s v="Para uso microbiológico."/>
    <s v="Frasco por 500 g"/>
    <n v="4020852"/>
    <m/>
    <x v="7"/>
    <s v="10"/>
  </r>
  <r>
    <x v="1"/>
    <s v="D0701-01/11"/>
    <d v="2007-01-18T00:00:00"/>
    <d v="2017-01-09T00:00:00"/>
    <s v="A"/>
    <s v="Triple Sugar Iron Agar ISO "/>
    <s v="Para uso microbiológico."/>
    <s v="Frasco por 500 g"/>
    <s v="402141S2"/>
    <m/>
    <x v="7"/>
    <s v="11"/>
  </r>
  <r>
    <x v="1"/>
    <s v="D0701-01/12"/>
    <d v="2007-01-18T00:00:00"/>
    <d v="2017-01-10T00:00:00"/>
    <s v="A"/>
    <s v="Triple Sugar Iron Agar USP"/>
    <s v="Para uso microbiológico."/>
    <s v="Frasco por 500 g "/>
    <n v="4021412"/>
    <m/>
    <x v="7"/>
    <s v="12"/>
  </r>
  <r>
    <x v="1"/>
    <s v="D0701-01/13"/>
    <d v="2007-01-18T00:00:00"/>
    <d v="2017-01-11T00:00:00"/>
    <s v="A"/>
    <s v="Urea Agar Base (Christensen) "/>
    <s v="Para uso microbiológico."/>
    <s v="Frasco por 500 g "/>
    <n v="4021752"/>
    <m/>
    <x v="7"/>
    <s v="13"/>
  </r>
  <r>
    <x v="1"/>
    <s v="D0701-01/14"/>
    <d v="2007-01-18T00:00:00"/>
    <d v="2017-01-12T00:00:00"/>
    <s v="A"/>
    <s v="Urea Broth Base (Stuart)"/>
    <s v="Para uso microbiológico."/>
    <s v="Frasco por 500 g"/>
    <n v="4021802"/>
    <m/>
    <x v="7"/>
    <s v="14"/>
  </r>
  <r>
    <x v="1"/>
    <s v="D0701-01/15"/>
    <d v="2007-01-18T00:00:00"/>
    <d v="2017-01-13T00:00:00"/>
    <s v="A"/>
    <s v="Vogel-Johnson Agar"/>
    <s v="Para uso microbiológico."/>
    <s v="Frasco por 500 g"/>
    <n v="4021922"/>
    <m/>
    <x v="7"/>
    <s v="15"/>
  </r>
  <r>
    <x v="1"/>
    <s v="D0701-01/16"/>
    <d v="2007-01-18T00:00:00"/>
    <d v="2017-01-14T00:00:00"/>
    <s v="A"/>
    <s v="Alkaline Peptone Water"/>
    <s v="Para uso microbiológico."/>
    <s v="Frasco por 500 g  "/>
    <n v="4010322"/>
    <m/>
    <x v="7"/>
    <s v="16"/>
  </r>
  <r>
    <x v="1"/>
    <s v="D0701-01/17"/>
    <d v="2007-01-18T00:00:00"/>
    <d v="2017-01-15T00:00:00"/>
    <s v="A"/>
    <s v="Bacillus cereus Agar Base (MYP)"/>
    <s v="Para uso microbiológico."/>
    <s v="Frasco por 500 g "/>
    <n v="4011112"/>
    <m/>
    <x v="7"/>
    <s v="17"/>
  </r>
  <r>
    <x v="1"/>
    <s v="D0701-01/18"/>
    <d v="2007-01-18T00:00:00"/>
    <d v="2017-01-16T00:00:00"/>
    <s v="A"/>
    <s v="Biotone (Tryptose) Agar"/>
    <s v="Para uso microbiológico."/>
    <s v="Frasco por 500 g "/>
    <n v="4011452"/>
    <m/>
    <x v="7"/>
    <s v="18"/>
  </r>
  <r>
    <x v="1"/>
    <s v="D0701-01/19"/>
    <d v="2007-01-18T00:00:00"/>
    <d v="2017-01-17T00:00:00"/>
    <s v="A"/>
    <s v="Biotone (Tryptose) Broth"/>
    <s v="Para uso microbiológico."/>
    <s v="Frasco por 500 g "/>
    <n v="4011462"/>
    <m/>
    <x v="7"/>
    <s v="19"/>
  </r>
  <r>
    <x v="1"/>
    <s v="D0701-01/20"/>
    <d v="2007-01-18T00:00:00"/>
    <d v="2017-01-18T00:00:00"/>
    <s v="A"/>
    <s v="Blood Agar Base"/>
    <s v="Para uso microbiológico."/>
    <s v="Frasco por 500 g "/>
    <n v="4011552"/>
    <m/>
    <x v="7"/>
    <s v="20"/>
  </r>
  <r>
    <x v="1"/>
    <s v="D0701-01/21"/>
    <d v="2007-01-18T00:00:00"/>
    <d v="2017-01-19T00:00:00"/>
    <s v="A"/>
    <s v="Brain Heart Infusion Broth"/>
    <s v="Para uso microbiológico."/>
    <s v="Frasco por 500 g "/>
    <n v="4012302"/>
    <m/>
    <x v="7"/>
    <s v="21"/>
  </r>
  <r>
    <x v="1"/>
    <s v="D0701-01/22"/>
    <d v="2007-01-18T00:00:00"/>
    <d v="2017-01-20T00:00:00"/>
    <s v="A"/>
    <s v="Brilliant Green Bile Broth 2%"/>
    <s v="Para uso microbiológico."/>
    <s v="Frasco por 500 g  "/>
    <n v="4012652"/>
    <m/>
    <x v="7"/>
    <s v="22"/>
  </r>
  <r>
    <x v="1"/>
    <s v="D0701-01/23"/>
    <d v="2007-01-18T00:00:00"/>
    <d v="2017-01-21T00:00:00"/>
    <s v="A"/>
    <s v="Brilliant Green Agar (Kristensen)"/>
    <s v="Para uso microbiológico."/>
    <s v="Frasco por 500 g  "/>
    <n v="4012552"/>
    <m/>
    <x v="7"/>
    <s v="23"/>
  </r>
  <r>
    <x v="1"/>
    <s v="D0701-01/24"/>
    <d v="2007-01-18T00:00:00"/>
    <d v="2017-01-22T00:00:00"/>
    <s v="A"/>
    <s v="Brucella Broth (ALBIMI)"/>
    <s v="Para uso microbiológico."/>
    <s v="Frasco por 500 g  "/>
    <n v="4012742"/>
    <m/>
    <x v="7"/>
    <s v="24"/>
  </r>
  <r>
    <x v="1"/>
    <s v="D0701-01/25"/>
    <d v="2007-01-18T00:00:00"/>
    <d v="2017-01-23T00:00:00"/>
    <s v="A"/>
    <s v="Clostridium Agar"/>
    <s v="Para uso microbiológico."/>
    <s v="Frasco por 500 g  "/>
    <n v="4013032"/>
    <m/>
    <x v="7"/>
    <s v="25"/>
  </r>
  <r>
    <x v="1"/>
    <s v="D0701-01/26"/>
    <d v="2007-01-18T00:00:00"/>
    <d v="2017-01-24T00:00:00"/>
    <s v="A"/>
    <s v="Clostridium botulinum Agar Base"/>
    <s v="Para uso microbiológico."/>
    <s v="Frasco por 500 g  "/>
    <n v="4013062"/>
    <m/>
    <x v="7"/>
    <s v="26"/>
  </r>
  <r>
    <x v="1"/>
    <s v="D0701-01/27"/>
    <d v="2007-01-18T00:00:00"/>
    <d v="2017-01-25T00:00:00"/>
    <s v="A"/>
    <s v="Decarboxylase Falkow Base Broth"/>
    <s v="Para uso microbiológico."/>
    <s v="Frasco por 500 g  "/>
    <n v="4013672"/>
    <m/>
    <x v="7"/>
    <s v="27"/>
  </r>
  <r>
    <x v="1"/>
    <s v="D0701-01/28"/>
    <d v="2007-01-18T00:00:00"/>
    <d v="2017-01-26T00:00:00"/>
    <s v="A"/>
    <s v="GC Medium Base"/>
    <s v="Para uso microbiológico."/>
    <s v="Frasco por 500 g  "/>
    <n v="4015202"/>
    <m/>
    <x v="7"/>
    <s v="28"/>
  </r>
  <r>
    <x v="1"/>
    <s v="D0701-01/29"/>
    <d v="2007-01-18T00:00:00"/>
    <d v="2017-01-27T00:00:00"/>
    <s v="A"/>
    <s v="Kligler Iron Agar"/>
    <s v="Para uso microbiológico."/>
    <s v="Frasco por 500 g  "/>
    <n v="4015602"/>
    <m/>
    <x v="7"/>
    <s v="29"/>
  </r>
  <r>
    <x v="1"/>
    <s v="D0701-01/30"/>
    <d v="2007-01-18T00:00:00"/>
    <d v="2017-01-28T00:00:00"/>
    <s v="A"/>
    <s v="Legionella BCYE Agar Base"/>
    <s v="Para uso microbiológico."/>
    <s v="Frasco por 500 g  "/>
    <n v="4015822"/>
    <m/>
    <x v="7"/>
    <s v="30"/>
  </r>
  <r>
    <x v="1"/>
    <s v="D0701-01/31"/>
    <d v="2007-01-18T00:00:00"/>
    <d v="2017-01-29T00:00:00"/>
    <s v="A"/>
    <s v="Heart Infusion Broth"/>
    <s v="Para uso microbiológico."/>
    <s v="Frasco por 500 g "/>
    <n v="4015402"/>
    <m/>
    <x v="7"/>
    <s v="31"/>
  </r>
  <r>
    <x v="1"/>
    <s v="D0701-01/32"/>
    <d v="2007-01-18T00:00:00"/>
    <d v="2017-01-30T00:00:00"/>
    <s v="A"/>
    <s v="Litmus Milk"/>
    <s v="Para uso microbiológico."/>
    <s v="Frasco por 500 g  "/>
    <n v="4016112"/>
    <m/>
    <x v="7"/>
    <s v="32"/>
  </r>
  <r>
    <x v="1"/>
    <s v="D0701-01/33"/>
    <d v="2007-01-18T00:00:00"/>
    <d v="2017-01-31T00:00:00"/>
    <s v="A"/>
    <s v="Lowenstein Jensen Medium Base"/>
    <s v="Para uso microbiológico."/>
    <s v="Frasco por 500 g  "/>
    <n v="4016352"/>
    <m/>
    <x v="7"/>
    <s v="33"/>
  </r>
  <r>
    <x v="1"/>
    <s v="D0701-01/34"/>
    <d v="2007-01-18T00:00:00"/>
    <d v="2017-01-31T00:00:00"/>
    <s v="A"/>
    <s v="Mac Conkey Agar"/>
    <s v="Para uso microbiológico."/>
    <s v="Frasco por 500 g  "/>
    <n v="4016702"/>
    <m/>
    <x v="7"/>
    <s v="34"/>
  </r>
  <r>
    <x v="1"/>
    <s v="D0701-01/35"/>
    <d v="2007-01-18T00:00:00"/>
    <d v="2017-01-01T00:00:00"/>
    <s v="A"/>
    <s v="Mac Conkey Agar OMS W/O CV"/>
    <s v="Para uso microbiológico."/>
    <s v="Frasco por 500 g  "/>
    <n v="4016712"/>
    <m/>
    <x v="7"/>
    <s v="35"/>
  </r>
  <r>
    <x v="1"/>
    <s v="D0701-01/36"/>
    <d v="2007-01-18T00:00:00"/>
    <d v="2017-01-01T00:00:00"/>
    <s v="A"/>
    <s v="Mannitol Salt Agar"/>
    <s v="Para uso microbiológico."/>
    <s v="Frasco por 500 g  "/>
    <n v="4016652"/>
    <m/>
    <x v="7"/>
    <s v="36"/>
  </r>
  <r>
    <x v="1"/>
    <s v="D0701-01/37"/>
    <d v="2007-01-18T00:00:00"/>
    <d v="2017-01-01T00:00:00"/>
    <s v="A"/>
    <s v="O/F Hugh  Leifson Base"/>
    <s v="Para uso microbiológico."/>
    <s v="Frasco por 500 g  "/>
    <n v="4018362"/>
    <m/>
    <x v="7"/>
    <s v="37"/>
  </r>
  <r>
    <x v="1"/>
    <s v="D0701-01/38"/>
    <d v="2007-01-18T00:00:00"/>
    <d v="2017-01-01T00:00:00"/>
    <s v="A"/>
    <s v="Phenol Red Agar Base"/>
    <s v="Para uso microbiológico."/>
    <s v="Frasco por 500 g "/>
    <n v="4019052"/>
    <m/>
    <x v="7"/>
    <s v="38"/>
  </r>
  <r>
    <x v="1"/>
    <s v="D0701-01/39"/>
    <d v="2007-01-18T00:00:00"/>
    <d v="2017-01-01T00:00:00"/>
    <s v="A"/>
    <s v="Phenol Red Broth Base"/>
    <s v="Para uso microbiológico."/>
    <s v="Frasco por 500 g  "/>
    <n v="4019102"/>
    <m/>
    <x v="7"/>
    <s v="39"/>
  </r>
  <r>
    <x v="1"/>
    <s v="D0701-01/40"/>
    <d v="2007-01-18T00:00:00"/>
    <d v="2017-01-01T00:00:00"/>
    <s v="A"/>
    <s v="Phenylalanine Agar"/>
    <s v="Para uso microbiológico."/>
    <s v="Frasco por 500 g  "/>
    <n v="4019162"/>
    <m/>
    <x v="7"/>
    <s v="40"/>
  </r>
  <r>
    <x v="1"/>
    <s v="D0701-01/41"/>
    <d v="2007-01-18T00:00:00"/>
    <d v="2017-01-01T00:00:00"/>
    <s v="A"/>
    <s v="Pseudomonas Agar F (King Medium B)"/>
    <s v="Para uso microbiológico."/>
    <s v="Frasco por 500 g "/>
    <n v="4019612"/>
    <m/>
    <x v="7"/>
    <s v="41"/>
  </r>
  <r>
    <x v="1"/>
    <s v="D0701-01/42"/>
    <d v="2007-01-18T00:00:00"/>
    <d v="2017-01-01T00:00:00"/>
    <s v="A"/>
    <s v="Pseudomonas Agar P (King Medium A)"/>
    <s v="Para uso microbiológico."/>
    <s v="Frasco por 500 g "/>
    <n v="4019622"/>
    <m/>
    <x v="7"/>
    <s v="42"/>
  </r>
  <r>
    <x v="1"/>
    <s v="D0701-01/43"/>
    <d v="2007-01-18T00:00:00"/>
    <d v="2017-01-01T00:00:00"/>
    <s v="A"/>
    <s v="Cled Medium"/>
    <s v="Para uso microbiológico."/>
    <s v="Frasco por 500 g  "/>
    <n v="40129012"/>
    <m/>
    <x v="7"/>
    <s v="43"/>
  </r>
  <r>
    <x v="1"/>
    <s v="D0701-01/44"/>
    <d v="2007-01-18T00:00:00"/>
    <d v="2017-01-01T00:00:00"/>
    <s v="A"/>
    <s v="Clostridium Broth"/>
    <s v="Para uso microbiológico."/>
    <s v="Frasco por 500 g  "/>
    <n v="4013042"/>
    <m/>
    <x v="7"/>
    <s v="44"/>
  </r>
  <r>
    <x v="1"/>
    <s v="D0701-01/45"/>
    <d v="2007-01-18T00:00:00"/>
    <d v="2017-01-01T00:00:00"/>
    <s v="A"/>
    <s v="MR-VP Medium"/>
    <s v="Para uso microbiológico."/>
    <s v="Frasco por 500 g "/>
    <n v="4017352"/>
    <m/>
    <x v="7"/>
    <s v="45"/>
  </r>
  <r>
    <x v="1"/>
    <s v="D0701-01/46"/>
    <d v="2007-01-18T00:00:00"/>
    <d v="2017-01-01T00:00:00"/>
    <s v="A"/>
    <s v="Amies Transport Medium"/>
    <s v="Para uso microbiológico."/>
    <s v="Frasco por 500 g  "/>
    <n v="4010342"/>
    <m/>
    <x v="7"/>
    <s v="46"/>
  </r>
  <r>
    <x v="1"/>
    <s v="D0701-01/47"/>
    <d v="2007-01-18T00:00:00"/>
    <d v="2017-01-01T00:00:00"/>
    <s v="A"/>
    <s v="Tryptic Glucose Yeast Agar"/>
    <s v="Para uso microbiológico."/>
    <s v="Frasco por 500 g  "/>
    <n v="4021452"/>
    <m/>
    <x v="7"/>
    <s v="47"/>
  </r>
  <r>
    <x v="1"/>
    <s v="D0701-01/48"/>
    <d v="2007-01-18T00:00:00"/>
    <d v="2017-01-01T00:00:00"/>
    <s v="A"/>
    <s v="Tetrathionate Broth Base"/>
    <s v="Para uso microbiológico."/>
    <s v="Frasco por 500 g  "/>
    <n v="4021252"/>
    <m/>
    <x v="7"/>
    <s v="48"/>
  </r>
  <r>
    <x v="1"/>
    <s v="D0701-01/49"/>
    <d v="2007-01-18T00:00:00"/>
    <d v="2017-01-01T00:00:00"/>
    <s v="A"/>
    <s v="Enterobacteriaceae (EE) Broth Mossel"/>
    <s v="Para uso microbiológico."/>
    <s v="Frasco por 500 g  "/>
    <n v="4014662"/>
    <m/>
    <x v="7"/>
    <s v="49"/>
  </r>
  <r>
    <x v="1"/>
    <s v="D0701-01/50"/>
    <d v="2007-01-18T00:00:00"/>
    <d v="2017-01-01T00:00:00"/>
    <s v="A"/>
    <s v="Candida Agar  (Nickerson)"/>
    <s v="Para uso microbiológico."/>
    <s v="Frasco por 500 g  "/>
    <n v="4012802"/>
    <m/>
    <x v="7"/>
    <s v="50"/>
  </r>
  <r>
    <x v="1"/>
    <s v="D0701-01/51"/>
    <d v="2007-01-18T00:00:00"/>
    <d v="2017-01-01T00:00:00"/>
    <s v="A"/>
    <s v="Lysine Iron Agar"/>
    <s v="Para uso microbiológico."/>
    <s v="Frasco por 500 g  "/>
    <n v="4016362"/>
    <m/>
    <x v="7"/>
    <s v="51"/>
  </r>
  <r>
    <x v="1"/>
    <s v="D0701-01/52"/>
    <d v="2007-01-18T00:00:00"/>
    <d v="2017-01-01T00:00:00"/>
    <s v="A"/>
    <s v="Pseudomonas Agar Base"/>
    <s v="Para uso microbiológico."/>
    <s v="Frasco por 500 g  "/>
    <n v="4019602"/>
    <m/>
    <x v="7"/>
    <s v="52"/>
  </r>
  <r>
    <x v="1"/>
    <s v="D0701-01/53"/>
    <d v="2007-01-18T00:00:00"/>
    <d v="2017-01-01T00:00:00"/>
    <s v="A"/>
    <s v="TTC Tergitol 7 Agar Base"/>
    <s v="Para uso microbiológico."/>
    <s v="Frasco por 500 g "/>
    <s v="402160T2"/>
    <m/>
    <x v="7"/>
    <s v="53"/>
  </r>
  <r>
    <x v="1"/>
    <s v="D0701-01/54"/>
    <d v="2007-01-18T00:00:00"/>
    <d v="2017-01-01T00:00:00"/>
    <s v="A"/>
    <s v="Baird Parker Agar Base"/>
    <s v="Para uso microbiológico."/>
    <s v="Frasco por 500 g  "/>
    <n v="4011162"/>
    <m/>
    <x v="7"/>
    <s v="54"/>
  </r>
  <r>
    <x v="1"/>
    <s v="D0701-01/55"/>
    <d v="2007-01-18T00:00:00"/>
    <d v="2017-01-01T00:00:00"/>
    <s v="A"/>
    <s v="Selenite Broth Base"/>
    <s v="Para uso microbiológico."/>
    <s v="Frasco por 500 g  "/>
    <s v="402025B2"/>
    <m/>
    <x v="7"/>
    <s v="55"/>
  </r>
  <r>
    <x v="1"/>
    <s v="D0701-01/56"/>
    <d v="2007-01-18T00:00:00"/>
    <d v="2017-01-01T00:00:00"/>
    <s v="A"/>
    <s v="Selenite Cystine Broth"/>
    <s v="Para uso microbiológico."/>
    <s v="Frasco por 500 g  "/>
    <n v="4020262"/>
    <m/>
    <x v="7"/>
    <s v="56"/>
  </r>
  <r>
    <x v="1"/>
    <s v="D0701-01/57"/>
    <d v="2007-01-18T00:00:00"/>
    <d v="2017-01-01T00:00:00"/>
    <s v="A"/>
    <s v="Mac Conkey Broth Purple "/>
    <s v="Para uso microbiológico."/>
    <s v="Frasco por 500 g  "/>
    <n v="4016752"/>
    <m/>
    <x v="7"/>
    <s v="57"/>
  </r>
  <r>
    <x v="1"/>
    <s v="D0701-01/58"/>
    <d v="2007-01-18T00:00:00"/>
    <d v="2017-01-01T00:00:00"/>
    <s v="A"/>
    <s v="Desoxycholate Citrate Agar"/>
    <s v="Para uso microbiológico."/>
    <s v="Frasco por 500 g  "/>
    <n v="4013752"/>
    <m/>
    <x v="7"/>
    <s v="58"/>
  </r>
  <r>
    <x v="1"/>
    <s v="D0701-01/59"/>
    <d v="2007-01-18T00:00:00"/>
    <d v="2017-01-01T00:00:00"/>
    <s v="A"/>
    <s v="Levine EMB Blue Agar"/>
    <s v="Para uso microbiológico."/>
    <s v="Frasco por 500 g  "/>
    <n v="4015952"/>
    <m/>
    <x v="7"/>
    <s v="59"/>
  </r>
  <r>
    <x v="1"/>
    <s v="D0701-01/60"/>
    <d v="2007-01-18T00:00:00"/>
    <d v="2017-01-01T00:00:00"/>
    <s v="A"/>
    <s v="Mac Conkey Sorbitol Agar"/>
    <s v="Para uso microbiológico."/>
    <s v="Frasco por 500 g  "/>
    <s v="401669S2"/>
    <m/>
    <x v="7"/>
    <s v="60"/>
  </r>
  <r>
    <x v="1"/>
    <s v="D0701-01/61"/>
    <d v="2007-01-18T00:00:00"/>
    <d v="2017-01-01T00:00:00"/>
    <s v="A"/>
    <s v="Bismuth Sulphite Agar U.S.P."/>
    <s v="Para uso microbiológico."/>
    <s v="Frasco por 500 g  "/>
    <n v="40121022"/>
    <m/>
    <x v="7"/>
    <s v="61"/>
  </r>
  <r>
    <x v="1"/>
    <s v="D0701-01/62"/>
    <d v="2007-01-18T00:00:00"/>
    <d v="2017-01-01T00:00:00"/>
    <s v="A"/>
    <s v="XLD Agar"/>
    <s v="Para uso microbiológico."/>
    <s v="Frasco por 500 g  "/>
    <n v="4022062"/>
    <m/>
    <x v="7"/>
    <s v="62"/>
  </r>
  <r>
    <x v="1"/>
    <s v="D0701-01/63"/>
    <d v="2007-01-18T00:00:00"/>
    <d v="2017-01-01T00:00:00"/>
    <s v="A"/>
    <s v="ALOA (Agar Listeria Ottaviani Agosti)"/>
    <s v="Para uso microbiológico."/>
    <s v="Frasco por 500 g  "/>
    <n v="4016052"/>
    <m/>
    <x v="7"/>
    <s v="63"/>
  </r>
  <r>
    <x v="1"/>
    <s v="D0701-01/64"/>
    <d v="2007-01-18T00:00:00"/>
    <d v="2017-01-01T00:00:00"/>
    <s v="A"/>
    <s v="Bile Aesculin Agar"/>
    <s v="Para uso microbiológico."/>
    <s v="Frasco por 500 g  "/>
    <n v="4010172"/>
    <m/>
    <x v="7"/>
    <s v="64"/>
  </r>
  <r>
    <x v="1"/>
    <s v="D0701-01/65"/>
    <d v="2007-01-18T00:00:00"/>
    <d v="2017-01-01T00:00:00"/>
    <s v="A"/>
    <s v="Bordet Gengou Agar Base"/>
    <s v="Para uso microbiológico."/>
    <s v="Frasco por 500 g  "/>
    <n v="4012152"/>
    <m/>
    <x v="7"/>
    <s v="65"/>
  </r>
  <r>
    <x v="1"/>
    <s v="D0701-01/66"/>
    <d v="2007-01-18T00:00:00"/>
    <d v="2017-01-01T00:00:00"/>
    <s v="A"/>
    <s v="Bromocresol Purple Glucosa Agar (Dextrose Tryptone Agar)"/>
    <s v="Para uso microbiológico."/>
    <s v="Frasco por 500 g  "/>
    <n v="4012732"/>
    <m/>
    <x v="7"/>
    <s v="66"/>
  </r>
  <r>
    <x v="1"/>
    <s v="D0701-01/67"/>
    <d v="2007-01-18T00:00:00"/>
    <d v="2017-01-01T00:00:00"/>
    <s v="A"/>
    <s v="Buffered Peptone Water"/>
    <s v="Para uso microbiológico."/>
    <s v="Frasco por 500 g "/>
    <n v="4012782"/>
    <m/>
    <x v="7"/>
    <s v="67"/>
  </r>
  <r>
    <x v="1"/>
    <s v="D0701-01/68"/>
    <d v="2007-01-18T00:00:00"/>
    <d v="2017-01-01T00:00:00"/>
    <s v="A"/>
    <s v="Campylobacter Blood Free Medium Base BOLTON"/>
    <s v="Para uso microbiológico."/>
    <s v="Frasco por 500 g  "/>
    <n v="4012822"/>
    <m/>
    <x v="7"/>
    <s v="68"/>
  </r>
  <r>
    <x v="1"/>
    <s v="D0701-01/69"/>
    <d v="2007-01-18T00:00:00"/>
    <d v="2017-01-01T00:00:00"/>
    <s v="A"/>
    <s v="Campylobacter Blood Free Medium Base KARMALI"/>
    <s v="Para uso microbiológico."/>
    <s v="Frasco por 500 g  "/>
    <n v="4012832"/>
    <m/>
    <x v="7"/>
    <s v="69"/>
  </r>
  <r>
    <x v="1"/>
    <s v="D0701-01/70"/>
    <d v="2007-01-18T00:00:00"/>
    <d v="2017-01-01T00:00:00"/>
    <s v="A"/>
    <s v="Cary-Blair Transport Medium"/>
    <s v="Para uso microbiológico."/>
    <s v="Frasco por 500 g "/>
    <n v="4012872"/>
    <m/>
    <x v="7"/>
    <s v="70"/>
  </r>
  <r>
    <x v="1"/>
    <s v="D0701-01/71"/>
    <d v="2007-01-18T00:00:00"/>
    <d v="2017-01-01T00:00:00"/>
    <s v="A"/>
    <s v="CIN Agar Base"/>
    <s v="Para uso microbiológico."/>
    <s v="Frasco por 500 g  "/>
    <n v="4013022"/>
    <m/>
    <x v="7"/>
    <s v="71"/>
  </r>
  <r>
    <x v="1"/>
    <s v="D0701-01/72"/>
    <d v="2007-01-18T00:00:00"/>
    <d v="2017-01-01T00:00:00"/>
    <s v="A"/>
    <s v="CLED Medium Andrade"/>
    <s v="Para uso microbiológico."/>
    <s v="Frasco por 500 g  "/>
    <n v="40129022"/>
    <m/>
    <x v="7"/>
    <s v="72"/>
  </r>
  <r>
    <x v="1"/>
    <s v="D0701-01/73"/>
    <d v="2007-01-18T00:00:00"/>
    <d v="2017-01-01T00:00:00"/>
    <s v="A"/>
    <s v="Columbia Agar Base"/>
    <s v="Para uso microbiológico."/>
    <s v="Frasco por 500 g  "/>
    <n v="4011362"/>
    <m/>
    <x v="7"/>
    <s v="73"/>
  </r>
  <r>
    <x v="1"/>
    <s v="D0701-01/74"/>
    <d v="2007-01-18T00:00:00"/>
    <d v="2017-01-01T00:00:00"/>
    <s v="A"/>
    <s v="Descarboxylase Moeller Base Broth"/>
    <s v="Para uso microbiológico."/>
    <s v="Frasco por 500 g "/>
    <n v="4013662"/>
    <m/>
    <x v="7"/>
    <s v="74"/>
  </r>
  <r>
    <x v="1"/>
    <s v="D0701-01/75"/>
    <d v="2007-01-18T00:00:00"/>
    <d v="2017-01-01T00:00:00"/>
    <s v="A"/>
    <s v="Desoxyribonuclease Test Medium"/>
    <s v="Para uso microbiológico."/>
    <s v="Frasco por 500 g  "/>
    <n v="4013682"/>
    <m/>
    <x v="7"/>
    <s v="75"/>
  </r>
  <r>
    <x v="1"/>
    <s v="D0701-01/76"/>
    <d v="2007-01-18T00:00:00"/>
    <d v="2017-01-01T00:00:00"/>
    <s v="A"/>
    <s v="Dextrose Broth"/>
    <s v="Para uso microbiológico."/>
    <s v="Frasco por 500 g "/>
    <n v="4013862"/>
    <m/>
    <x v="7"/>
    <s v="76"/>
  </r>
  <r>
    <x v="1"/>
    <s v="D0701-01/77"/>
    <d v="2007-01-18T00:00:00"/>
    <d v="2017-01-01T00:00:00"/>
    <s v="A"/>
    <s v="EC Broth"/>
    <s v="Para uso microbiológico."/>
    <s v="Frasco por 500 g "/>
    <n v="4014252"/>
    <m/>
    <x v="7"/>
    <s v="77"/>
  </r>
  <r>
    <x v="1"/>
    <s v="D0701-01/78"/>
    <d v="2007-01-18T00:00:00"/>
    <d v="2017-01-01T00:00:00"/>
    <s v="A"/>
    <s v="Ethyl Violet Azide (EVA) Broth-Litsky"/>
    <s v="Para uso microbiológico."/>
    <s v="Frasco por 500 g "/>
    <n v="4014852"/>
    <m/>
    <x v="7"/>
    <s v="78"/>
  </r>
  <r>
    <x v="1"/>
    <s v="D0701-01/79"/>
    <d v="2007-01-18T00:00:00"/>
    <d v="2017-01-01T00:00:00"/>
    <s v="A"/>
    <s v="Fraser Broth Base"/>
    <s v="Para uso microbiológico."/>
    <s v="Frasco por 500 g "/>
    <n v="4014952"/>
    <m/>
    <x v="7"/>
    <s v="79"/>
  </r>
  <r>
    <x v="1"/>
    <s v="D0701-01/80"/>
    <d v="2007-01-18T00:00:00"/>
    <d v="2017-01-01T00:00:00"/>
    <s v="A"/>
    <s v="Lauryl Pepto Bios Broth"/>
    <s v="Para uso microbiológico."/>
    <s v="Frasco por 500 g "/>
    <n v="4015802"/>
    <m/>
    <x v="7"/>
    <s v="80"/>
  </r>
  <r>
    <x v="1"/>
    <s v="D0701-01/81"/>
    <d v="2007-01-18T00:00:00"/>
    <d v="2017-01-01T00:00:00"/>
    <s v="A"/>
    <s v="Listeria Oxford Agar Base"/>
    <s v="Para uso microbiológico."/>
    <s v="Frasco por 500 g "/>
    <n v="4016002"/>
    <m/>
    <x v="7"/>
    <s v="81"/>
  </r>
  <r>
    <x v="1"/>
    <s v="D0701-01/82"/>
    <d v="2007-01-18T00:00:00"/>
    <d v="2017-01-01T00:00:00"/>
    <s v="A"/>
    <s v="Listeria Palcam Agar Base"/>
    <s v="Para uso microbiológico."/>
    <s v="Frasco por 500 g  "/>
    <n v="4016042"/>
    <m/>
    <x v="7"/>
    <s v="82"/>
  </r>
  <r>
    <x v="1"/>
    <s v="D0701-01/83"/>
    <d v="2007-01-18T00:00:00"/>
    <d v="2017-01-01T00:00:00"/>
    <s v="A"/>
    <s v="Malonate Broth"/>
    <s v="Para uso microbiológico."/>
    <s v="Frasco por 500 g "/>
    <n v="4016852"/>
    <m/>
    <x v="7"/>
    <s v="83"/>
  </r>
  <r>
    <x v="1"/>
    <s v="D0701-01/84"/>
    <d v="2007-01-18T00:00:00"/>
    <d v="2017-01-01T00:00:00"/>
    <s v="A"/>
    <s v="Malt Agar"/>
    <s v="Para uso microbiológico."/>
    <s v="Frasco por 500 g "/>
    <n v="4016452"/>
    <m/>
    <x v="7"/>
    <s v="84"/>
  </r>
  <r>
    <x v="1"/>
    <s v="D0701-01/85"/>
    <d v="2007-01-18T00:00:00"/>
    <d v="2017-01-01T00:00:00"/>
    <s v="A"/>
    <s v="Malt Extract Agar"/>
    <s v="Para uso microbiológico."/>
    <s v="Frasco por 500 g  "/>
    <n v="4016552"/>
    <m/>
    <x v="7"/>
    <s v="85"/>
  </r>
  <r>
    <x v="1"/>
    <s v="D0701-01/86"/>
    <d v="2007-01-18T00:00:00"/>
    <d v="2017-01-01T00:00:00"/>
    <s v="A"/>
    <s v="Malt Extract Broth"/>
    <s v="Para uso microbiológico."/>
    <s v="Frasco por 500 g  "/>
    <n v="4016602"/>
    <m/>
    <x v="7"/>
    <s v="86"/>
  </r>
  <r>
    <x v="1"/>
    <s v="D0701-01/87"/>
    <d v="2007-01-18T00:00:00"/>
    <d v="2017-01-01T00:00:00"/>
    <s v="A"/>
    <s v="Modified Semi-Solid Rappaport Vassiliadis Medium Base (MSRV)"/>
    <s v="Para uso microbiológico."/>
    <s v="Frasco por 500 g "/>
    <n v="4019822"/>
    <m/>
    <x v="7"/>
    <s v="87"/>
  </r>
  <r>
    <x v="1"/>
    <s v="D0701-01/88"/>
    <d v="2007-01-18T00:00:00"/>
    <d v="2017-01-01T00:00:00"/>
    <s v="A"/>
    <s v="Peptone-Tryptone Water"/>
    <s v="Para uso microbiológico."/>
    <s v="Frasco por 500 g  "/>
    <n v="4018912"/>
    <m/>
    <x v="7"/>
    <s v="88"/>
  </r>
  <r>
    <x v="1"/>
    <s v="D0701-01/89"/>
    <d v="2007-01-18T00:00:00"/>
    <d v="2017-01-01T00:00:00"/>
    <s v="A"/>
    <s v="Potato Dextrose Agar"/>
    <s v="Para uso microbiológico."/>
    <s v="Frasco por 500 g  "/>
    <n v="4019352"/>
    <m/>
    <x v="7"/>
    <s v="89"/>
  </r>
  <r>
    <x v="1"/>
    <s v="D0701-01/90"/>
    <d v="2007-01-18T00:00:00"/>
    <d v="2017-01-01T00:00:00"/>
    <s v="A"/>
    <s v="Pseudomonas Selective Agar"/>
    <s v="Para uso microbiológico."/>
    <s v="Frasco por 500 g  "/>
    <n v="4019632"/>
    <m/>
    <x v="7"/>
    <s v="90"/>
  </r>
  <r>
    <x v="1"/>
    <s v="D0701-01/91"/>
    <d v="2007-01-18T00:00:00"/>
    <d v="2017-01-01T00:00:00"/>
    <s v="A"/>
    <s v="Rappaport Vassiliadis (RV) Broth"/>
    <s v="Para uso microbiológico."/>
    <s v="Frasco por 500 g  "/>
    <n v="4019802"/>
    <m/>
    <x v="7"/>
    <s v="91"/>
  </r>
  <r>
    <x v="1"/>
    <s v="D0701-01/92"/>
    <d v="2007-01-18T00:00:00"/>
    <d v="2017-01-01T00:00:00"/>
    <s v="A"/>
    <s v="Sabouraud Broth"/>
    <s v="Para uso microbiológico."/>
    <s v="Frasco por 500 g "/>
    <n v="4020002"/>
    <m/>
    <x v="7"/>
    <s v="92"/>
  </r>
  <r>
    <x v="1"/>
    <s v="D0701-01/93"/>
    <d v="2007-01-18T00:00:00"/>
    <d v="2017-01-01T00:00:00"/>
    <s v="A"/>
    <s v="Selenite Broth "/>
    <s v="Para uso microbiológico."/>
    <s v="Frasco por 500 g  "/>
    <n v="4020252"/>
    <m/>
    <x v="7"/>
    <s v="93"/>
  </r>
  <r>
    <x v="1"/>
    <s v="D0701-01/94"/>
    <d v="2007-01-18T00:00:00"/>
    <d v="2017-01-01T00:00:00"/>
    <s v="A"/>
    <s v="Stuart Transport Medium"/>
    <s v="Para uso microbiológico."/>
    <s v="Frasco por 500 g  "/>
    <n v="4020912"/>
    <m/>
    <x v="7"/>
    <s v="94"/>
  </r>
  <r>
    <x v="1"/>
    <s v="D0701-01/95"/>
    <d v="2007-01-18T00:00:00"/>
    <d v="2017-01-01T00:00:00"/>
    <s v="A"/>
    <s v="Taylor Lysine Decarboxylase Broth"/>
    <s v="Para uso microbiológico."/>
    <s v="Frasco por 500 g  "/>
    <s v=" 401367L2"/>
    <m/>
    <x v="7"/>
    <s v="95"/>
  </r>
  <r>
    <x v="1"/>
    <s v="D0701-01/96"/>
    <d v="2007-01-18T00:00:00"/>
    <d v="2017-01-01T00:00:00"/>
    <s v="A"/>
    <s v="TCBS Kobayashi Agar"/>
    <s v="Para uso microbiológico."/>
    <s v="Frasco por 500 g  "/>
    <n v="4021062"/>
    <m/>
    <x v="7"/>
    <s v="96"/>
  </r>
  <r>
    <x v="1"/>
    <s v="D0701-01/97"/>
    <d v="2007-01-18T00:00:00"/>
    <d v="2017-01-01T00:00:00"/>
    <s v="A"/>
    <s v="Violet Red Bile Agar"/>
    <s v="Para uso microbiológico."/>
    <s v="Frasco por 500 g "/>
    <n v="4021852"/>
    <m/>
    <x v="7"/>
    <s v="97"/>
  </r>
  <r>
    <x v="1"/>
    <s v="D0701-01/98"/>
    <d v="2007-01-18T00:00:00"/>
    <d v="2017-01-01T00:00:00"/>
    <s v="A"/>
    <s v="Sabouraud Dextrose Agar CAF 50"/>
    <s v="Para uso microbiológico."/>
    <s v="Frasco por 500 g  "/>
    <n v="4020062"/>
    <m/>
    <x v="7"/>
    <s v="98"/>
  </r>
  <r>
    <x v="1"/>
    <s v="D0701-01/99"/>
    <d v="2007-01-18T00:00:00"/>
    <d v="2017-01-01T00:00:00"/>
    <s v="A"/>
    <s v="Clostridium Difficile Agar Base"/>
    <s v="Para uso microbiológico."/>
    <s v="Frasco por 500 g  "/>
    <n v="4013082"/>
    <m/>
    <x v="7"/>
    <s v="99"/>
  </r>
  <r>
    <x v="1"/>
    <s v="D0701-01/100"/>
    <d v="2014-12-03T00:00:00"/>
    <d v="2017-01-01T00:00:00"/>
    <s v="A"/>
    <s v="CLOSTRIDIUM  PERFRINGENS AGAR BASE"/>
    <s v="Para uso microbiológico."/>
    <s v="Frasco por 500 g  "/>
    <n v="4013072"/>
    <m/>
    <x v="7"/>
    <s v="100"/>
  </r>
  <r>
    <x v="1"/>
    <s v="D0701-01/101"/>
    <d v="2014-12-03T00:00:00"/>
    <d v="2017-01-01T00:00:00"/>
    <s v="A"/>
    <s v="R2A AGAR"/>
    <s v="Para uso microbiológico."/>
    <s v="Frasco por 500 g  "/>
    <n v="4019962"/>
    <m/>
    <x v="7"/>
    <s v="101"/>
  </r>
  <r>
    <x v="1"/>
    <s v="D0701-01/102"/>
    <d v="2014-12-03T00:00:00"/>
    <d v="2017-01-01T00:00:00"/>
    <s v="A"/>
    <s v="MUELLER KAUFFMANN TETRATHIONATE BROTH BASE  "/>
    <s v="Para uso microbiológico."/>
    <s v="Frasco por 500 g  "/>
    <n v="4017432"/>
    <m/>
    <x v="7"/>
    <s v="102"/>
  </r>
  <r>
    <x v="1"/>
    <s v="D0701-01/103"/>
    <d v="2014-12-03T00:00:00"/>
    <d v="2017-01-01T00:00:00"/>
    <s v="A"/>
    <s v="KF STREPTOCOCCUS BROTH"/>
    <s v="Para uso microbiológico."/>
    <s v="Frasco por 500 g  "/>
    <n v="4011042"/>
    <m/>
    <x v="7"/>
    <s v="103"/>
  </r>
  <r>
    <x v="1"/>
    <s v="D0701-01/104"/>
    <d v="2014-12-03T00:00:00"/>
    <d v="2017-01-01T00:00:00"/>
    <s v="A"/>
    <s v="TSC AGAR BASE   "/>
    <s v="Para uso microbiológico."/>
    <s v="Frasco por 500 g  "/>
    <n v="4021582"/>
    <m/>
    <x v="7"/>
    <s v="104"/>
  </r>
  <r>
    <x v="0"/>
    <s v="D0702-02"/>
    <d v="2007-02-06T00:00:00"/>
    <d v="2017-02-01T00:00:00"/>
    <s v="B"/>
    <s v="Familia 1.9 Discos para antibiograma"/>
    <s v="Para la determinación de la sensibilidad bacteriana a los agentes antimicrobianos."/>
    <s v="5 x 50 discos para 250 determinaciones"/>
    <m/>
    <m/>
    <x v="8"/>
    <s v=""/>
  </r>
  <r>
    <x v="1"/>
    <s v="D0702-02/1"/>
    <d v="2007-02-06T00:00:00"/>
    <d v="2017-02-01T00:00:00"/>
    <s v="B"/>
    <s v="AMIKACIN AK 30 µg"/>
    <s v="Para la determinación de la sensibilidad bacteriana a los agentes antimicrobianos."/>
    <s v="5 x 50 discos para 250 determinaciones  "/>
    <s v="9004C"/>
    <m/>
    <x v="8"/>
    <s v="1"/>
  </r>
  <r>
    <x v="1"/>
    <s v="D0702-02/2"/>
    <d v="2007-02-06T00:00:00"/>
    <d v="2017-02-01T00:00:00"/>
    <s v="B"/>
    <s v="AMPICILLIN AMP 10 µg"/>
    <s v="Para la determinación de la sensibilidad bacteriana a los agentes antimicrobianos."/>
    <s v="5 x 50 discos para 250 determinaciones   "/>
    <s v="9006C"/>
    <m/>
    <x v="8"/>
    <s v="2"/>
  </r>
  <r>
    <x v="1"/>
    <s v="D0702-02/3"/>
    <d v="2007-02-06T00:00:00"/>
    <d v="2017-02-01T00:00:00"/>
    <s v="B"/>
    <s v="AUGMENTIN AUG 30 µg"/>
    <s v="Para la determinación de la sensibilidad bacteriana a los agentes antimicrobianos."/>
    <s v="5 x 50 discos para 250 determinaciones  "/>
    <s v="9048C"/>
    <m/>
    <x v="8"/>
    <s v="3"/>
  </r>
  <r>
    <x v="1"/>
    <s v="D0702-02/4"/>
    <d v="2007-02-06T00:00:00"/>
    <d v="2017-02-01T00:00:00"/>
    <s v="B"/>
    <s v="AMPICILLIN/SULBACTAM AMS 20 µg"/>
    <s v="Para la determinación de la sensibilidad bacteriana a los agentes antimicrobianos."/>
    <s v="5 x 50 discos para 250 determinaciones  "/>
    <s v="9031C"/>
    <m/>
    <x v="8"/>
    <s v="4"/>
  </r>
  <r>
    <x v="1"/>
    <s v="D0702-02/5"/>
    <d v="2007-02-06T00:00:00"/>
    <d v="2017-02-01T00:00:00"/>
    <s v="B"/>
    <s v="AZITHROMYCIN AZM 15 µg"/>
    <s v="Para la determinación de la sensibilidad bacteriana a los agentes antimicrobianos."/>
    <s v="5 x 50 discos para 250 determinaciones  "/>
    <s v="9105C"/>
    <m/>
    <x v="8"/>
    <s v="5"/>
  </r>
  <r>
    <x v="1"/>
    <s v="D0702-02/6"/>
    <d v="2007-02-06T00:00:00"/>
    <d v="2017-02-01T00:00:00"/>
    <s v="B"/>
    <s v="AZTREONAM ATM 30 µg"/>
    <s v="Para la determinación de la sensibilidad bacteriana a los agentes antimicrobianos."/>
    <s v="5 x 50 discos para 250 determinaciones  "/>
    <s v="9008C"/>
    <m/>
    <x v="8"/>
    <s v="6"/>
  </r>
  <r>
    <x v="1"/>
    <s v="D0702-02/7"/>
    <d v="2007-02-06T00:00:00"/>
    <d v="2017-02-01T00:00:00"/>
    <s v="B"/>
    <s v="CEFACLOR CEC 30 µg"/>
    <s v="Para la determinación de la sensibilidad bacteriana a los agentes antimicrobianos."/>
    <s v="5 x 50 discos para 250 determinaciones  "/>
    <s v="9010C"/>
    <m/>
    <x v="8"/>
    <s v="7"/>
  </r>
  <r>
    <x v="1"/>
    <s v="D0702-02/8"/>
    <d v="2007-02-06T00:00:00"/>
    <d v="2017-02-01T00:00:00"/>
    <s v="B"/>
    <s v="CEFADROXIL CDX 30 µg"/>
    <s v="Para la determinación de la sensibilidad bacteriana a los agentes antimicrobianos."/>
    <s v="5 x 50 discos para 250 determinaciones  "/>
    <s v="9052C"/>
    <m/>
    <x v="8"/>
    <s v="8"/>
  </r>
  <r>
    <x v="1"/>
    <s v="D0702-02/9"/>
    <d v="2007-02-06T00:00:00"/>
    <d v="2017-02-01T00:00:00"/>
    <s v="B"/>
    <s v="CEPHALEXIN CL 30 µg"/>
    <s v="Para la determinación de la sensibilidad bacteriana a los agentes antimicrobianos."/>
    <s v="5 x 50 discos para 250 determinaciones  "/>
    <s v="9011C"/>
    <m/>
    <x v="8"/>
    <s v="9"/>
  </r>
  <r>
    <x v="1"/>
    <s v="D0702-02/10"/>
    <d v="2007-02-06T00:00:00"/>
    <d v="2017-02-01T00:00:00"/>
    <s v="B"/>
    <s v="CEFIXIME CFM 5 µg "/>
    <s v="Para la determinación de la sensibilidad bacteriana a los agentes antimicrobianos."/>
    <s v="5 x 50 discos para 250 determinaciones  "/>
    <s v="9089C"/>
    <m/>
    <x v="8"/>
    <s v="10"/>
  </r>
  <r>
    <x v="1"/>
    <s v="D0702-02/11"/>
    <d v="2007-02-06T00:00:00"/>
    <d v="2017-02-01T00:00:00"/>
    <s v="B"/>
    <s v="CEFOTAXIME CTX 30 µg"/>
    <s v="Para la determinación de la sensibilidad bacteriana a los agentes antimicrobianos."/>
    <s v="5 x 50 discos para 250 determinaciones  "/>
    <s v="9017C"/>
    <m/>
    <x v="8"/>
    <s v="11"/>
  </r>
  <r>
    <x v="1"/>
    <s v="D0702-02/12"/>
    <d v="2007-02-06T00:00:00"/>
    <d v="2017-02-01T00:00:00"/>
    <s v="B"/>
    <s v="CEFTAZIDIME CAZ 30 µg"/>
    <s v="Para la determinación de la sensibilidad bacteriana a los agentes antimicrobianos."/>
    <s v="5 x 50 discos para 250 determinaciones  "/>
    <s v="9019C"/>
    <m/>
    <x v="8"/>
    <s v="12"/>
  </r>
  <r>
    <x v="1"/>
    <s v="D0702-02/13"/>
    <d v="2007-02-06T00:00:00"/>
    <d v="2017-02-01T00:00:00"/>
    <s v="B"/>
    <s v="CEFTIBUTEN CTB 30 µg "/>
    <s v="Para la determinación de la sensibilidad bacteriana a los agentes antimicrobianos."/>
    <s v="5 x 50 discos para 250 determinaciones  "/>
    <s v="9101C"/>
    <m/>
    <x v="8"/>
    <s v="13"/>
  </r>
  <r>
    <x v="1"/>
    <s v="D0702-02/14"/>
    <d v="2007-02-06T00:00:00"/>
    <d v="2017-02-01T00:00:00"/>
    <s v="B"/>
    <s v="CEFUROXIME CXM 30 µg"/>
    <s v="Para la determinación de la sensibilidad bacteriana a los agentes antimicrobianos."/>
    <s v="5 x 50 discos para 250 determinaciones  "/>
    <s v="9021C"/>
    <m/>
    <x v="8"/>
    <s v="14"/>
  </r>
  <r>
    <x v="1"/>
    <s v="D0702-02/15"/>
    <d v="2007-02-06T00:00:00"/>
    <d v="2017-02-01T00:00:00"/>
    <s v="B"/>
    <s v="CHLORAMPHENICOL C 30 µg"/>
    <s v="Para la determinación de la sensibilidad bacteriana a los agentes antimicrobianos."/>
    <s v="5 x 50 discos para 250 determinaciones  "/>
    <s v="9022C"/>
    <m/>
    <x v="8"/>
    <s v="15"/>
  </r>
  <r>
    <x v="1"/>
    <s v="D0702-02/16"/>
    <d v="2007-02-06T00:00:00"/>
    <d v="2017-02-01T00:00:00"/>
    <s v="B"/>
    <s v="CIPROFLOXACIN CIP 5 µg"/>
    <s v="Para la determinación de la sensibilidad bacteriana a los agentes antimicrobianos."/>
    <s v="5 x 50 discos para 250 determinaciones  "/>
    <s v="9056C"/>
    <m/>
    <x v="8"/>
    <s v="16"/>
  </r>
  <r>
    <x v="1"/>
    <s v="D0702-02/17"/>
    <d v="2007-02-06T00:00:00"/>
    <d v="2017-02-01T00:00:00"/>
    <s v="B"/>
    <s v="CLINDAMYCIN CD 2 µg"/>
    <s v="Para la determinación de la sensibilidad bacteriana a los agentes antimicrobianos."/>
    <s v="5 x 50 discos para 250 determinaciones  "/>
    <s v="9047C"/>
    <m/>
    <x v="8"/>
    <s v="17"/>
  </r>
  <r>
    <x v="1"/>
    <s v="D0702-02/18"/>
    <d v="2007-02-06T00:00:00"/>
    <d v="2017-02-01T00:00:00"/>
    <s v="B"/>
    <s v="DOXYCYCLINE DXT 30 µg"/>
    <s v="Para la determinación de la sensibilidad bacteriana a los agentes antimicrobianos."/>
    <s v="5 x 50 discos para 250 determinaciones  "/>
    <s v="9059C"/>
    <m/>
    <x v="8"/>
    <s v="18"/>
  </r>
  <r>
    <x v="1"/>
    <s v="D0702-02/19"/>
    <d v="2007-02-06T00:00:00"/>
    <d v="2017-02-01T00:00:00"/>
    <s v="B"/>
    <s v="ERITHROMYCIN E 15 µg"/>
    <s v="Para la determinación de la sensibilidad bacteriana a los agentes antimicrobianos."/>
    <s v="5 x 50 discos para 250 determinaciones  "/>
    <s v="9024C"/>
    <m/>
    <x v="8"/>
    <s v="19"/>
  </r>
  <r>
    <x v="1"/>
    <s v="D0702-02/20"/>
    <d v="2007-02-06T00:00:00"/>
    <d v="2017-02-01T00:00:00"/>
    <s v="B"/>
    <s v="FOSFOMYCIN FOS 200 µg"/>
    <s v="Para la determinación de la sensibilidad bacteriana a los agentes antimicrobianos."/>
    <s v="5 x 50 discos para 250 determinaciones  "/>
    <s v="9109C"/>
    <m/>
    <x v="8"/>
    <s v="20"/>
  </r>
  <r>
    <x v="1"/>
    <s v="D0702-02/21"/>
    <d v="2007-02-06T00:00:00"/>
    <d v="2017-02-01T00:00:00"/>
    <s v="B"/>
    <s v="GENTAMICIN CN 10 µg"/>
    <s v="Para la determinación de la sensibilidad bacteriana a los agentes antimicrobianos."/>
    <s v="5 x 50 discos para 250 determinaciones  "/>
    <s v="9026C"/>
    <m/>
    <x v="8"/>
    <s v="21"/>
  </r>
  <r>
    <x v="1"/>
    <s v="D0702-02/22"/>
    <d v="2007-02-06T00:00:00"/>
    <d v="2017-02-01T00:00:00"/>
    <s v="B"/>
    <s v="IMIPENEM IMI 10 µg"/>
    <s v="Para la determinación de la sensibilidad bacteriana a los agentes antimicrobianos."/>
    <s v="5 x 50 discos para 250 determinaciones  "/>
    <s v="9079C"/>
    <m/>
    <x v="8"/>
    <s v="22"/>
  </r>
  <r>
    <x v="1"/>
    <s v="D0702-02/23"/>
    <d v="2007-02-06T00:00:00"/>
    <d v="2017-02-01T00:00:00"/>
    <s v="B"/>
    <s v="LEVOFLOXACIN LEV 5 µg"/>
    <s v="Para la determinación de la sensibilidad bacteriana a los agentes antimicrobianos."/>
    <s v="5 x 50 discos para 250 determinaciones "/>
    <s v="9102C"/>
    <m/>
    <x v="8"/>
    <s v="23"/>
  </r>
  <r>
    <x v="1"/>
    <s v="D0702-02/24"/>
    <d v="2007-02-06T00:00:00"/>
    <d v="2017-02-01T00:00:00"/>
    <s v="B"/>
    <s v="MINOCYCLINE MN 30 µg"/>
    <s v="Para la determinación de la sensibilidad bacteriana a los agentes antimicrobianos."/>
    <s v="5 x 50 discos para 250 determinaciones  "/>
    <s v="9030C"/>
    <m/>
    <x v="8"/>
    <s v="24"/>
  </r>
  <r>
    <x v="1"/>
    <s v="D0702-02/25"/>
    <d v="2007-02-06T00:00:00"/>
    <d v="2017-02-01T00:00:00"/>
    <s v="B"/>
    <s v="NALIDIXIC ACID NA 30 µg"/>
    <s v="Para la determinación de la sensibilidad bacteriana a los agentes antimicrobianos."/>
    <s v="5 x 50 discos para 250 determinaciones "/>
    <s v="9001C"/>
    <m/>
    <x v="8"/>
    <s v="25"/>
  </r>
  <r>
    <x v="1"/>
    <s v="D0702-02/26"/>
    <d v="2007-02-06T00:00:00"/>
    <d v="2017-02-01T00:00:00"/>
    <s v="B"/>
    <s v="NETILMICIN NET 30 µg"/>
    <s v="Para la determinación de la sensibilidad bacteriana a los agentes antimicrobianos."/>
    <s v="5 x 50 discos para 250 determinaciones  "/>
    <s v="9033C"/>
    <m/>
    <x v="8"/>
    <s v="26"/>
  </r>
  <r>
    <x v="1"/>
    <s v="D0702-02/27"/>
    <d v="2007-02-06T00:00:00"/>
    <d v="2017-02-01T00:00:00"/>
    <s v="B"/>
    <s v="NITROFURANTOIN F 300 µg"/>
    <s v="Para la determinación de la sensibilidad bacteriana a los agentes antimicrobianos."/>
    <s v="5 x 50 discos para 250 determinaciones  "/>
    <s v="9034C"/>
    <m/>
    <x v="8"/>
    <s v="27"/>
  </r>
  <r>
    <x v="1"/>
    <s v="D0702-02/28"/>
    <d v="2007-02-06T00:00:00"/>
    <d v="2017-02-01T00:00:00"/>
    <s v="B"/>
    <s v="OFLOXACIN OFX 5 µg"/>
    <s v="Para la determinación de la sensibilidad bacteriana a los agentes antimicrobianos."/>
    <s v="5 x 50 discos para 250 determinaciones "/>
    <s v="9080C"/>
    <m/>
    <x v="8"/>
    <s v="28"/>
  </r>
  <r>
    <x v="1"/>
    <s v="D0702-02/29"/>
    <d v="2007-02-06T00:00:00"/>
    <d v="2017-02-01T00:00:00"/>
    <s v="B"/>
    <s v="OXYTETRACYCLINE OT 30 µg"/>
    <s v="Para la determinación de la sensibilidad bacteriana a los agentes antimicrobianos."/>
    <s v="5 x 50 discos para 250 determinaciones  "/>
    <s v="9065C"/>
    <m/>
    <x v="8"/>
    <s v="29"/>
  </r>
  <r>
    <x v="1"/>
    <s v="D0702-02/30"/>
    <d v="2007-02-06T00:00:00"/>
    <d v="2017-02-01T00:00:00"/>
    <s v="B"/>
    <s v="PENICILLIN G P 10 UI"/>
    <s v="Para la determinación de la sensibilidad bacteriana a los agentes antimicrobianos."/>
    <s v="5 x 50 discos para 250 determinaciones  "/>
    <s v="9037C"/>
    <m/>
    <x v="8"/>
    <s v="30"/>
  </r>
  <r>
    <x v="1"/>
    <s v="D0702-02/31"/>
    <d v="2007-02-06T00:00:00"/>
    <d v="2017-02-01T00:00:00"/>
    <s v="B"/>
    <s v="PIPEMIDIC ACID PI 20 µg"/>
    <s v="Para la determinación de la sensibilidad bacteriana a los agentes antimicrobianos."/>
    <s v="5 x 50 discos para 250 determinaciones "/>
    <s v="9003C"/>
    <m/>
    <x v="8"/>
    <s v="31"/>
  </r>
  <r>
    <x v="1"/>
    <s v="D0702-02/32"/>
    <d v="2007-02-06T00:00:00"/>
    <d v="2017-02-01T00:00:00"/>
    <s v="B"/>
    <s v="PIPERACILLIN / TAZOBACTAM TZP 110 µg"/>
    <s v="Para la determinación de la sensibilidad bacteriana a los agentes antimicrobianos."/>
    <s v="5 x 50 discos para 250 determinaciones "/>
    <s v="9100C"/>
    <m/>
    <x v="8"/>
    <s v="32"/>
  </r>
  <r>
    <x v="1"/>
    <s v="D0702-02/34"/>
    <d v="2007-02-06T00:00:00"/>
    <d v="2017-02-01T00:00:00"/>
    <s v="B"/>
    <s v="TETRACYCLINE TE 30 µg"/>
    <s v="Para la determinación de la sensibilidad bacteriana a los agentes antimicrobianos."/>
    <s v="5 x 50 discos para 250 determinaciones "/>
    <s v="9043C"/>
    <m/>
    <x v="8"/>
    <s v="34"/>
  </r>
  <r>
    <x v="1"/>
    <s v="D0702-02/35"/>
    <d v="2007-02-06T00:00:00"/>
    <d v="2017-02-01T00:00:00"/>
    <s v="B"/>
    <s v="TRIMETHOPRIM TM 5 µg"/>
    <s v="Para la determinación de la sensibilidad bacteriana a los agentes antimicrobianos."/>
    <s v="5 x 50 discos para 250 determinaciones "/>
    <s v="9110C"/>
    <m/>
    <x v="8"/>
    <s v="35"/>
  </r>
  <r>
    <x v="1"/>
    <s v="D0702-02/36"/>
    <d v="2007-02-06T00:00:00"/>
    <d v="2017-02-01T00:00:00"/>
    <s v="B"/>
    <s v="VANCOMYCIN VA 30 µg"/>
    <s v="Para la determinación de la sensibilidad bacteriana a los agentes antimicrobianos."/>
    <s v="5 x 50 discos para 250 determinaciones   "/>
    <s v="9045C"/>
    <m/>
    <x v="8"/>
    <s v="36"/>
  </r>
  <r>
    <x v="1"/>
    <s v="D0702-02/37"/>
    <d v="2007-02-06T00:00:00"/>
    <d v="2017-02-01T00:00:00"/>
    <s v="B"/>
    <s v="AMOXICILLIN AML 30 µg"/>
    <s v="Para la determinación de la sensibilidad bacteriana a los agentes antimicrobianos."/>
    <s v="5 x 50 discos para 250 determinaciones   "/>
    <s v="9005C"/>
    <m/>
    <x v="8"/>
    <s v="37"/>
  </r>
  <r>
    <x v="1"/>
    <s v="D0702-02/38"/>
    <d v="2007-02-06T00:00:00"/>
    <d v="2017-02-01T00:00:00"/>
    <s v="B"/>
    <s v="AZLOCILLIN AZL 75 µg"/>
    <s v="Para la determinación de la sensibilidad bacteriana a los agentes antimicrobianos."/>
    <s v="5 x 50 discos para 250 determinaciones  "/>
    <s v="9007C"/>
    <m/>
    <x v="8"/>
    <s v="38"/>
  </r>
  <r>
    <x v="1"/>
    <s v="D0702-02/39"/>
    <d v="2007-02-06T00:00:00"/>
    <d v="2017-02-01T00:00:00"/>
    <s v="B"/>
    <s v="CARBENICILLIN CAR 100 µg"/>
    <s v="Para la determinación de la sensibilidad bacteriana a los agentes antimicrobianos."/>
    <s v="5 x 50 discos para 250 determinaciones   "/>
    <s v="9009C"/>
    <m/>
    <x v="8"/>
    <s v="39"/>
  </r>
  <r>
    <x v="1"/>
    <s v="D0702-02/40"/>
    <d v="2007-02-06T00:00:00"/>
    <d v="2017-02-01T00:00:00"/>
    <s v="B"/>
    <s v="CEPHALOTIN  KF 30 µg"/>
    <s v="Para la determinación de la sensibilidad bacteriana a los agentes antimicrobianos."/>
    <s v="5 x 50 discos para 250 determinaciones   "/>
    <s v="9013C"/>
    <m/>
    <x v="8"/>
    <s v="40"/>
  </r>
  <r>
    <x v="1"/>
    <s v="D0702-02/41"/>
    <d v="2007-02-06T00:00:00"/>
    <d v="2017-02-01T00:00:00"/>
    <s v="B"/>
    <s v="CEFAMANDOLE  MA 30 µg"/>
    <s v="Para la determinación de la sensibilidad bacteriana a los agentes antimicrobianos."/>
    <s v="5 x 50 discos para 250 determinaciones  "/>
    <s v="9014C"/>
    <m/>
    <x v="8"/>
    <s v="41"/>
  </r>
  <r>
    <x v="1"/>
    <s v="D0702-02/42"/>
    <d v="2007-02-06T00:00:00"/>
    <d v="2017-02-01T00:00:00"/>
    <s v="B"/>
    <s v="CEFAZOLIN  KZ  30 µg"/>
    <s v="Para la determinación de la sensibilidad bacteriana a los agentes antimicrobianos."/>
    <s v="5 x 50 discos para 250 determinaciones  "/>
    <s v="9015C"/>
    <m/>
    <x v="8"/>
    <s v="42"/>
  </r>
  <r>
    <x v="1"/>
    <s v="D0702-02/43"/>
    <d v="2007-02-06T00:00:00"/>
    <d v="2017-02-01T00:00:00"/>
    <s v="B"/>
    <s v="CEFOXITIN  FOX  30 µg"/>
    <s v="Para la determinación de la sensibilidad bacteriana a los agentes antimicrobianos."/>
    <s v="5 x 50 discos para 250 determinaciones  "/>
    <s v="9018C"/>
    <m/>
    <x v="8"/>
    <s v="43"/>
  </r>
  <r>
    <x v="1"/>
    <s v="D0702-02/44"/>
    <d v="2007-02-06T00:00:00"/>
    <d v="2017-02-01T00:00:00"/>
    <s v="B"/>
    <s v="CEFTRIAXONE  CRO  30 µg"/>
    <s v="Para la determinación de la sensibilidad bacteriana a los agentes antimicrobianos."/>
    <s v="5 x 50 discos para 250 determinaciones  "/>
    <s v="9020C"/>
    <m/>
    <x v="8"/>
    <s v="44"/>
  </r>
  <r>
    <x v="1"/>
    <s v="D0702-02/45"/>
    <d v="2007-02-06T00:00:00"/>
    <d v="2017-02-01T00:00:00"/>
    <s v="B"/>
    <s v="COLISTIN SULFATE CS 10 µg"/>
    <s v="Para la determinación de la sensibilidad bacteriana a los agentes antimicrobianos."/>
    <s v="5 x 50 discos para 250 determinaciones  "/>
    <s v="9023C"/>
    <m/>
    <x v="8"/>
    <s v="45"/>
  </r>
  <r>
    <x v="1"/>
    <s v="D0702-02/46"/>
    <d v="2007-02-06T00:00:00"/>
    <d v="2017-02-01T00:00:00"/>
    <s v="B"/>
    <s v="KANAMYCIN   K  30 µg"/>
    <s v="Para la determinación de la sensibilidad bacteriana a los agentes antimicrobianos."/>
    <s v="5 x 50 discos para 250 determinaciones  "/>
    <s v="9027C"/>
    <m/>
    <x v="8"/>
    <s v="46"/>
  </r>
  <r>
    <x v="1"/>
    <s v="D0702-02/47"/>
    <d v="2007-02-06T00:00:00"/>
    <d v="2017-02-01T00:00:00"/>
    <s v="B"/>
    <s v="NORFLOXACIN  NOR  10 µg"/>
    <s v="Para la determinación de la sensibilidad bacteriana a los agentes antimicrobianos."/>
    <s v="5 x 50 discos para 250 determinaciones   "/>
    <s v="9035C"/>
    <m/>
    <x v="8"/>
    <s v="47"/>
  </r>
  <r>
    <x v="1"/>
    <s v="D0702-02/48"/>
    <d v="2007-02-06T00:00:00"/>
    <d v="2017-02-01T00:00:00"/>
    <s v="B"/>
    <s v="OXACILLIN  OX  1 µg"/>
    <s v="Para la determinación de la sensibilidad bacteriana a los agentes antimicrobianos."/>
    <s v="5 x 50 discos para 250 determinaciones  "/>
    <s v="9036C"/>
    <m/>
    <x v="8"/>
    <s v="48"/>
  </r>
  <r>
    <x v="1"/>
    <s v="D0702-02/49"/>
    <d v="2007-02-06T00:00:00"/>
    <d v="2017-02-01T00:00:00"/>
    <s v="B"/>
    <s v="STREPTOMYCIN  S  10 µg"/>
    <s v="Para la determinación de la sensibilidad bacteriana a los agentes antimicrobianos."/>
    <s v="5 x 50 discos para 250 determinaciones   "/>
    <s v="9040C"/>
    <m/>
    <x v="8"/>
    <s v="49"/>
  </r>
  <r>
    <x v="1"/>
    <s v="D0702-02/50"/>
    <d v="2007-02-06T00:00:00"/>
    <d v="2017-02-01T00:00:00"/>
    <s v="B"/>
    <s v="CO-TRIMOXAZOLE  SXT  25 µg"/>
    <s v="Para la determinación de la sensibilidad bacteriana a los agentes antimicrobianos."/>
    <s v="5 x 50 discos para 250 determinaciones  "/>
    <s v="9042C"/>
    <m/>
    <x v="8"/>
    <s v="50"/>
  </r>
  <r>
    <x v="1"/>
    <s v="D0702-02/51"/>
    <d v="2007-02-06T00:00:00"/>
    <d v="2017-02-01T00:00:00"/>
    <s v="B"/>
    <s v="TOBRAMYCIN  TOB  10 µg"/>
    <s v="Para la determinación de la sensibilidad bacteriana a los agentes antimicrobianos."/>
    <s v="5 x 50 discos para 250 determinaciones  "/>
    <s v="9044C"/>
    <m/>
    <x v="8"/>
    <s v="51"/>
  </r>
  <r>
    <x v="1"/>
    <s v="D0702-02/52"/>
    <d v="2007-02-06T00:00:00"/>
    <d v="2017-02-01T00:00:00"/>
    <s v="B"/>
    <s v="TEICOPLANIN  TEC  30 µg"/>
    <s v="Para la determinación de la sensibilidad bacteriana a los agentes antimicrobianos."/>
    <s v="5 x 50 discos para 250 determinaciones  "/>
    <s v="9050C"/>
    <m/>
    <x v="8"/>
    <s v="52"/>
  </r>
  <r>
    <x v="1"/>
    <s v="D0702-02/53"/>
    <d v="2007-02-06T00:00:00"/>
    <d v="2017-02-01T00:00:00"/>
    <s v="B"/>
    <s v="CEFTIZOXIME  CZX  30 µg"/>
    <s v="Para la determinación de la sensibilidad bacteriana a los agentes antimicrobianos."/>
    <s v="5 x 50 discos para 250 determinaciones  "/>
    <s v="9054C"/>
    <m/>
    <x v="8"/>
    <s v="53"/>
  </r>
  <r>
    <x v="1"/>
    <s v="D0702-02/54"/>
    <d v="2007-02-06T00:00:00"/>
    <d v="2017-02-01T00:00:00"/>
    <s v="B"/>
    <s v="MEZLOCILLIN  MEZ  75 µg"/>
    <s v="Para la determinación de la sensibilidad bacteriana a los agentes antimicrobianos."/>
    <s v="5 x 50 discos para 250 determinaciones  "/>
    <s v="9062C"/>
    <m/>
    <x v="8"/>
    <s v="54"/>
  </r>
  <r>
    <x v="1"/>
    <s v="D0702-02/55"/>
    <d v="2007-02-06T00:00:00"/>
    <d v="2017-02-01T00:00:00"/>
    <s v="B"/>
    <s v="MEROPENEM  MRP  10 µg"/>
    <s v="Para la determinación de la sensibilidad bacteriana a los agentes antimicrobianos."/>
    <s v="5 x 50 discos para 250 determinaciones  "/>
    <s v="9068C"/>
    <m/>
    <x v="8"/>
    <s v="55"/>
  </r>
  <r>
    <x v="1"/>
    <s v="D0702-02/56"/>
    <d v="2007-02-06T00:00:00"/>
    <d v="2017-02-01T00:00:00"/>
    <s v="B"/>
    <s v="TICARCILLIN/CLAVULANIC ACID  TTC  85 µg"/>
    <s v="Para la determinación de la sensibilidad bacteriana a los agentes antimicrobianos."/>
    <s v="5 x 50 discos para 250 determinaciones   "/>
    <s v="9096C"/>
    <m/>
    <x v="8"/>
    <s v="56"/>
  </r>
  <r>
    <x v="1"/>
    <s v="D0702-02/57"/>
    <d v="2007-02-06T00:00:00"/>
    <d v="2017-02-01T00:00:00"/>
    <s v="B"/>
    <s v="MOXIFLOXACIN  MOX  5 µg"/>
    <s v="Para la determinación de la sensibilidad bacteriana a los agentes antimicrobianos."/>
    <s v="5 x 50 discos para 250 determinaciones  "/>
    <s v="9103C"/>
    <m/>
    <x v="8"/>
    <s v="57"/>
  </r>
  <r>
    <x v="1"/>
    <s v="D0702-02/58"/>
    <d v="2007-02-06T00:00:00"/>
    <d v="2017-02-01T00:00:00"/>
    <s v="B"/>
    <s v="CEFEPIME  FEP  30 µg"/>
    <s v="Para la determinación de la sensibilidad bacteriana a los agentes antimicrobianos."/>
    <s v="5 x 50 discos para 250 determinaciones  "/>
    <s v="9104C"/>
    <m/>
    <x v="8"/>
    <s v="58"/>
  </r>
  <r>
    <x v="1"/>
    <s v="D0702-02/59"/>
    <d v="2007-02-06T00:00:00"/>
    <d v="2017-02-01T00:00:00"/>
    <s v="B"/>
    <s v="CEFOPERAZONE  CFP  75 µg"/>
    <s v="Para la determinación de la sensibilidad bacteriana a los agentes antimicrobianos."/>
    <s v="5 x 50 discos para 250 determinaciones   "/>
    <s v="9108C"/>
    <m/>
    <x v="8"/>
    <s v="59"/>
  </r>
  <r>
    <x v="1"/>
    <s v="D0702-02/60"/>
    <d v="2007-02-06T00:00:00"/>
    <d v="2017-02-01T00:00:00"/>
    <s v="B"/>
    <s v="LOMEFLOXACIN  LOM  10 µg"/>
    <s v="Para la determinación de la sensibilidad bacteriana a los agentes antimicrobianos."/>
    <s v="5 x 50 discos para 250 determinaciones "/>
    <s v="9113C"/>
    <m/>
    <x v="8"/>
    <s v="60"/>
  </r>
  <r>
    <x v="1"/>
    <s v="D0702-02/61"/>
    <d v="2007-02-06T00:00:00"/>
    <d v="2017-02-01T00:00:00"/>
    <s v="B"/>
    <s v="RIFAMPICIN  RD  5 µg"/>
    <s v="Para la determinación de la sensibilidad bacteriana a los agentes antimicrobianos."/>
    <s v="5 x 50 discos para 250 determinaciones  "/>
    <s v="9118C"/>
    <m/>
    <x v="8"/>
    <s v="61"/>
  </r>
  <r>
    <x v="1"/>
    <s v="D0702-02/62"/>
    <d v="2007-02-06T00:00:00"/>
    <d v="2017-02-01T00:00:00"/>
    <s v="B"/>
    <s v="POLIMYXIN B  PB  300 UI"/>
    <s v="Para la determinación de la sensibilidad bacteriana a los agentes antimicrobianos."/>
    <s v="5 x 50 discos para 250 determinaciones  "/>
    <s v="9120C"/>
    <m/>
    <x v="8"/>
    <s v="62"/>
  </r>
  <r>
    <x v="1"/>
    <s v="D0702-02/63"/>
    <d v="2007-02-06T00:00:00"/>
    <d v="2017-02-01T00:00:00"/>
    <s v="B"/>
    <s v="GENTAMYCIN  CN  120 µg"/>
    <s v="Para la determinación de la sensibilidad bacteriana a los agentes antimicrobianos."/>
    <s v="5 x 50 discos para 250 determinaciones   "/>
    <s v="9124C"/>
    <m/>
    <x v="8"/>
    <s v="63"/>
  </r>
  <r>
    <x v="1"/>
    <s v="D0702-02/64"/>
    <d v="2007-02-06T00:00:00"/>
    <d v="2017-02-01T00:00:00"/>
    <s v="B"/>
    <s v="LINEZOLID  LNZ  30 µg"/>
    <s v="Para la determinación de la sensibilidad bacteriana a los agentes antimicrobianos."/>
    <s v="5 x 50 discos para 250 determinaciones   "/>
    <s v="9136C"/>
    <m/>
    <x v="8"/>
    <s v="64"/>
  </r>
  <r>
    <x v="1"/>
    <s v="D0702-02/65"/>
    <d v="2007-02-06T00:00:00"/>
    <d v="2017-02-01T00:00:00"/>
    <s v="B"/>
    <s v="STREPTOMYCIN  S 300 µg"/>
    <s v="Para la determinación de la sensibilidad bacteriana a los agentes antimicrobianos."/>
    <s v="5 x 50 discos para 250 determinaciones  "/>
    <s v="9142C"/>
    <m/>
    <x v="8"/>
    <s v="65"/>
  </r>
  <r>
    <x v="0"/>
    <s v="D1204-15"/>
    <d v="2012-04-05T00:00:00"/>
    <d v="2017-04-01T00:00:00"/>
    <s v="A"/>
    <s v="Familia 1.4 Suplementos para el enriquecimiento de medios.  "/>
    <s v="Suplemento selectivo liofilizado para medios de cultivo. Para uso microbiológico. "/>
    <m/>
    <m/>
    <m/>
    <x v="9"/>
    <s v=""/>
  </r>
  <r>
    <x v="1"/>
    <s v="D1204-15/1"/>
    <d v="2012-04-05T00:00:00"/>
    <d v="2017-04-01T00:00:00"/>
    <s v="A"/>
    <s v="BACILLUS CEREUS ANTIMICROBIC SUPPLEMENT"/>
    <s v="Para aislamiento de  Bacillus cereus"/>
    <s v="10 x 5 mL (500mL)"/>
    <n v="4240001"/>
    <m/>
    <x v="9"/>
    <s v="1"/>
  </r>
  <r>
    <x v="1"/>
    <s v="D1204-15/2"/>
    <d v="2012-04-05T00:00:00"/>
    <d v="2017-04-01T00:00:00"/>
    <s v="A"/>
    <s v="CN PSEUDOMONAS SUPPLEMENT"/>
    <s v="Para aislamiento de   Pseudomonas spp"/>
    <s v="10 x 2 mL (500 mL)"/>
    <n v="4240046"/>
    <m/>
    <x v="9"/>
    <s v="2"/>
  </r>
  <r>
    <x v="1"/>
    <s v="D1204-15/3"/>
    <d v="2012-04-05T00:00:00"/>
    <d v="2017-04-01T00:00:00"/>
    <s v="A"/>
    <s v="BIOVITEX -RESTORING FLUID"/>
    <s v="Para aislamiento de  Neisseria spp "/>
    <s v="5+5 x 5 mL (500mL)"/>
    <n v="4240009"/>
    <m/>
    <x v="9"/>
    <s v="3"/>
  </r>
  <r>
    <x v="1"/>
    <s v="D1204-15/4"/>
    <d v="2012-04-05T00:00:00"/>
    <d v="2017-04-01T00:00:00"/>
    <s v="A"/>
    <s v="EGG YOLK EMULSION 50 %"/>
    <s v="Solución para identificación de Bacillus cereus"/>
    <s v="1 x 50 mL/1 x 100 mL/1 x 200 mL"/>
    <s v="42111601/42111605/42111600"/>
    <m/>
    <x v="9"/>
    <s v="4"/>
  </r>
  <r>
    <x v="1"/>
    <s v="D1204-15/5"/>
    <d v="2012-04-05T00:00:00"/>
    <d v="2017-04-01T00:00:00"/>
    <s v="A"/>
    <s v="LEGIONELLA BCYE α GROWTH SUPPLEMENT"/>
    <s v="Para aislamiento de  Legionella spp"/>
    <s v="4 x 50 mL (500mL)"/>
    <n v="423210"/>
    <m/>
    <x v="9"/>
    <s v="5"/>
  </r>
  <r>
    <x v="1"/>
    <s v="D1204-15/6"/>
    <d v="2012-04-05T00:00:00"/>
    <d v="2017-04-01T00:00:00"/>
    <s v="A"/>
    <s v="LEGIONELLA GVPC SELECTIVE SUPPLEMENT"/>
    <s v="Para aislamiento de  Legionella spp"/>
    <s v="4 x 10 mL (500 mL) "/>
    <n v="423215"/>
    <m/>
    <x v="9"/>
    <s v="6"/>
  </r>
  <r>
    <x v="1"/>
    <s v="D1204-15/7"/>
    <d v="2012-04-05T00:00:00"/>
    <d v="2017-04-01T00:00:00"/>
    <s v="A"/>
    <s v="EGG YOLK TELLURITE EMULSION 50 %"/>
    <s v="Para la diferenciación de Staphylococcus aureus"/>
    <s v="1 x 50 mL/1 x 100 mL/1 x 200 mL"/>
    <s v="42111602/42111604/42111603"/>
    <m/>
    <x v="9"/>
    <s v="7"/>
  </r>
  <r>
    <x v="1"/>
    <s v="D1204-15/8"/>
    <d v="2012-04-05T00:00:00"/>
    <d v="2017-04-01T00:00:00"/>
    <s v="A"/>
    <s v="D-CYCLOSERINE ANTIMICROBIC SUPPLEMENT"/>
    <s v="Para el aislamiento de Clostridium perfringens "/>
    <s v="10 x 5 mL (500 mL)"/>
    <n v="4240002"/>
    <m/>
    <x v="9"/>
    <s v="8"/>
  </r>
  <r>
    <x v="1"/>
    <s v="D1204-15/9"/>
    <d v="2012-04-05T00:00:00"/>
    <d v="2017-04-01T00:00:00"/>
    <s v="A"/>
    <s v="CNA ANTIMICROBIC SUPPLEMENT"/>
    <s v="Para el aislamiento selectivo de Staphylococcus spp. y Streptococcus spp."/>
    <s v="10 x 5 mL (500 mL)"/>
    <n v="4240018"/>
    <m/>
    <x v="9"/>
    <s v="9"/>
  </r>
  <r>
    <x v="1"/>
    <s v="D1204-15/10"/>
    <d v="2012-04-05T00:00:00"/>
    <d v="2017-04-01T00:00:00"/>
    <s v="A"/>
    <s v="PRESTON ANTIMICROBIC SUPPLEMENT"/>
    <s v="Para el aislamiento de Campylobacter spp."/>
    <s v="10 x 2 mL (500 mL)"/>
    <n v="4240017"/>
    <m/>
    <x v="9"/>
    <s v="10"/>
  </r>
  <r>
    <x v="1"/>
    <s v="D1204-15/11"/>
    <d v="2012-04-05T00:00:00"/>
    <d v="2017-04-01T00:00:00"/>
    <s v="A"/>
    <s v="YERSINIA SELECTIVE SUPPLEMENT"/>
    <s v="Para el aislamiento de  Yersinia enterocolítica. "/>
    <s v="10 x 5 mL (500 mL)"/>
    <n v="4240011"/>
    <m/>
    <x v="9"/>
    <s v="11"/>
  </r>
  <r>
    <x v="1"/>
    <s v="D1204-15/12"/>
    <d v="2012-04-05T00:00:00"/>
    <d v="2017-04-01T00:00:00"/>
    <s v="A"/>
    <s v="VCN ANTIMICROBIC SUPPLEMENT"/>
    <s v="Para el aislamento de Neisseria spp."/>
    <s v="10 x 5 mL (500 mL)"/>
    <n v="4240007"/>
    <m/>
    <x v="9"/>
    <s v="12"/>
  </r>
  <r>
    <x v="1"/>
    <s v="D1204-15/13"/>
    <d v="2012-04-05T00:00:00"/>
    <d v="2017-04-01T00:00:00"/>
    <s v="A"/>
    <s v="VCNT ANTIMICROBIC SUPPLEMENT"/>
    <s v="Para el aislamento de Neisseria spp."/>
    <s v="10 x 5 mL (500 mL)"/>
    <n v="4240008"/>
    <m/>
    <x v="9"/>
    <s v="13"/>
  </r>
  <r>
    <x v="1"/>
    <s v="D1204-15/14"/>
    <d v="2012-04-05T00:00:00"/>
    <d v="2017-04-01T00:00:00"/>
    <s v="A"/>
    <s v="NOVOBIOCIN MKTT SELECTIVE SUPPLEMENT "/>
    <s v="Para el aislamiento de Salmonella spp. "/>
    <s v="10 x 5 mL (500 mL)"/>
    <n v="4240047"/>
    <m/>
    <x v="9"/>
    <s v="14"/>
  </r>
  <r>
    <x v="1"/>
    <s v="D1204-15/15"/>
    <d v="2012-04-05T00:00:00"/>
    <d v="2017-04-01T00:00:00"/>
    <s v="A"/>
    <s v="GARDNERELLA ANTIMICROBIC SUPPLEMENT"/>
    <s v="Para el aislamiento de Gardnerella vaginalis."/>
    <s v="10 x  2 mL (500 mL)"/>
    <n v="4240019"/>
    <m/>
    <x v="9"/>
    <s v="15"/>
  </r>
  <r>
    <x v="1"/>
    <s v="D1204-15/16"/>
    <d v="2012-04-05T00:00:00"/>
    <d v="2017-04-01T00:00:00"/>
    <s v="A"/>
    <s v="LISTERIA OXFORD ANTIMICROBIC SUPPLEMENT CCCFA"/>
    <s v="Para el aislamiento de Listeria spp."/>
    <s v="10 x 5 mL (500 mL)"/>
    <n v="4240038"/>
    <m/>
    <x v="9"/>
    <s v="16"/>
  </r>
  <r>
    <x v="1"/>
    <s v="D1204-15/17"/>
    <d v="2012-04-05T00:00:00"/>
    <d v="2017-04-01T00:00:00"/>
    <s v="A"/>
    <s v="EGG YOLK TELLURITE EMULSION 20%"/>
    <s v="Suplemento líquido para la diferenciación de Staphylococcus aureus."/>
    <s v="1 x 100 mL"/>
    <n v="423701"/>
    <m/>
    <x v="9"/>
    <s v="17"/>
  </r>
  <r>
    <x v="0"/>
    <s v="D1207-73"/>
    <d v="2012-07-11T00:00:00"/>
    <d v="2017-07-10T00:00:00"/>
    <s v="B"/>
    <s v="Familia 1.9 Tiras para determinar la Concentración Mínima Inhibitoria "/>
    <s v="Método cuantitativo para la determinación de la Concentración Mínima Inhibitoria (CMI)."/>
    <s v="Para 30/100/10 pruebas"/>
    <s v="Ref/Ref+0/Ref+1"/>
    <m/>
    <x v="10"/>
    <s v=""/>
  </r>
  <r>
    <x v="1"/>
    <s v="D1207-73/1"/>
    <d v="2012-07-11T00:00:00"/>
    <d v="2017-07-10T00:00:00"/>
    <s v="B"/>
    <s v="AMIKACIN AK 0.016-256"/>
    <s v="Método cuantitativo para la determinación de la CMI"/>
    <s v="Para 30/100/10 pruebas"/>
    <s v="92018/0/1"/>
    <m/>
    <x v="10"/>
    <s v="1"/>
  </r>
  <r>
    <x v="1"/>
    <s v="D1207-73/2"/>
    <d v="2012-07-11T00:00:00"/>
    <d v="2017-07-10T00:00:00"/>
    <s v="B"/>
    <s v="AMOXICILLIN*/CLAV 2/1 AK 0.016-256*"/>
    <s v="Método cuantitativo para la determinación de la CMI"/>
    <s v="Para 30/100/10 pruebas"/>
    <s v="92024/0/1"/>
    <m/>
    <x v="10"/>
    <s v="2"/>
  </r>
  <r>
    <x v="1"/>
    <s v="D1207-73/3"/>
    <d v="2012-07-11T00:00:00"/>
    <d v="2017-07-10T00:00:00"/>
    <s v="B"/>
    <s v="AMPICILLIN AMP 0.016-256"/>
    <s v="Método cuantitativo para la determinación de la CMI"/>
    <s v="Para 30/100/10 pruebas"/>
    <s v="92003/0/1"/>
    <m/>
    <x v="10"/>
    <s v="3"/>
  </r>
  <r>
    <x v="1"/>
    <s v="D1207-73/4"/>
    <d v="2012-07-11T00:00:00"/>
    <d v="2017-07-10T00:00:00"/>
    <s v="B"/>
    <s v="AMPICILLIN*/SULB 2/1 AMS 0.016-256*"/>
    <s v="Método cuantitativo para la determinación de la CMI"/>
    <s v="Para 30/100/10 pruebas"/>
    <s v="92027/0/1"/>
    <m/>
    <x v="10"/>
    <s v="4"/>
  </r>
  <r>
    <x v="1"/>
    <s v="D1207-73/5"/>
    <d v="2012-07-11T00:00:00"/>
    <d v="2017-07-10T00:00:00"/>
    <s v="B"/>
    <s v="AZITHROMYCIN AZM 0.016-256"/>
    <s v="Método cuantitativo para la determinación de la CMI"/>
    <s v="Para 30/100/10 pruebas"/>
    <s v="92030/0/1"/>
    <m/>
    <x v="10"/>
    <s v="5"/>
  </r>
  <r>
    <x v="1"/>
    <s v="D1207-73/6"/>
    <d v="2012-07-11T00:00:00"/>
    <d v="2017-07-10T00:00:00"/>
    <s v="B"/>
    <s v="AZTREONAM ATM 0.016-256"/>
    <s v="Método cuantitativo para la determinación de la CMI"/>
    <s v="Para 30/100/10 pruebas"/>
    <s v="92033/0/1"/>
    <m/>
    <x v="10"/>
    <s v="6"/>
  </r>
  <r>
    <x v="1"/>
    <s v="D1207-73/7"/>
    <d v="2012-07-11T00:00:00"/>
    <d v="2017-07-10T00:00:00"/>
    <s v="B"/>
    <s v="CEFEPIME FEP 0.016-256"/>
    <s v="Método cuantitativo para la determinación de la CMI"/>
    <s v="Para 30/100/10 pruebas"/>
    <s v="92126/0/1"/>
    <m/>
    <x v="10"/>
    <s v="7"/>
  </r>
  <r>
    <x v="1"/>
    <s v="D1207-73/8"/>
    <d v="2012-07-11T00:00:00"/>
    <d v="2017-07-10T00:00:00"/>
    <s v="B"/>
    <s v="CEFOTAXIME CTX 0.002-32"/>
    <s v="Método cuantitativo para la determinación de la CMI"/>
    <s v="Para 30/100/10 pruebas"/>
    <s v="92007/0/1"/>
    <m/>
    <x v="10"/>
    <s v="8"/>
  </r>
  <r>
    <x v="1"/>
    <s v="D1207-73/9"/>
    <d v="2012-07-11T00:00:00"/>
    <d v="2017-07-10T00:00:00"/>
    <s v="B"/>
    <s v="CEFTAZIDIME CAZ 0.016-256"/>
    <s v="Método cuantitativo para la determinación de la CMI"/>
    <s v="Para 30/100/10 pruebas"/>
    <s v="92138/0/1"/>
    <m/>
    <x v="10"/>
    <s v="9"/>
  </r>
  <r>
    <x v="1"/>
    <s v="D1207-73/10"/>
    <d v="2012-07-11T00:00:00"/>
    <d v="2017-07-10T00:00:00"/>
    <s v="B"/>
    <s v="CEFTRIAXONE CRO 0.016-256"/>
    <s v="Método cuantitativo para la determinación de la CMI"/>
    <s v="Para 30/100/10 pruebas"/>
    <s v="92042/0/1"/>
    <m/>
    <x v="10"/>
    <s v="10"/>
  </r>
  <r>
    <x v="1"/>
    <s v="D1207-73/11"/>
    <d v="2012-07-11T00:00:00"/>
    <d v="2017-07-10T00:00:00"/>
    <s v="B"/>
    <s v="CEFUROXIME CXM 0.016-256"/>
    <s v="Método cuantitativo para la determinación de la CMI"/>
    <s v="Para 30/100/10 pruebas"/>
    <s v="92129/0/1"/>
    <m/>
    <x v="10"/>
    <s v="11"/>
  </r>
  <r>
    <x v="1"/>
    <s v="D1207-73/12"/>
    <d v="2012-07-11T00:00:00"/>
    <d v="2017-07-10T00:00:00"/>
    <s v="B"/>
    <s v="CHLORAMPHENICOL C 0.016-256"/>
    <s v="Método cuantitativo para la determinación de la CMI"/>
    <s v="Para 30/100/10 pruebas"/>
    <s v="92075/0/1"/>
    <m/>
    <x v="10"/>
    <s v="12"/>
  </r>
  <r>
    <x v="1"/>
    <s v="D1207-73/13"/>
    <d v="2012-07-11T00:00:00"/>
    <d v="2017-07-10T00:00:00"/>
    <s v="B"/>
    <s v="CIPROFLOXACIN CIP 0.002-32"/>
    <s v="Método cuantitativo para la determinación de la CMI"/>
    <s v="Para 30/100/10 pruebas"/>
    <s v="92045/0/1"/>
    <m/>
    <x v="10"/>
    <s v="13"/>
  </r>
  <r>
    <x v="1"/>
    <s v="D1207-73/14"/>
    <d v="2012-07-11T00:00:00"/>
    <d v="2017-07-10T00:00:00"/>
    <s v="B"/>
    <s v="CLARITHROMYCIN CLR 0.016-256"/>
    <s v="Método cuantitativo para la determinación de la CMI"/>
    <s v="Para 30/100/10 pruebas"/>
    <s v="92048/0/1"/>
    <m/>
    <x v="10"/>
    <s v="14"/>
  </r>
  <r>
    <x v="1"/>
    <s v="D1207-73/15"/>
    <d v="2012-07-11T00:00:00"/>
    <d v="2017-07-10T00:00:00"/>
    <s v="B"/>
    <s v="COLISTIN CS 0.016-256"/>
    <s v="Método cuantitativo para la determinación de la CMI"/>
    <s v="Para 30/100/10 pruebas"/>
    <s v="92141/0/1"/>
    <m/>
    <x v="10"/>
    <s v="15"/>
  </r>
  <r>
    <x v="1"/>
    <s v="D1207-73/16"/>
    <d v="2012-07-11T00:00:00"/>
    <d v="2017-07-10T00:00:00"/>
    <s v="B"/>
    <s v="CEFOTETAN/CEFOTETAN+CLOXACILLIN CTT/CXT 0.5-32/0.5-32"/>
    <s v="Método cuantitativo para la determinación de la CMI"/>
    <s v="Para 30/100/10 pruebas"/>
    <s v="92164/0/1"/>
    <m/>
    <x v="10"/>
    <s v="16"/>
  </r>
  <r>
    <x v="1"/>
    <s v="D1207-73/17"/>
    <d v="2012-07-11T00:00:00"/>
    <d v="2017-07-10T00:00:00"/>
    <s v="B"/>
    <s v="DOXYCYCLINE DXT 0.016-256"/>
    <s v="Método cuantitativo para la determinación de la CMI"/>
    <s v="Para 30/100/10 pruebas"/>
    <s v="92156/0/1"/>
    <m/>
    <x v="10"/>
    <s v="17"/>
  </r>
  <r>
    <x v="1"/>
    <s v="D1207-73/18"/>
    <d v="2012-07-11T00:00:00"/>
    <d v="2017-07-10T00:00:00"/>
    <s v="B"/>
    <s v="ERYTHROMYCIN E 0.016-256"/>
    <s v="Método cuantitativo para la determinación de la CMI"/>
    <s v="Para 30/100/10 pruebas"/>
    <s v="92051/0/1"/>
    <m/>
    <x v="10"/>
    <s v="18"/>
  </r>
  <r>
    <x v="1"/>
    <s v="D1207-73/19"/>
    <d v="2012-07-11T00:00:00"/>
    <d v="2017-07-10T00:00:00"/>
    <s v="B"/>
    <s v="FLUCONAZOLE FLU 0.016-256"/>
    <s v="Método cuantitativo para la determinación de la CMI"/>
    <s v="Para 30/100/10 pruebas"/>
    <s v="92147/0/1"/>
    <m/>
    <x v="10"/>
    <s v="19"/>
  </r>
  <r>
    <x v="1"/>
    <s v="D1207-73/20"/>
    <d v="2012-07-11T00:00:00"/>
    <d v="2017-07-10T00:00:00"/>
    <s v="B"/>
    <s v="FLUCYTOSIN FC 0.002-32"/>
    <s v="Método cuantitativo para la determinación de la CMI"/>
    <s v="Para 30/100/10 pruebas"/>
    <s v="92149/0/1"/>
    <m/>
    <x v="10"/>
    <s v="20"/>
  </r>
  <r>
    <x v="1"/>
    <s v="D1207-73/21"/>
    <d v="2012-07-11T00:00:00"/>
    <d v="2017-07-10T00:00:00"/>
    <s v="B"/>
    <s v="GATIFLOXACIN GAT 0.002-32"/>
    <s v="Método cuantitativo para la determinación de la CMI"/>
    <s v="Para 30/100/10 pruebas"/>
    <s v="92011/0/1"/>
    <m/>
    <x v="10"/>
    <s v="21"/>
  </r>
  <r>
    <x v="1"/>
    <s v="D1207-73/22"/>
    <d v="2012-07-11T00:00:00"/>
    <d v="2017-07-10T00:00:00"/>
    <s v="B"/>
    <s v="GENTAMICIN CN 0.016-256"/>
    <s v="Método cuantitativo para la determinación de la CMI"/>
    <s v="Para 30/100/10 pruebas"/>
    <s v="92009/0/1"/>
    <m/>
    <x v="10"/>
    <s v="22"/>
  </r>
  <r>
    <x v="1"/>
    <s v="D1207-73/23"/>
    <d v="2012-07-11T00:00:00"/>
    <d v="2017-07-10T00:00:00"/>
    <s v="B"/>
    <s v="GENTAMICIN CN 0.064-1024"/>
    <s v="Método cuantitativo para la determinación de la CMI"/>
    <s v="Para 30/100/10 pruebas"/>
    <s v="92010/0/1"/>
    <m/>
    <x v="10"/>
    <s v="23"/>
  </r>
  <r>
    <x v="1"/>
    <s v="D1207-73/24"/>
    <d v="2012-07-11T00:00:00"/>
    <d v="2017-07-10T00:00:00"/>
    <s v="B"/>
    <s v="IMIPENEM/IMIPENEM + EDTA IMI/IMD 4-256/1-64"/>
    <s v="Método cuantitativo para la determinación de la CMI"/>
    <s v="Para 30/100/10 pruebas"/>
    <s v="92162/0/1"/>
    <m/>
    <x v="10"/>
    <s v="24"/>
  </r>
  <r>
    <x v="1"/>
    <s v="D1207-73/25"/>
    <d v="2012-07-11T00:00:00"/>
    <d v="2017-07-10T00:00:00"/>
    <s v="B"/>
    <s v="IMIPENEM IMI 0.002-32"/>
    <s v="Método cuantitativo para la determinación de la CMI"/>
    <s v="Para 30/100/10 pruebas"/>
    <s v="92054/0/1"/>
    <m/>
    <x v="10"/>
    <s v="25"/>
  </r>
  <r>
    <x v="1"/>
    <s v="D1207-73/26"/>
    <d v="2012-07-11T00:00:00"/>
    <d v="2017-07-10T00:00:00"/>
    <s v="B"/>
    <s v="LEVOFLOXACIN LEV 0.002-32"/>
    <s v="Método cuantitativo para la determinación de la CMI"/>
    <s v="Para 30/100/10 pruebas"/>
    <s v="92081/0/1"/>
    <m/>
    <x v="10"/>
    <s v="26"/>
  </r>
  <r>
    <x v="1"/>
    <s v="D1207-73/27"/>
    <d v="2012-07-11T00:00:00"/>
    <d v="2017-07-10T00:00:00"/>
    <s v="B"/>
    <s v="LINEZOLID LNZ 0.016-256"/>
    <s v="Método cuantitativo para la determinación de la CMI"/>
    <s v="Para 30/100/10 pruebas"/>
    <s v="92135/0/1"/>
    <m/>
    <x v="10"/>
    <s v="27"/>
  </r>
  <r>
    <x v="1"/>
    <s v="D1207-73/28"/>
    <d v="2012-07-11T00:00:00"/>
    <d v="2017-07-10T00:00:00"/>
    <s v="B"/>
    <s v="MEROPENEM MRP 0.002-32"/>
    <s v="Método cuantitativo para la determinación de la CMI"/>
    <s v="Para 30/100/10 pruebas"/>
    <s v="92084/0/1"/>
    <m/>
    <x v="10"/>
    <s v="28"/>
  </r>
  <r>
    <x v="1"/>
    <s v="D1207-73/29"/>
    <d v="2012-07-11T00:00:00"/>
    <d v="2017-07-10T00:00:00"/>
    <s v="B"/>
    <s v="NALIDIXIC ACID NA 0.016-256"/>
    <s v="Método cuantitativo para la determinación de la CMI"/>
    <s v="Para 30/100/10 pruebas"/>
    <s v="92132/0/1"/>
    <m/>
    <x v="10"/>
    <s v="29"/>
  </r>
  <r>
    <x v="1"/>
    <s v="D1207-73/30"/>
    <d v="2012-07-11T00:00:00"/>
    <d v="2017-07-10T00:00:00"/>
    <s v="B"/>
    <s v="NORFLOXACIN NOR 0.016-256"/>
    <s v="Método cuantitativo para la determinación de la CMI"/>
    <s v="Para 30/100/10 pruebas"/>
    <s v="92096/0/1"/>
    <m/>
    <x v="10"/>
    <s v="30"/>
  </r>
  <r>
    <x v="1"/>
    <s v="D1207-73/31"/>
    <d v="2012-07-11T00:00:00"/>
    <d v="2017-07-10T00:00:00"/>
    <s v="B"/>
    <s v="PENICILLIN G P 0.002-32"/>
    <s v="Método cuantitativo para la determinación de la CMI"/>
    <s v="Para 30/100/10 pruebas"/>
    <s v="92103/0/1"/>
    <m/>
    <x v="10"/>
    <s v="31"/>
  </r>
  <r>
    <x v="1"/>
    <s v="D1207-73/32"/>
    <d v="2012-07-11T00:00:00"/>
    <d v="2017-07-10T00:00:00"/>
    <s v="B"/>
    <s v="PIPERACILLIN*/TAZOB 0.016-256*"/>
    <s v="Método cuantitativo para la determinación de la CMI"/>
    <s v="Para 30/100/10 pruebas"/>
    <s v="92108/0/1"/>
    <m/>
    <x v="10"/>
    <s v="32"/>
  </r>
  <r>
    <x v="1"/>
    <s v="D1207-73/33"/>
    <d v="2012-07-11T00:00:00"/>
    <d v="2017-07-10T00:00:00"/>
    <s v="B"/>
    <s v="POLYMYXIN B PB 0.064-1024"/>
    <s v="Método cuantitativo para la determinación de la CMI"/>
    <s v="Para 30/100/10 pruebas"/>
    <s v="92004/0/1"/>
    <m/>
    <x v="10"/>
    <s v="33"/>
  </r>
  <r>
    <x v="1"/>
    <s v="D1207-73/34"/>
    <d v="2012-07-11T00:00:00"/>
    <d v="2017-07-10T00:00:00"/>
    <s v="B"/>
    <s v="POSACONAZOLE POS 0.002-32"/>
    <s v="Método cuantitativo para la determinación de la CMI"/>
    <s v="Para 30/100/10 pruebas"/>
    <s v="92152/0/1"/>
    <m/>
    <x v="10"/>
    <s v="34"/>
  </r>
  <r>
    <x v="1"/>
    <s v="D1207-73/35"/>
    <d v="2012-07-11T00:00:00"/>
    <d v="2017-07-10T00:00:00"/>
    <s v="B"/>
    <s v="QUIN-DALFOPRISTIN QDA 0.002-32"/>
    <s v="Método cuantitativo para la determinación de la CMI"/>
    <s v="Para 30/100/10 pruebas"/>
    <s v="92026/0/1"/>
    <m/>
    <x v="10"/>
    <s v="35"/>
  </r>
  <r>
    <x v="1"/>
    <s v="D1207-73/36"/>
    <d v="2012-07-11T00:00:00"/>
    <d v="2017-07-10T00:00:00"/>
    <s v="B"/>
    <s v="RIFAMPICIN RD 0.002-32"/>
    <s v="Método cuantitativo para la determinación de la CMI"/>
    <s v="Para 30/100/10 pruebas"/>
    <s v="92001/0/1"/>
    <m/>
    <x v="10"/>
    <s v="36"/>
  </r>
  <r>
    <x v="1"/>
    <s v="D1207-73/37"/>
    <d v="2012-07-11T00:00:00"/>
    <d v="2017-07-10T00:00:00"/>
    <s v="B"/>
    <s v="TEICOPLANIN TEC 0.016-256"/>
    <s v="Método cuantitativo para la determinación de la CMI"/>
    <s v="Para 30/100/10 pruebas"/>
    <s v="92012/0/1"/>
    <m/>
    <x v="10"/>
    <s v="37"/>
  </r>
  <r>
    <x v="1"/>
    <s v="D1207-73/38"/>
    <d v="2012-07-11T00:00:00"/>
    <d v="2017-07-10T00:00:00"/>
    <s v="B"/>
    <s v="TETRACYCLINE TE 0.016-256"/>
    <s v="Método cuantitativo para la determinación de la CMI"/>
    <s v="Para 30/100/10 pruebas"/>
    <s v="92114/0/1"/>
    <m/>
    <x v="10"/>
    <s v="38"/>
  </r>
  <r>
    <x v="1"/>
    <s v="D1207-73/39"/>
    <d v="2012-07-11T00:00:00"/>
    <d v="2017-07-10T00:00:00"/>
    <s v="B"/>
    <s v="TICARCILLIN*/CLAV TTC 0.016-256*"/>
    <s v="Método cuantitativo para la determinación de la CMI"/>
    <s v="Para 30/100/10 pruebas"/>
    <s v="92117/0/1"/>
    <m/>
    <x v="10"/>
    <s v="39"/>
  </r>
  <r>
    <x v="1"/>
    <s v="D1207-73/40"/>
    <d v="2012-07-11T00:00:00"/>
    <d v="2017-07-10T00:00:00"/>
    <s v="B"/>
    <s v="TOBRAMYCIN TOB 0.016-256"/>
    <s v="Método cuantitativo para la determinación de la CMI"/>
    <s v="Para 30/100/10 pruebas"/>
    <s v="92121/0/1"/>
    <m/>
    <x v="10"/>
    <s v="40"/>
  </r>
  <r>
    <x v="1"/>
    <s v="D1207-73/41"/>
    <d v="2012-07-11T00:00:00"/>
    <d v="2017-07-10T00:00:00"/>
    <s v="B"/>
    <s v="TRIMETHOPRIM*/SULFAM 1/19 SXT 0.002-32*"/>
    <s v="Método cuantitativo para la determinación de la CMI"/>
    <s v="Para 30/100/10 pruebas"/>
    <s v="92123/0/1"/>
    <m/>
    <x v="10"/>
    <s v="41"/>
  </r>
  <r>
    <x v="1"/>
    <s v="D1207-73/42"/>
    <d v="2012-07-11T00:00:00"/>
    <d v="2017-07-10T00:00:00"/>
    <s v="B"/>
    <s v="VANCOMYCIN/TEICOPLANIN VA/TEC 0.5-32/ 0.5-32"/>
    <s v="Método cuantitativo para la determinación de la CMI"/>
    <s v="Para 30/100/10 pruebas"/>
    <s v="92163/0/1"/>
    <m/>
    <x v="10"/>
    <s v="42"/>
  </r>
  <r>
    <x v="1"/>
    <s v="D1207-73/43"/>
    <d v="2012-07-11T00:00:00"/>
    <d v="2017-07-10T00:00:00"/>
    <s v="B"/>
    <s v="VANCOMYCIN VA 0.016-256"/>
    <s v="Método cuantitativo para la determinación de la CMI"/>
    <s v="Para 30/100/10 pruebas"/>
    <s v="92057/0/1"/>
    <m/>
    <x v="10"/>
    <s v="43"/>
  </r>
  <r>
    <x v="2"/>
    <s v="D1208-99"/>
    <d v="2012-08-16T00:00:00"/>
    <d v="2017-08-01T00:00:00"/>
    <s v="B"/>
    <s v="Hemoglobina HbA1c Directa"/>
    <s v="Para la determinación cuantitativa de la Hemoglobina A1c en sangre humana."/>
    <m/>
    <s v="I0250/3"/>
    <m/>
    <x v="11"/>
    <s v=""/>
  </r>
  <r>
    <x v="2"/>
    <s v="D1210-141"/>
    <d v="2012-10-05T00:00:00"/>
    <d v="2017-10-01T00:00:00"/>
    <s v="B"/>
    <s v="Apolipoproteína B"/>
    <s v="Para la determinación cuantitativa de la Apolipoproteína B en suero humano por método turbidimétrico."/>
    <s v="Tampón  1 x 50 mL,  Antisuero  1 x 5 mL"/>
    <s v="I0220"/>
    <m/>
    <x v="12"/>
    <s v=""/>
  </r>
  <r>
    <x v="2"/>
    <s v="D1210-142"/>
    <d v="2012-10-05T00:00:00"/>
    <d v="2017-10-01T00:00:00"/>
    <s v="B"/>
    <s v="Apolipoproteína A"/>
    <s v="Para la determinación cuantitativa de la Apolipoproteína A1 en suero humano por método turbidimétrico."/>
    <s v="Tampón  1 x 50 mL,  Antisuero  1 x 5 mL"/>
    <s v="I0219"/>
    <m/>
    <x v="13"/>
    <s v=""/>
  </r>
  <r>
    <x v="2"/>
    <s v="D1210-143"/>
    <d v="2012-10-05T00:00:00"/>
    <d v="2017-10-01T00:00:00"/>
    <s v="B"/>
    <s v=" TRANSFERRINA"/>
    <s v="Para la determinación cuantitativa de la transferrina  en suero humano por método tubidimétrico."/>
    <s v="Tampón 1 x 50 mL,  Antisuero 1 x 5 mL"/>
    <s v="I0224"/>
    <m/>
    <x v="14"/>
    <s v=""/>
  </r>
  <r>
    <x v="2"/>
    <s v="D1210-144"/>
    <d v="2012-10-05T00:00:00"/>
    <d v="2017-10-01T00:00:00"/>
    <s v="B"/>
    <s v="CERULOPLASMINA"/>
    <s v="Para la determinación cuantitativa de la ceruloplasmina en suero humano por método tubidimétrico."/>
    <s v="Tampón 1 x 50 mL, Antisuero 1 x 5 mL"/>
    <s v="I0215"/>
    <m/>
    <x v="15"/>
    <s v=""/>
  </r>
  <r>
    <x v="2"/>
    <s v="D1210-145"/>
    <d v="2012-10-05T00:00:00"/>
    <d v="2017-10-01T00:00:00"/>
    <s v="B"/>
    <s v="α1-ANTITRIPSINA"/>
    <s v="Para la determinación cuantitativa de la α1-antitripsina en suero humano por método tubidimétrico."/>
    <s v="Tampón 1 x 50 mL, Antisuero 1 x 5 mL"/>
    <s v="I0213"/>
    <m/>
    <x v="16"/>
    <s v=""/>
  </r>
  <r>
    <x v="2"/>
    <s v="D1211-148"/>
    <d v="2012-11-07T00:00:00"/>
    <d v="2017-11-01T00:00:00"/>
    <s v="B"/>
    <s v="Complemento C3"/>
    <s v="Para la determinación cuantitativa del Complemento C3 en suero humano por método turbidimétrico."/>
    <s v="Tampón  1 x 50 mL,  Antisuero  1 x 6 mL"/>
    <s v="I0209"/>
    <m/>
    <x v="17"/>
    <s v=""/>
  </r>
  <r>
    <x v="2"/>
    <s v="D1211-149"/>
    <d v="2012-11-08T00:00:00"/>
    <d v="2017-11-01T00:00:00"/>
    <s v="B"/>
    <s v="Complemento C4"/>
    <s v="Para la determinación cuantitativa del Complemento C4 en suero humano por método turbidimétrico."/>
    <s v="Tampón  1 x 50 mL,  Antisuero  1 x 6 mL"/>
    <s v="I0210"/>
    <m/>
    <x v="18"/>
    <s v=""/>
  </r>
  <r>
    <x v="2"/>
    <s v="D1211-150"/>
    <d v="2012-11-07T00:00:00"/>
    <d v="2017-11-01T00:00:00"/>
    <s v="B"/>
    <s v="Inmunoglobulina M (IgM)"/>
    <s v="Para la determinación cuantitativa de la Inmunoglobulina M (IgM) en suero humano por método turbidimétrico."/>
    <s v="Tampón  1 x 50 mL,  Antisuero  1 x 5 mL"/>
    <s v="I0208"/>
    <m/>
    <x v="19"/>
    <s v=""/>
  </r>
  <r>
    <x v="2"/>
    <s v="D1211-151"/>
    <d v="2012-11-07T00:00:00"/>
    <d v="2017-11-01T00:00:00"/>
    <s v="B"/>
    <s v="Inmunoglobulina A (IgA)"/>
    <s v="Para la determinación cuantitativa de la Inmunoglobulina A (IgA) en suero humano por método turbidimétrico."/>
    <s v="Tampón  1 x 50 mL,  Antisuero  1 x 8 mL"/>
    <s v="  I0206"/>
    <m/>
    <x v="20"/>
    <s v=""/>
  </r>
  <r>
    <x v="2"/>
    <s v="D1211-152"/>
    <d v="2012-11-07T00:00:00"/>
    <d v="2017-11-01T00:00:00"/>
    <s v="B"/>
    <s v="Inmunoglobulina G (IgG)"/>
    <s v="Para la determinación cuantitativa de la Inmunoglobulina G (IgG) en suero humano por método turbidimétrico."/>
    <s v="Tampón  1 x 50 mL,  Antisuero  1 x 10 mL"/>
    <s v="I0207"/>
    <m/>
    <x v="21"/>
    <s v=""/>
  </r>
  <r>
    <x v="2"/>
    <s v="D1301-03"/>
    <d v="2013-01-10T00:00:00"/>
    <d v="2018-01-01T00:00:00"/>
    <s v="B"/>
    <s v="LDH"/>
    <s v="Para la determinación cuantitativa de la actividad en suero de la enzima Lactato Deshidrogenasa mediante método cinético."/>
    <s v="R1 10 x 16 mL; R2 2 x 20 mL / R1 5 x 8 mL; R2 1 x 10 mL"/>
    <s v="C0183/C02220"/>
    <m/>
    <x v="22"/>
    <s v=""/>
  </r>
  <r>
    <x v="2"/>
    <s v="D1302-09"/>
    <d v="2013-02-06T00:00:00"/>
    <d v="2018-02-01T00:00:00"/>
    <s v="B"/>
    <s v="CADENA LIGERA LAMBDA"/>
    <s v="Para la determinación cuantitativa de la cadena ligera lambda en suero y orina por métiodo turbidimétrico."/>
    <s v="Tampón 1 x 50 mL; Antisuero 1 x 5 mL"/>
    <s v="I0223"/>
    <m/>
    <x v="23"/>
    <s v=""/>
  </r>
  <r>
    <x v="2"/>
    <s v="D1302-10"/>
    <d v="2013-02-06T00:00:00"/>
    <d v="2018-02-01T00:00:00"/>
    <s v="B"/>
    <s v="CADENA LIGERA KAPPA"/>
    <s v="Para la determinación cuantitativa de la cadena ligera kappa en suero y orina por métiodo turbidimétrico."/>
    <s v="Tampón 1 x 50 mL; Antisuero 1 x 5 mL"/>
    <s v="I0222"/>
    <m/>
    <x v="24"/>
    <s v=""/>
  </r>
  <r>
    <x v="2"/>
    <s v="D1302-11"/>
    <d v="2013-02-06T00:00:00"/>
    <d v="2018-02-01T00:00:00"/>
    <s v="B"/>
    <s v="CISTATINA C"/>
    <s v="Para la determinación cuantitativa de la concentración de Cistatina C en usero humano por inmunoturbidimetría."/>
    <s v="Tampón 1 x 25 mL; Látex 1 x 5 mL; Calibrador 6 x 1 mL; Control 2 x 1 mL"/>
    <s v="I0201/3"/>
    <m/>
    <x v="25"/>
    <s v=""/>
  </r>
  <r>
    <x v="2"/>
    <s v="D1303-30"/>
    <d v="2013-03-12T00:00:00"/>
    <d v="2018-03-01T00:00:00"/>
    <s v="B"/>
    <s v="COLESTEROL LDL"/>
    <s v="Método enzimático directo para la determinación cuantitativa del colesterol  LDL en suero y plasma humano."/>
    <s v="Reactivo 1: 1 x 60 mL;  Reactivo 2: 1 x 20 mL"/>
    <s v="C0280"/>
    <m/>
    <x v="26"/>
    <s v=""/>
  </r>
  <r>
    <x v="2"/>
    <s v="D1303-31"/>
    <d v="2013-03-12T00:00:00"/>
    <d v="2018-03-01T00:00:00"/>
    <s v="B"/>
    <s v="COLESTEROL HDL"/>
    <s v="Método enzimático directo para la determinación cuantitativa del colesterol  HDL en suero y plasma humano."/>
    <s v="Reactivo 1: 1 x 60 mL; Reactivo 2: 1 x  20 mL"/>
    <s v="C0279"/>
    <m/>
    <x v="27"/>
    <s v=""/>
  </r>
  <r>
    <x v="2"/>
    <s v="D1303-32"/>
    <d v="2013-03-12T00:00:00"/>
    <d v="2018-03-01T00:00:00"/>
    <s v="B"/>
    <s v="OPTOCHINE"/>
    <s v="Discos para la diferenciación de Streptococcus pneumoniae de otros estreptococos α‐hemolíticos."/>
    <s v="2 x 50 discos"/>
    <s v="9501C"/>
    <m/>
    <x v="28"/>
    <s v=""/>
  </r>
  <r>
    <x v="2"/>
    <s v="D1304-38"/>
    <d v="2013-04-02T00:00:00"/>
    <d v="2018-04-01T00:00:00"/>
    <s v="B"/>
    <s v="Apolipoproteínas Control"/>
    <s v="Para monitorear y evaluar la precisión y exactitud en la determinación cuantitativa de las Apolipoproteínas A1 y B en suero humano por método turbidimétrico."/>
    <s v="2 x 1 mL "/>
    <s v="IC0205"/>
    <m/>
    <x v="29"/>
    <s v=""/>
  </r>
  <r>
    <x v="2"/>
    <s v="D1304-39"/>
    <d v="2013-04-02T00:00:00"/>
    <d v="2018-04-01T00:00:00"/>
    <s v="B"/>
    <s v="Apolipoproteínas Calibrador"/>
    <s v="Para la preparación de curvas de referencia para la determinación cuantitativa de las Apolipoproteínas A1 y B en suero humano por método turbidimétrico."/>
    <s v="1 x 1 mL "/>
    <s v="IS0229"/>
    <m/>
    <x v="30"/>
    <s v=""/>
  </r>
  <r>
    <x v="3"/>
    <s v="D1304-40"/>
    <d v="2013-04-02T00:00:00"/>
    <d v="2018-04-01T00:00:00"/>
    <s v="B"/>
    <s v="Lipoproteína A (LPA) /Lipoproteína A Control /Lipoproteína A Calibrador"/>
    <s v="Para la determinación cuantitativa de la Lipoproteína (a) en suero humano por método turbidimétrico/ Para monitorear y evaluar la precisión y exactitud en la determinación de  LPA/ Para la preparación de curvas de referencia en la determinación de la LPA."/>
    <s v="Tampón  1x50 mL; Látex  1x5 mL/ 1x1 mL/1x1 mL"/>
    <s v="I0236/IC0240/ IS0247"/>
    <m/>
    <x v="31"/>
    <s v=""/>
  </r>
  <r>
    <x v="2"/>
    <s v="D1305-45"/>
    <d v="2013-05-03T00:00:00"/>
    <d v="2018-05-01T00:00:00"/>
    <s v="B"/>
    <s v="PROTEÍNA C- REACTIVA  (PCR)"/>
    <s v="Para la determinación cuantitativa de la Proteína C – Reactiva en suero humano por método turbidimétrico."/>
    <s v="Para 100 determinaciones manuales o 150 determinaciones en analizadores automáticos."/>
    <s v="I0231/1"/>
    <m/>
    <x v="32"/>
    <s v=""/>
  </r>
  <r>
    <x v="2"/>
    <s v="D1305-46"/>
    <d v="2013-05-03T00:00:00"/>
    <d v="2018-05-01T00:00:00"/>
    <s v="B"/>
    <s v="FACTOR REUMATOIDEO  (RF)"/>
    <s v="Para la determinación cuantitativa del Factor Reumatoideo en suero humano por método turbidimétrico."/>
    <s v="Para 100 determinaciones manuales o 150 determinaciones en analizadores automáticos."/>
    <s v="I0233/1"/>
    <m/>
    <x v="33"/>
    <s v=""/>
  </r>
  <r>
    <x v="2"/>
    <s v="D1305-47"/>
    <d v="2013-05-03T00:00:00"/>
    <d v="2018-05-01T00:00:00"/>
    <s v="B"/>
    <s v="ASO/PCR/RF CONTROL"/>
    <s v="Para monitorear y evaluar la precisión y exactitud en la determinación de ASO/PCR/RF en suero humano por método turbidimétrico.  "/>
    <s v="2 x 1 mL"/>
    <s v="IC0237"/>
    <m/>
    <x v="34"/>
    <s v=""/>
  </r>
  <r>
    <x v="0"/>
    <s v="D1305-49"/>
    <d v="2013-05-08T00:00:00"/>
    <d v="2018-05-01T00:00:00"/>
    <s v="B"/>
    <s v="Familia 7.6 Sueros controles multiparamétricos de varias concentraciones."/>
    <s v="Para el control de la exactitud y la precisión en los ensayos de Química Clínica."/>
    <m/>
    <m/>
    <m/>
    <x v="35"/>
    <s v=""/>
  </r>
  <r>
    <x v="1"/>
    <s v="D1305-49/1"/>
    <d v="2013-05-08T00:00:00"/>
    <d v="2018-05-01T00:00:00"/>
    <s v="B"/>
    <s v="ONE-TROL 2"/>
    <s v="Para el control de la exactitud y la precisión en los ensayos de Química Clínica."/>
    <s v="10x5 mL"/>
    <s v="CC02225"/>
    <m/>
    <x v="35"/>
    <s v="1"/>
  </r>
  <r>
    <x v="1"/>
    <s v="D1305-49/2"/>
    <d v="2013-05-08T00:00:00"/>
    <d v="2018-05-01T00:00:00"/>
    <s v="B"/>
    <s v="ONE-TROL 3"/>
    <s v="Para el control de la exactitud y la precisión en los ensayos de Química Clínica."/>
    <s v="10x5 mL"/>
    <s v="CC02226"/>
    <m/>
    <x v="35"/>
    <s v="2"/>
  </r>
  <r>
    <x v="4"/>
    <s v="D1305-50"/>
    <d v="2013-05-08T00:00:00"/>
    <d v="2018-05-01T00:00:00"/>
    <s v="B"/>
    <s v="Inmunoglobulina E (IgE)/Inmunoglobulina E Control"/>
    <s v="Para la determinación cuantitativa de IgE en suero humano por método turbidimétrico/ Para monitorear y evaluar la precisión y exactitud en la determinación de IgE en suero humano por método turbidimétrico."/>
    <s v="Tampón 1x20 mL, Látex 1x10 mL, Calibrador 1x1 mL/ 1x1 mL"/>
    <s v="I0235/1 /IC0239"/>
    <m/>
    <x v="36"/>
    <s v=""/>
  </r>
  <r>
    <x v="2"/>
    <s v="D1305-54"/>
    <d v="2013-05-13T00:00:00"/>
    <d v="2018-05-01T00:00:00"/>
    <s v="C"/>
    <s v="PT"/>
    <s v="Para la medición del Tiempo de Protrombina (PT) en plasma humano."/>
    <s v="10x4 mL + 1x50 mL/ 4x4 mL + 1x20 mL"/>
    <s v="E02110/E02218"/>
    <m/>
    <x v="37"/>
    <s v=""/>
  </r>
  <r>
    <x v="2"/>
    <s v="D1306-55"/>
    <d v="2013-06-06T00:00:00"/>
    <d v="2018-06-01T00:00:00"/>
    <s v="B"/>
    <s v="Ferritina"/>
    <s v="Para la determinación cuantitativa de ferritina en suero humano por método turbidimétrico."/>
    <s v="Para 100 determinaciones manuales ó 180 en analizadores automáticos."/>
    <s v="I0234/3"/>
    <m/>
    <x v="38"/>
    <s v=""/>
  </r>
  <r>
    <x v="2"/>
    <s v="D1306-56"/>
    <d v="2013-06-06T00:00:00"/>
    <d v="2018-06-01T00:00:00"/>
    <s v="B"/>
    <s v="Homocisteína"/>
    <s v="Para la determinación cuantitativa de la homocisteína en suero y plasma humano por método enzimático."/>
    <s v="Para 30 determinaciones manuales ó 105 en analizadores automáticos"/>
    <s v="C02257/1"/>
    <m/>
    <x v="39"/>
    <s v=""/>
  </r>
  <r>
    <x v="2"/>
    <s v="D1306-57"/>
    <d v="2013-06-13T00:00:00"/>
    <d v="2018-06-01T00:00:00"/>
    <s v="B"/>
    <s v="ANTITROMBINA III"/>
    <s v="Para la determinación cuantitativa de la Antitrombina III en plasma humano mediante método turbidimétrico."/>
    <s v="Tampón 1 x 50 mL; Antisuero 1 x 5 mL "/>
    <s v="I0216 "/>
    <m/>
    <x v="40"/>
    <s v=""/>
  </r>
  <r>
    <x v="2"/>
    <s v="D1306-58"/>
    <d v="2013-06-13T00:00:00"/>
    <d v="2018-06-01T00:00:00"/>
    <s v="B"/>
    <s v="ESR Control"/>
    <s v="Control hematológico de la velocidad de sedimentación globular (VSG)."/>
    <s v="2 x 9 mL; 4 x 9 mL "/>
    <s v="10434/CUB; 10430/CUB"/>
    <m/>
    <x v="41"/>
    <s v=""/>
  </r>
  <r>
    <x v="3"/>
    <s v="D1307-63"/>
    <d v="2013-07-05T00:00:00"/>
    <d v="2018-07-01T00:00:00"/>
    <s v="B"/>
    <s v="PCR-HS/ PCR-HS Calibrador/ PCR-HS Control"/>
    <s v="Para la determinación cuantitativa de la Proteína C – Reactiva (bajas concentraciones) en suero humano por método turbidimétrico."/>
    <s v="Para 200 determinaciones por técnica manual ó 180  en analizadores automáticos. "/>
    <s v="I0232/ IS0243/ IC02270"/>
    <m/>
    <x v="42"/>
    <s v=""/>
  </r>
  <r>
    <x v="2"/>
    <s v="D1307-64"/>
    <d v="2013-07-05T00:00:00"/>
    <d v="2018-07-01T00:00:00"/>
    <s v="B"/>
    <s v="Ácido Úrico"/>
    <s v="Para la determinación cuantitativa de ácido úrico en suero y orina por método enzimático."/>
    <s v="Para 500 determinaciones manuales o 1500 en analizadores automáticos."/>
    <s v="C0196"/>
    <m/>
    <x v="43"/>
    <s v=""/>
  </r>
  <r>
    <x v="2"/>
    <s v="D1308-67"/>
    <d v="2013-08-08T00:00:00"/>
    <d v="2018-08-01T00:00:00"/>
    <s v="B"/>
    <s v="AST (GOT)"/>
    <s v="Para la determinación cuantitativa de la enzima AST (GOT) en suero y plasma por método cinético."/>
    <s v="Para 200 determinaciones manuales ó 600  en analizadores automáticos. "/>
    <s v="C0163"/>
    <m/>
    <x v="44"/>
    <s v=""/>
  </r>
  <r>
    <x v="2"/>
    <s v="D1308-68"/>
    <d v="2013-08-08T00:00:00"/>
    <d v="2018-08-01T00:00:00"/>
    <s v="B"/>
    <s v="CREATININA PAP"/>
    <s v="Para la determinación cuantitativa de la concentración de creatinina en suero, plasma y orina por método enzimático."/>
    <s v="Para 240 determinaciones manuales ó 300  en analizadores automáticos. "/>
    <s v="C0104"/>
    <m/>
    <x v="45"/>
    <s v=""/>
  </r>
  <r>
    <x v="2"/>
    <s v="D1308-69"/>
    <d v="2013-08-08T00:00:00"/>
    <d v="2018-08-01T00:00:00"/>
    <s v="B"/>
    <s v="ALT (GPT)"/>
    <s v="Para la determinación cuantitativa de la enzima ALT (GPT) en suero y plasma por método cinético."/>
    <s v="Para 200 determinaciones manuales o 600  en analizadores automáticos."/>
    <s v="C0158"/>
    <m/>
    <x v="46"/>
    <s v=""/>
  </r>
  <r>
    <x v="2"/>
    <s v="D1308-74"/>
    <d v="2013-08-15T00:00:00"/>
    <d v="2018-08-01T00:00:00"/>
    <s v="C"/>
    <s v="APTT"/>
    <s v="Para la medición del Tiempo de tromboplastina parcial activada (APTT) en plasma humano."/>
    <s v="Para 400 determinaciones manuales U 800  en analizadores automáticos."/>
    <s v="E02100/E02111"/>
    <m/>
    <x v="47"/>
    <s v=""/>
  </r>
  <r>
    <x v="2"/>
    <s v="D1311-102"/>
    <d v="2013-11-19T00:00:00"/>
    <d v="2018-11-01T00:00:00"/>
    <s v="B"/>
    <s v="CALIBRADOR ULK"/>
    <s v="Para la preparación de curvas de referencia en la determinación de Cadena Ligera Kappa y Cadena Ligera Lambda en orina por método turbidimétrico."/>
    <s v="1 x 1 mL "/>
    <s v="IS01ULK"/>
    <m/>
    <x v="48"/>
    <s v=""/>
  </r>
  <r>
    <x v="2"/>
    <s v="D1311-103"/>
    <d v="2013-11-19T00:00:00"/>
    <d v="2018-11-01T00:00:00"/>
    <s v="B"/>
    <s v="HDL / LDL CALIBRADOR "/>
    <s v="Para la calibración de los ensayos de Colesterol HDL y LDL en suero y plasma humano mediante métodos enzimáticos colorimétricos."/>
    <s v="1 x 1 mL "/>
    <s v="CS0296"/>
    <m/>
    <x v="49"/>
    <s v=""/>
  </r>
  <r>
    <x v="0"/>
    <s v="D1311-104"/>
    <d v="2013-11-20T00:00:00"/>
    <d v="2018-11-01T00:00:00"/>
    <s v="B"/>
    <s v="Familia 7.2 Agonistas de la Agregación Plaquetaria"/>
    <s v="Para la evaluación de la agregación plaquetaria en plasma rico en plaquetas (PRP) y en sangre total."/>
    <m/>
    <m/>
    <m/>
    <x v="50"/>
    <s v=""/>
  </r>
  <r>
    <x v="1"/>
    <s v="D1311-104/1"/>
    <d v="2013-11-20T00:00:00"/>
    <d v="2018-11-01T00:00:00"/>
    <s v="B"/>
    <s v="ADENOSÍN DIFOSFATO (ADP) 0,1 mM"/>
    <s v="Para la evaluación de la agregación plaquetaria en PRP inducida por ADP"/>
    <s v="ADP 0,1 mM  24 x 0,5 mL (Liof)/ Diluyente A 3 x 5 mL "/>
    <s v="311500AC"/>
    <m/>
    <x v="50"/>
    <s v="1"/>
  </r>
  <r>
    <x v="1"/>
    <s v="D1311-104/2"/>
    <d v="2013-11-20T00:00:00"/>
    <d v="2018-11-01T00:00:00"/>
    <s v="B"/>
    <s v="ADRENALINA 5 mM"/>
    <s v="Para la evaluación de la agregación plaquetaria en PRP inducida por Adrenalina"/>
    <s v="Adrenalina 5 mM 36 x 0,5 mL (Liof)/ Diluyente A 4 x 50 mL "/>
    <s v="311500BLC"/>
    <m/>
    <x v="50"/>
    <s v="2"/>
  </r>
  <r>
    <x v="1"/>
    <s v="D1311-104/3"/>
    <d v="2013-11-20T00:00:00"/>
    <d v="2018-11-01T00:00:00"/>
    <s v="B"/>
    <s v="COLÁGENO 1 g/L"/>
    <s v="Para la evaluación de la agregación plaquetaria en PRP y en sangre total inducida por Colágeno."/>
    <s v="Colágeno  6 x 0,5 mL/ Diluyente B  6 x 4 mL"/>
    <s v="311501CC "/>
    <m/>
    <x v="50"/>
    <s v="3"/>
  </r>
  <r>
    <x v="1"/>
    <s v="D1311-104/4"/>
    <d v="2013-11-20T00:00:00"/>
    <d v="2018-11-01T00:00:00"/>
    <s v="B"/>
    <s v="RISTOCETINA 25 mg"/>
    <s v="Para la evaluación de la agregación plaquetaria en PRP y en sangre total inducida por Ristocetina "/>
    <s v="Ristocetina  6 x 25 mg/ Diluyente A 1 x 5 mL"/>
    <s v="311500DC"/>
    <m/>
    <x v="50"/>
    <s v="4"/>
  </r>
  <r>
    <x v="1"/>
    <s v="D1311-104/5"/>
    <d v="2013-11-20T00:00:00"/>
    <d v="2018-11-01T00:00:00"/>
    <s v="B"/>
    <s v="ARACHIDONIC ACID 50 mM"/>
    <s v="Para la evaluación de la agregación plaquetaria en PRP y en sangre total inducida por Ácido Araquidónico. "/>
    <s v="Ácido Araquidónico 3 x 10 mg/ Albúmina Bovina 3 x 100 mg/ Diluyente C 3 x 4 mL"/>
    <s v="311500WBC"/>
    <m/>
    <x v="50"/>
    <s v="5"/>
  </r>
  <r>
    <x v="2"/>
    <s v="D0812-37"/>
    <d v="2008-12-11T00:00:00"/>
    <d v="2018-12-01T00:00:00"/>
    <s v="C"/>
    <s v="CHLAMY-CHECK-1"/>
    <s v="Ensayo inmunocromatográfico rápido para Chlamydia trachomatis."/>
    <s v="Para 20 determinaciones   "/>
    <s v="1071-4"/>
    <m/>
    <x v="51"/>
    <s v=""/>
  </r>
  <r>
    <x v="2"/>
    <s v="D0812-41"/>
    <d v="2008-12-11T00:00:00"/>
    <d v="2018-12-01T00:00:00"/>
    <s v="B"/>
    <s v="MYCOPLASMA SYSTEM Plus"/>
    <s v="Sistema para búsqueda, la determinación cuantitativa y antibiograma de micoplasmas urogenitales."/>
    <s v="Para 20 ensayos "/>
    <s v="72592C"/>
    <m/>
    <x v="52"/>
    <s v=""/>
  </r>
  <r>
    <x v="2"/>
    <s v="D0812-56"/>
    <d v="2008-12-24T00:00:00"/>
    <d v="2018-12-01T00:00:00"/>
    <s v="B"/>
    <s v="Medi-Test URYXXON Stick 10"/>
    <s v="Tiras reactivas para la determinación rápida de sangre, urobilinógeo, bilirrubina, proteínas, nitritos, cetonas, glucosa, valor  pH, densidad y leucocitos en orina."/>
    <s v="Frasco con 100 tiras reactivas."/>
    <n v="93068"/>
    <m/>
    <x v="53"/>
    <s v=""/>
  </r>
  <r>
    <x v="0"/>
    <s v="D1312-107"/>
    <d v="2013-12-13T00:00:00"/>
    <d v="2018-12-01T00:00:00"/>
    <s v="B"/>
    <s v="Familia 7.4 Calibradores  multiparamétricos de varias concentraciones"/>
    <s v="Para la calibración de los ensayos de Química Clínica."/>
    <m/>
    <m/>
    <m/>
    <x v="54"/>
    <s v=""/>
  </r>
  <r>
    <x v="1"/>
    <s v="D1312-107/1"/>
    <d v="2013-12-13T00:00:00"/>
    <d v="2018-12-01T00:00:00"/>
    <s v="B"/>
    <s v="ONE-CAL 2"/>
    <m/>
    <s v="10 x 5 mL/4   x 5 mL"/>
    <s v="CS02227/CS02242"/>
    <m/>
    <x v="54"/>
    <s v="1"/>
  </r>
  <r>
    <x v="1"/>
    <s v="D1312-107/2"/>
    <d v="2013-12-13T00:00:00"/>
    <d v="2018-12-01T00:00:00"/>
    <s v="B"/>
    <s v="ONE-CAL 3"/>
    <m/>
    <s v="10 x 5 mL4   x 5 mL"/>
    <s v="CS02228/CS02244"/>
    <m/>
    <x v="54"/>
    <s v="2"/>
  </r>
  <r>
    <x v="2"/>
    <s v="D1402-06"/>
    <d v="2014-02-19T00:00:00"/>
    <d v="2019-02-01T00:00:00"/>
    <s v="B"/>
    <s v="CONTROL MULTIPARAMETRICO PROTEINAS ESPECIFICAS"/>
    <s v="Para evaluar la exactitud y precisión en la determinación de proteínas específicas en suero y plasma humano por turbidimetría."/>
    <s v="2 x 1 mL"/>
    <s v=" IC0228"/>
    <m/>
    <x v="55"/>
    <s v=""/>
  </r>
  <r>
    <x v="2"/>
    <s v="D1402-07"/>
    <d v="2014-02-19T00:00:00"/>
    <d v="2019-02-01T00:00:00"/>
    <s v="B"/>
    <s v="MULTICALIBRADOR PROTEINAS ESPECIFICAS"/>
    <s v="Para la preparación de curvas de referencia para la determinación de proteínas específicas en suero y plasma humano por Turbidimetría."/>
    <s v="5 x 1 mL"/>
    <s v="IS0227"/>
    <m/>
    <x v="56"/>
    <s v=""/>
  </r>
  <r>
    <x v="0"/>
    <s v="D1402-02"/>
    <d v="2014-02-05T00:00:00"/>
    <d v="2019-02-02T00:00:00"/>
    <s v="A"/>
    <s v="Familia 1.10 Medios de cultivo para el control de la industria farmacéutica y biotecnológica. "/>
    <s v="Para el monitoreo de la contaminación microbiológica del ambiente. "/>
    <m/>
    <m/>
    <m/>
    <x v="57"/>
    <s v=""/>
  </r>
  <r>
    <x v="1"/>
    <s v="D1402-02/01"/>
    <d v="2014-02-05T00:00:00"/>
    <d v="2019-02-03T00:00:00"/>
    <s v="A"/>
    <s v="Sabouraud Agar + Neutralizing  (Irradiated)"/>
    <m/>
    <s v="Caja x 20 placas"/>
    <s v="15323S"/>
    <m/>
    <x v="57"/>
    <s v="01"/>
  </r>
  <r>
    <x v="1"/>
    <s v="D1402-02/02"/>
    <d v="2014-02-05T00:00:00"/>
    <d v="2019-02-04T00:00:00"/>
    <s v="A"/>
    <s v="Plate Count Agar"/>
    <m/>
    <s v="Caja x 20 placas"/>
    <n v="153225"/>
    <m/>
    <x v="57"/>
    <s v="02"/>
  </r>
  <r>
    <x v="1"/>
    <s v="D1402-02/03"/>
    <d v="2014-02-05T00:00:00"/>
    <d v="2019-02-05T00:00:00"/>
    <s v="A"/>
    <s v="Sabouraud Dextrose Agar"/>
    <m/>
    <s v="Caja x 20 placas"/>
    <n v="15327"/>
    <m/>
    <x v="57"/>
    <s v="03"/>
  </r>
  <r>
    <x v="1"/>
    <s v="D1402-02/04"/>
    <d v="2014-02-05T00:00:00"/>
    <d v="2019-02-06T00:00:00"/>
    <s v="A"/>
    <s v="Plate Count Agar + Neutralizing  (Irradiated)"/>
    <m/>
    <s v="Caja x 20 placas"/>
    <s v="15336S"/>
    <m/>
    <x v="57"/>
    <s v="04"/>
  </r>
  <r>
    <x v="1"/>
    <s v="D1402-02/05"/>
    <d v="2014-02-05T00:00:00"/>
    <d v="2019-02-07T00:00:00"/>
    <s v="A"/>
    <s v="Tryptic Soy Agar + Neutralizing Casein Soya Bean Digest Agar (Irradiated)"/>
    <m/>
    <s v="Caja x 20 placas"/>
    <s v="15339S"/>
    <m/>
    <x v="57"/>
    <s v="05"/>
  </r>
  <r>
    <x v="1"/>
    <s v="D1402-02/06"/>
    <d v="2014-02-05T00:00:00"/>
    <d v="2019-02-08T00:00:00"/>
    <s v="A"/>
    <s v="Tryptic Soy Agar Casein Soya Bean Digest Agar (Irradiated)"/>
    <m/>
    <s v="Caja x 20 placas"/>
    <s v="15340S"/>
    <m/>
    <x v="57"/>
    <s v="06"/>
  </r>
  <r>
    <x v="1"/>
    <s v="D1402-02/07"/>
    <d v="2014-02-05T00:00:00"/>
    <d v="2019-02-09T00:00:00"/>
    <s v="A"/>
    <s v="Sabouraud Caf Agar + Neutralizing"/>
    <m/>
    <s v="Caja x 20 placas"/>
    <n v="15365"/>
    <m/>
    <x v="57"/>
    <s v="07"/>
  </r>
  <r>
    <x v="1"/>
    <s v="D1402-02/08"/>
    <d v="2014-02-05T00:00:00"/>
    <d v="2019-02-10T00:00:00"/>
    <s v="A"/>
    <s v="Sabouraud Caf Agar + Neutralizing  (Irradiated)"/>
    <m/>
    <s v="Caja x 20 placas"/>
    <s v="15365S"/>
    <m/>
    <x v="57"/>
    <s v="08"/>
  </r>
  <r>
    <x v="1"/>
    <s v="D1402-02/09"/>
    <d v="2014-02-05T00:00:00"/>
    <d v="2019-02-11T00:00:00"/>
    <s v="A"/>
    <s v="m-Faecal Coliform Agar"/>
    <m/>
    <s v="Caja x 20 placas"/>
    <n v="15368"/>
    <m/>
    <x v="57"/>
    <s v="09"/>
  </r>
  <r>
    <x v="1"/>
    <s v="D1402-02/10"/>
    <d v="2014-02-05T00:00:00"/>
    <d v="2019-02-12T00:00:00"/>
    <s v="A"/>
    <s v="Sabouraud Caf Agar (Irradiated)"/>
    <m/>
    <s v="Caja x 20 placas"/>
    <s v="15380S"/>
    <m/>
    <x v="57"/>
    <s v="10"/>
  </r>
  <r>
    <x v="3"/>
    <s v="D1403-12"/>
    <d v="2014-03-06T00:00:00"/>
    <d v="2019-03-01T00:00:00"/>
    <s v="B"/>
    <s v="MICROALBUMINURIA/CALIBRADOR/CONTROL"/>
    <s v="Para la determinación cuantitativa la microalbuminuria  en orina por método turbidimétrico."/>
    <s v="1 x 50 mL; 1 x 5 mL/1 x 1 mL/1 x 1 mL"/>
    <s v="I0218/IS01274/IC01275"/>
    <m/>
    <x v="58"/>
    <s v=""/>
  </r>
  <r>
    <x v="2"/>
    <s v="D1403-13"/>
    <d v="2014-03-25T00:00:00"/>
    <d v="2019-03-01T00:00:00"/>
    <s v="B"/>
    <s v="INTEGRAL SYSTEM  STREPTOCOCCHI"/>
    <s v="Sistema colorimétrico para la identificación bioquímica y el antibiograma de estreptococos."/>
    <s v="Para 20 pruebas"/>
    <n v="71720"/>
    <m/>
    <x v="59"/>
    <s v=""/>
  </r>
  <r>
    <x v="2"/>
    <s v="D1403-14"/>
    <d v="2014-03-25T00:00:00"/>
    <d v="2019-03-01T00:00:00"/>
    <s v="B"/>
    <s v="URIN SYSTEM Plus"/>
    <s v="Sistema para la determinación semicuantitativa de la carga microbiana total, la identificación presuntiva y la susceptibilidad antimicrobiana de microorganismos urinarios."/>
    <s v="Para 20 pruebas"/>
    <n v="74160"/>
    <m/>
    <x v="60"/>
    <m/>
  </r>
  <r>
    <x v="2"/>
    <s v="D1403-15"/>
    <d v="2014-03-25T00:00:00"/>
    <d v="2019-03-01T00:00:00"/>
    <s v="B"/>
    <s v="INTEGRAL SYSTEM  STAFILOCOCCHI"/>
    <s v="Sistema colorimétrico para la identificación bioquímica y el antibiograma de los estafilococos."/>
    <s v="Para 20 pruebas"/>
    <n v="71718"/>
    <m/>
    <x v="61"/>
    <s v=""/>
  </r>
  <r>
    <x v="2"/>
    <s v="D1408-23"/>
    <d v="2014-08-11T00:00:00"/>
    <d v="2019-08-01T00:00:00"/>
    <s v="B"/>
    <s v="Fosfatasa Alcalina"/>
    <s v="Para la determinación cuantitativa de la fosfatasa alcalina  en suero y plasma humano mediante método cinético."/>
    <s v="Para 200 determinaciones con técnica manual y 600 con analizadores automáticos"/>
    <s v="C0162"/>
    <m/>
    <x v="62"/>
    <s v=""/>
  </r>
  <r>
    <x v="2"/>
    <s v="D1408-25"/>
    <d v="2014-08-11T00:00:00"/>
    <d v="2019-08-01T00:00:00"/>
    <s v="B"/>
    <s v="Amilasa"/>
    <s v="Para la determinación cuantitativa de la actividad en suero, plasma y orina de la enzima Alfa Amilasa mediante método cinético."/>
    <s v="Para 100 determinaciones con técnica manual y 300 con analizadores automáticos"/>
    <s v="C0160"/>
    <m/>
    <x v="63"/>
    <s v=""/>
  </r>
  <r>
    <x v="2"/>
    <s v="D1408-27"/>
    <d v="2014-08-12T00:00:00"/>
    <d v="2019-08-01T00:00:00"/>
    <s v="B"/>
    <s v="Fosfatasa Ácida y Prostática"/>
    <s v="Para la determinación de la fosfatasa ácida y prostática en suero mediante el método cinético del naftilfosfato."/>
    <s v="Para 54 determinaciones con técnica manual y 160 con analizadores automáticos"/>
    <s v="C0257"/>
    <m/>
    <x v="64"/>
    <s v=""/>
  </r>
  <r>
    <x v="2"/>
    <s v="D1408-30"/>
    <d v="2014-08-12T00:00:00"/>
    <d v="2019-08-01T00:00:00"/>
    <s v="B"/>
    <s v="Ammonio One/Amonio One Control"/>
    <s v="Para la determinación cuantitativa de amoníaco en plasma mediante método enzimático."/>
    <s v="Para 200 determinaciones (manual) y hasta 600 determinaciones (automatizada). "/>
    <s v="C0248/CC02291"/>
    <m/>
    <x v="65"/>
    <s v=""/>
  </r>
  <r>
    <x v="2"/>
    <s v="D1410-36"/>
    <d v="2014-10-02T00:00:00"/>
    <d v="2019-10-01T00:00:00"/>
    <s v="B"/>
    <s v="γ-GT (GAMMA GT)"/>
    <s v="Para la determinación cuantitativa de la actividad de la enzima γ- GT en suero y plasma por método cinético."/>
    <s v="Para 200 determinaciones  (manual) y hasta 600 determinaciones (automatizada)"/>
    <s v="C0178/"/>
    <m/>
    <x v="66"/>
    <s v=""/>
  </r>
  <r>
    <x v="2"/>
    <s v="D1410-37"/>
    <d v="2014-10-02T00:00:00"/>
    <d v="2019-10-01T00:00:00"/>
    <s v="B"/>
    <s v="Bilirrubina Total"/>
    <s v="Para la determinación cuantitativa de la Bilirrubina Total en suero y plasma mediante el método Jendrassik modificado."/>
    <s v="Para 500 determinaciones (manual) Para 1500 determinaciones (automatizada) "/>
    <s v="C0165"/>
    <m/>
    <x v="67"/>
    <s v=""/>
  </r>
  <r>
    <x v="2"/>
    <s v="D1410-38"/>
    <d v="2014-10-02T00:00:00"/>
    <d v="2019-10-01T00:00:00"/>
    <s v="B"/>
    <s v="Bilirrubina Directa"/>
    <s v="Para la determinación cuantitativa de la Bilirrubina Directa en suero y plasma mediante el método Jendrassik modificado."/>
    <s v="Para 500 determinaciones (manual)  Para 1500 determinaciones (automátizada)"/>
    <s v="C0164"/>
    <m/>
    <x v="68"/>
    <s v=""/>
  </r>
  <r>
    <x v="0"/>
    <s v="D1409-34"/>
    <d v="2014-09-08T00:00:00"/>
    <d v="2019-09-01T00:00:00"/>
    <s v="B"/>
    <s v="Familia 1.7 HEMO ANAEROBIC"/>
    <s v="Medio de cultivo para el aislamiento de microorganismos fastidiosos, anaeróbicos facultativos y  anaeróbicos en muestras de sangre."/>
    <m/>
    <m/>
    <m/>
    <x v="69"/>
    <s v=""/>
  </r>
  <r>
    <x v="1"/>
    <s v="D1409-34/1"/>
    <d v="2014-09-08T00:00:00"/>
    <d v="2019-09-01T00:00:00"/>
    <s v="B"/>
    <s v="HEMO ANAEROBIC"/>
    <m/>
    <s v="6 frascos x 80 mL"/>
    <s v="MH01100"/>
    <m/>
    <x v="69"/>
    <s v="1"/>
  </r>
  <r>
    <x v="1"/>
    <s v="D1409-34/2"/>
    <d v="2014-09-08T00:00:00"/>
    <d v="2019-09-01T00:00:00"/>
    <s v="B"/>
    <s v="HEMO ANAEROBIC PEDRIATRIC"/>
    <m/>
    <s v="6 frascos x 40 mL"/>
    <s v="MH01101"/>
    <m/>
    <x v="69"/>
    <s v="2"/>
  </r>
  <r>
    <x v="1"/>
    <s v="D1409-34/3"/>
    <d v="2014-09-08T00:00:00"/>
    <d v="2019-09-01T00:00:00"/>
    <s v="B"/>
    <s v="HEMO ANAEROBIC NEONATAL"/>
    <m/>
    <s v="6 frascos x 9 mL"/>
    <s v="MH01102"/>
    <m/>
    <x v="69"/>
    <s v="3"/>
  </r>
  <r>
    <x v="0"/>
    <s v="D1409-32"/>
    <d v="2014-09-08T00:00:00"/>
    <d v="2019-09-01T00:00:00"/>
    <s v="B"/>
    <s v="Familia 1.8 HEMO AEROBIC"/>
    <s v="Medio de cultivo para el aislamiento de microorganismos fastidiosos, aeróbicos y  anaeróbicos facultativos en muestras de sangre."/>
    <m/>
    <m/>
    <m/>
    <x v="70"/>
    <s v=""/>
  </r>
  <r>
    <x v="1"/>
    <s v="D1409-32/1"/>
    <d v="2014-09-08T00:00:00"/>
    <d v="2019-09-01T00:00:00"/>
    <s v="B"/>
    <s v="HEMO AEROBIC"/>
    <m/>
    <s v="6 frascos x 80 mL"/>
    <s v="MH0197"/>
    <m/>
    <x v="70"/>
    <s v="1"/>
  </r>
  <r>
    <x v="1"/>
    <s v="D1409-32/2"/>
    <d v="2014-09-08T00:00:00"/>
    <d v="2019-09-01T00:00:00"/>
    <s v="B"/>
    <s v="HEMO AEROBIC PEDRIATRIC"/>
    <m/>
    <s v="6 frascos x 40 mL"/>
    <s v="MH0198"/>
    <m/>
    <x v="70"/>
    <s v="2"/>
  </r>
  <r>
    <x v="1"/>
    <s v="D1409-32/3"/>
    <d v="2014-09-08T00:00:00"/>
    <d v="2019-09-01T00:00:00"/>
    <s v="B"/>
    <s v="HEMO AEROBIC NEONATAL"/>
    <m/>
    <s v="6 frascos x 9 mL"/>
    <s v="MH0199"/>
    <m/>
    <x v="70"/>
    <s v="3"/>
  </r>
  <r>
    <x v="0"/>
    <s v="D1501-01"/>
    <d v="2015-01-28T00:00:00"/>
    <d v="2020-01-01T00:00:00"/>
    <s v="A"/>
    <s v="Familia 1.1 HEMO ONE "/>
    <s v="Medio de cultivo para aislamiento de microorganismos fastidiosos, aeróbicos y anaeróbicos, incluyendo levaduras, en muestras de sangre.  "/>
    <m/>
    <m/>
    <m/>
    <x v="71"/>
    <s v=""/>
  </r>
  <r>
    <x v="1"/>
    <s v="D1501-01/1"/>
    <d v="2015-01-28T00:00:00"/>
    <d v="2020-01-01T00:00:00"/>
    <s v="A"/>
    <s v="HEMO ONE"/>
    <m/>
    <s v="6 x 70 mL"/>
    <s v="MH01103"/>
    <m/>
    <x v="71"/>
    <s v="1"/>
  </r>
  <r>
    <x v="1"/>
    <s v="D1501-01/2"/>
    <d v="2015-01-28T00:00:00"/>
    <d v="2020-01-01T00:00:00"/>
    <s v="A"/>
    <s v="HEMO ONE Pediatric"/>
    <m/>
    <s v="6 x 30 mL"/>
    <s v="MH01104"/>
    <m/>
    <x v="71"/>
    <s v="2"/>
  </r>
  <r>
    <x v="1"/>
    <s v="D1501-01/3"/>
    <d v="2015-01-28T00:00:00"/>
    <d v="2020-01-01T00:00:00"/>
    <s v="A"/>
    <s v="HEMO ONE NEONATAL"/>
    <m/>
    <s v="6 x 5 mL"/>
    <s v="MH01105"/>
    <m/>
    <x v="71"/>
    <s v="3"/>
  </r>
  <r>
    <x v="2"/>
    <s v="D1503-12"/>
    <d v="2015-03-10T00:00:00"/>
    <d v="2020-03-01T00:00:00"/>
    <s v="C"/>
    <s v="D-DÍMERO IMT"/>
    <s v="Para la determinación cuantitativa de dímero D en plasma humano por método turbidimétrico."/>
    <s v="Para 42 determinaciones manual y 99 determinaciones automatizado. "/>
    <s v="I02276/3"/>
    <m/>
    <x v="72"/>
    <s v=""/>
  </r>
  <r>
    <x v="2"/>
    <s v="D1503-09"/>
    <d v="2015-03-09T00:00:00"/>
    <d v="2020-03-01T00:00:00"/>
    <s v="C"/>
    <s v="MYCO WELL D-ONE"/>
    <s v="Para la identificación presuntiva y la susceptibilidad antimicrobiana de Mycoplasma hominis, Mycoplasma spp  y Ureaplasma urealyticum/parvum (Micoplasmas urogenitales), Gardnerella vaginalis, Trichomonas vaginalis, Candida albicans y Candida spp. en muestras de exudados endocervicales, vaginales, uretrales y en líquido seminal.   "/>
    <s v="Para 10 y 20 pruebas"/>
    <s v="MS01321/MS01283C"/>
    <m/>
    <x v="73"/>
    <s v=""/>
  </r>
  <r>
    <x v="2"/>
    <s v="D1503-10"/>
    <d v="2015-03-09T00:00:00"/>
    <d v="2020-03-01T00:00:00"/>
    <s v="C"/>
    <s v="MYCO WELL D-ONE 24"/>
    <s v="Para la identificación presuntiva y la susceptibilidad antimicrobiana de Micoplasmas urogenitales en muestras de exudado endocervicales, vaginales, uretrales y en líquido seminal."/>
    <s v="Para 10 y 20 pruebas"/>
    <s v="MS01320/MS01319"/>
    <m/>
    <x v="74"/>
    <s v=""/>
  </r>
  <r>
    <x v="0"/>
    <s v="ACTD 1504-02"/>
    <m/>
    <m/>
    <s v="A"/>
    <s v="Suero Aglutinante de Vibrio cholerae"/>
    <s v="Para la identificación serológica de Vibrio cholerae con fines epidemiológicos y de diagnóstico."/>
    <m/>
    <m/>
    <m/>
    <x v="75"/>
    <s v=""/>
  </r>
  <r>
    <x v="1"/>
    <s v="ACTD 1504-02/1"/>
    <d v="2015-04-20T00:00:00"/>
    <d v="2017-04-01T00:00:00"/>
    <s v="A"/>
    <s v="Suero Aglutinante de Vibrio cholerae Polivalente O1"/>
    <m/>
    <s v="1 x 2 mL"/>
    <s v="ZM05/30165001"/>
    <m/>
    <x v="75"/>
    <s v="1"/>
  </r>
  <r>
    <x v="1"/>
    <s v="ACTD 1504-02/2"/>
    <d v="2015-04-20T00:00:00"/>
    <d v="2017-04-01T00:00:00"/>
    <s v="A"/>
    <s v="Suero Aglutinante de Vibrio cholerae Inaba"/>
    <m/>
    <s v="1 x 2 mL"/>
    <s v="ZM06/30165101"/>
    <m/>
    <x v="75"/>
    <s v="2"/>
  </r>
  <r>
    <x v="1"/>
    <s v="ACTD 1504-02/3"/>
    <d v="2015-04-20T00:00:00"/>
    <d v="2017-04-01T00:00:00"/>
    <s v="A"/>
    <s v="Suero Aglutinante de Vibrio cholerae Ogawa "/>
    <m/>
    <s v="1 x 2 mL"/>
    <s v="ZM07/30165201"/>
    <m/>
    <x v="75"/>
    <s v="3"/>
  </r>
  <r>
    <x v="2"/>
    <s v="D1505-21"/>
    <d v="2015-05-08T00:00:00"/>
    <d v="2020-05-01T00:00:00"/>
    <s v="B"/>
    <s v="UREA UV"/>
    <s v="Para la determinación cuantitativa de urea en suero, plasma y orina mediante reacción cinética en UV.   "/>
    <s v="Para 200 determinaciones por método manual y  600 por método automatizado."/>
    <s v="C0191"/>
    <m/>
    <x v="76"/>
    <s v=""/>
  </r>
  <r>
    <x v="2"/>
    <s v="D1505-22"/>
    <d v="2015-05-08T00:00:00"/>
    <d v="2020-05-01T00:00:00"/>
    <s v="B"/>
    <s v="Albúmina"/>
    <s v="Para la determinación cuantitativa de la Albúmina en suero y plasma mediante el método de verde Bromocresol.   "/>
    <s v="Para 200 determinaciones por método manual y 1 800 por método automatizado."/>
    <s v="C0159"/>
    <m/>
    <x v="77"/>
    <s v=""/>
  </r>
  <r>
    <x v="2"/>
    <s v="D1505-23"/>
    <d v="2015-05-08T00:00:00"/>
    <d v="2020-05-01T00:00:00"/>
    <s v="B"/>
    <s v="FÓSFORO UV"/>
    <s v="Para la determinación cuantitativa de la concentración de fósforo en suero, plasma y orina mediante la reacción con molibdato de amonio.   "/>
    <s v="Para 600 determinaciones por método manual y 1 800 por método automatizado."/>
    <s v="C0186"/>
    <m/>
    <x v="78"/>
    <s v=""/>
  </r>
  <r>
    <x v="2"/>
    <s v="D1505-24"/>
    <d v="2015-05-08T00:00:00"/>
    <d v="2020-05-01T00:00:00"/>
    <s v="B"/>
    <s v="Antiestreptolisina-O (ASO)"/>
    <s v="Para la determinación cuantitativa de la Antiestreptolisina-O (ASO) en suero humano por método turbidimétrico."/>
    <s v="Para 100 determinaciones por método manual y  150 por método automatizado."/>
    <s v="I0230/1"/>
    <m/>
    <x v="79"/>
    <s v=""/>
  </r>
  <r>
    <x v="2"/>
    <s v="D1506-36"/>
    <d v="2015-06-08T00:00:00"/>
    <d v="2020-06-01T00:00:00"/>
    <s v="B"/>
    <s v="CALCIO OCP"/>
    <s v="Para la determinación cuantitativa de calcio en suero, plasma y orina humanos mediante la reacción con Orto-cresolftaleína.    "/>
    <s v="Para 600 determinaciones por método manual y 1800 por método automatizado (Ver anexo)"/>
    <s v="C0167"/>
    <m/>
    <x v="80"/>
    <s v=""/>
  </r>
  <r>
    <x v="2"/>
    <s v="D1506-28"/>
    <d v="2015-06-08T00:00:00"/>
    <d v="2020-06-01T00:00:00"/>
    <s v="B"/>
    <s v="COLINESTERASA"/>
    <s v="Para la determinación cuantitativa de la actividad de la enzima Colinesterasa en suero y plasma mediante método cinético.   "/>
    <s v="Para 200 determinaciones por método manual y 600 por método automatizado."/>
    <s v="C0169"/>
    <m/>
    <x v="81"/>
    <s v=""/>
  </r>
  <r>
    <x v="2"/>
    <s v="D1506-34"/>
    <d v="2015-06-08T00:00:00"/>
    <d v="2020-06-01T00:00:00"/>
    <s v="B"/>
    <s v="HIERRO FERENE"/>
    <s v="Para la determinación cuantitativa de hierro en suero humano mediante reacción colorimétrica con Ferene.    "/>
    <s v="Para 500 determinaciones por método manual y 1500 por método automatizado. "/>
    <s v="C0181"/>
    <m/>
    <x v="82"/>
    <s v=""/>
  </r>
  <r>
    <x v="2"/>
    <s v="D1506-31"/>
    <d v="2015-06-08T00:00:00"/>
    <d v="2020-06-01T00:00:00"/>
    <s v="B"/>
    <s v="MAGNESIO"/>
    <s v="Para la determinación cuantitativa de la concentración de magnesio en suero,  plasma y orina mediante reacción con azul de xilidilo.   "/>
    <s v="Para 400 determinaciones por método manual y 1 800 por método automatizado."/>
    <s v="C0184"/>
    <m/>
    <x v="83"/>
    <s v=""/>
  </r>
  <r>
    <x v="2"/>
    <s v="D1506-29"/>
    <d v="2015-06-08T00:00:00"/>
    <d v="2020-06-01T00:00:00"/>
    <s v="B"/>
    <s v="POTASIO"/>
    <s v="Para la determinación cuantitativa del Potasio en suero y plasma mediante método turbidimétrico.   "/>
    <s v="Para 200 determinaciones por método manual y 600 por método automatizado."/>
    <s v="C0194"/>
    <m/>
    <x v="84"/>
    <s v=""/>
  </r>
  <r>
    <x v="2"/>
    <s v="D1506-30"/>
    <d v="2015-06-08T00:00:00"/>
    <d v="2020-06-01T00:00:00"/>
    <s v="B"/>
    <s v="PROTEÍNAS TOTALES"/>
    <s v="Para la determinación cuantitativa de las Proteínas Totales en suero y plasma mediante el método de Biuret.   "/>
    <s v="Para 600 determinaciones por método manual y 1 800 por método automatizado."/>
    <s v="C0188"/>
    <m/>
    <x v="85"/>
    <s v=""/>
  </r>
  <r>
    <x v="2"/>
    <s v="D1506-33"/>
    <d v="2015-06-08T00:00:00"/>
    <d v="2020-06-01T00:00:00"/>
    <s v="B"/>
    <s v="SODIO"/>
    <s v="Para la determinación enzimática cinética colorimétrica del sodio en suero y plasma."/>
    <s v="Para 80 determinaciones por método manual y 240 por método automatizado."/>
    <s v="C0295"/>
    <m/>
    <x v="86"/>
    <s v=""/>
  </r>
  <r>
    <x v="2"/>
    <s v="D1506-32"/>
    <d v="2015-06-08T00:00:00"/>
    <d v="2020-06-01T00:00:00"/>
    <s v="B"/>
    <s v="TRIGLICÉRIDOS"/>
    <s v="Para la determinación cuantitativa de los triglicéridos en suero y plasma mediante método Trinder."/>
    <s v="Para 600 determinaciones por método manual y 1800 por método automatizado."/>
    <s v="C0190"/>
    <m/>
    <x v="87"/>
    <s v=""/>
  </r>
  <r>
    <x v="2"/>
    <s v="D1507-37"/>
    <d v="2015-07-09T00:00:00"/>
    <d v="2020-07-01T00:00:00"/>
    <s v="B"/>
    <s v="α1-GLICOPROTEÍNA ACIDA"/>
    <s v="Para la determinación cuantitativa de α1-glicoproteína ácida en suero  humano mediante método inmunoturbidimétrico."/>
    <s v="Para 55 determinaciones por método manual y para 150 por método automatizado."/>
    <s v="I0211"/>
    <m/>
    <x v="88"/>
    <s v=""/>
  </r>
  <r>
    <x v="2"/>
    <s v="D1507-41"/>
    <d v="2015-07-10T00:00:00"/>
    <d v="2020-07-01T00:00:00"/>
    <s v="B"/>
    <s v="α1-MICROGLOBULINA"/>
    <s v="Para la determinación cuantitativa de α1- microglobulina en orina mediante método turbidimétrico."/>
    <s v="Para 50 determinaciones por método manual y para 150 por método automatizado (Ver anexo)"/>
    <s v="I0212/1"/>
    <m/>
    <x v="89"/>
    <s v=""/>
  </r>
  <r>
    <x v="2"/>
    <s v="D1507-40"/>
    <d v="2015-07-10T00:00:00"/>
    <d v="2020-07-01T00:00:00"/>
    <s v="B"/>
    <s v="β2-MICROGLOBULINA"/>
    <s v="Para la determinación cuantitativa de β2- microglobulina en suero  humano y en orina mediante método turbidimétrico."/>
    <s v="Para 33 determinaciones por método manual y para 150 por método automatizado (Ver anexo)"/>
    <s v="I0214/3"/>
    <m/>
    <x v="90"/>
    <s v=""/>
  </r>
  <r>
    <x v="2"/>
    <s v="D1507-38"/>
    <d v="2015-07-09T00:00:00"/>
    <d v="2020-07-01T00:00:00"/>
    <s v="B"/>
    <s v="CLORUROS"/>
    <s v="Para la determinación cuantitativa de la concentración de cloruros en suero, plasma  y orina mediante la reacción de tiocianato mercúrico."/>
    <s v="Para 600 determinaciones por método manual y 1800 por método automatizado."/>
    <s v="C0170"/>
    <m/>
    <x v="91"/>
    <s v=""/>
  </r>
  <r>
    <x v="2"/>
    <s v="D1508-42"/>
    <d v="2015-08-03T00:00:00"/>
    <d v="2020-08-01T00:00:00"/>
    <s v="B"/>
    <s v="CK-MB"/>
    <s v="Para la determinación cuantitativa de la CK-MB en suero y plasma humano mediante inmunoinhibición.    "/>
    <s v="Para 47 determinaciones por método manual y 142 por método automatizado. (Ver anexo)"/>
    <s v="C0272"/>
    <m/>
    <x v="92"/>
    <s v=""/>
  </r>
  <r>
    <x v="2"/>
    <s v="D1508-44"/>
    <d v="2015-08-03T00:00:00"/>
    <d v="2020-08-01T00:00:00"/>
    <s v="B"/>
    <s v="FIBRINÓGENO-ONE"/>
    <s v="Para la determinación cuantitativa de fibrinógeno en plasma humano mediante método inmunoturbidimétrico    "/>
    <s v="Para 50 determinaciones por método manual y 150 por método automatizado. "/>
    <s v="I0217/3"/>
    <m/>
    <x v="60"/>
    <m/>
  </r>
  <r>
    <x v="2"/>
    <s v="D1508-43"/>
    <d v="2015-08-03T00:00:00"/>
    <d v="2020-08-01T00:00:00"/>
    <s v="B"/>
    <s v="LIPASA COLOR ONE"/>
    <s v="Para la determinación cuantitativa de la enzima lipasa en suero y plasma  mediante el método colorimétrico."/>
    <s v="Para 60 determinaciones por método manual y 150 por método automatizado."/>
    <s v="C0297"/>
    <m/>
    <x v="93"/>
    <s v=""/>
  </r>
  <r>
    <x v="5"/>
    <m/>
    <m/>
    <m/>
    <m/>
    <m/>
    <m/>
    <m/>
    <m/>
    <m/>
    <x v="94"/>
    <s v=""/>
  </r>
  <r>
    <x v="6"/>
    <s v="SISTEMAS"/>
    <s v="FAMILIAS"/>
    <s v="TOTAL DE PRODUCTOS"/>
    <m/>
    <m/>
    <m/>
    <m/>
    <m/>
    <m/>
    <x v="95"/>
    <s v=""/>
  </r>
  <r>
    <x v="7"/>
    <n v="4"/>
    <n v="15"/>
    <n v="367"/>
    <m/>
    <m/>
    <m/>
    <m/>
    <m/>
    <m/>
    <x v="96"/>
    <s v=""/>
  </r>
  <r>
    <x v="5"/>
    <m/>
    <m/>
    <m/>
    <m/>
    <m/>
    <m/>
    <m/>
    <m/>
    <m/>
    <x v="94"/>
    <s v=""/>
  </r>
  <r>
    <x v="5"/>
    <m/>
    <m/>
    <m/>
    <m/>
    <m/>
    <m/>
    <m/>
    <m/>
    <m/>
    <x v="94"/>
    <s v=""/>
  </r>
  <r>
    <x v="5"/>
    <m/>
    <m/>
    <m/>
    <m/>
    <m/>
    <m/>
    <m/>
    <m/>
    <m/>
    <x v="94"/>
    <s v=""/>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
  <r>
    <x v="0"/>
    <s v="D0608-10"/>
    <d v="2006-08-16T00:00:00"/>
    <d v="2016-10-01T00:00:00"/>
    <s v="B"/>
    <s v="Familia 7.10 Juego de Soluciones y Calibradores"/>
    <s v="Para la calibración y limpieza de analizadores de pH, gases en sangre, electrolitos y  metabolitos, del Modelo ABL555."/>
    <s v="Estuche conteniendo 5 componentes."/>
    <m/>
    <m/>
    <x v="0"/>
    <s v=""/>
  </r>
  <r>
    <x v="1"/>
    <s v="D0608-10/1"/>
    <d v="2006-08-16T00:00:00"/>
    <d v="2016-10-01T00:00:00"/>
    <s v="B"/>
    <s v="Cleaning solution"/>
    <s v="Para la limpieza del sistema de medida de los analizadores ABL555."/>
    <s v="12 x 130 mL   "/>
    <s v="S5384 "/>
    <m/>
    <x v="0"/>
    <s v="1"/>
  </r>
  <r>
    <x v="1"/>
    <s v="D0608-10/2"/>
    <d v="2006-08-16T00:00:00"/>
    <d v="2016-10-01T00:00:00"/>
    <s v="B"/>
    <s v="Salt-bridge solution"/>
    <s v="Como puente salino entre los electrodos de referencia y electrolitos en el ABL555."/>
    <s v="12 x 140 mL  "/>
    <s v="S4944  "/>
    <m/>
    <x v="0"/>
    <s v="2"/>
  </r>
  <r>
    <x v="1"/>
    <s v="D0608-10/3"/>
    <d v="2006-08-16T00:00:00"/>
    <d v="2016-10-01T00:00:00"/>
    <s v="B"/>
    <s v="Calibrating solution 1"/>
    <s v="Para calibraciones en ABL555. pH, cK+, cNa+, cCa2+, cCl-, cGlucosa y cLactato."/>
    <s v="12 x 140 mL"/>
    <s v=" S1584 "/>
    <m/>
    <x v="0"/>
    <s v="3"/>
  </r>
  <r>
    <x v="1"/>
    <s v="D0608-10/4"/>
    <d v="2006-08-16T00:00:00"/>
    <d v="2016-10-01T00:00:00"/>
    <s v="B"/>
    <s v="Calibrating solution 2"/>
    <s v="Para calibraciones en ABL555. pH, cK+, cNa+, cCa2+, cCl-."/>
    <s v="12 x 140 mL "/>
    <s v=" S1594 "/>
    <m/>
    <x v="0"/>
    <s v="4"/>
  </r>
  <r>
    <x v="1"/>
    <s v="D0608-10/5"/>
    <d v="2006-08-16T00:00:00"/>
    <d v="2016-10-01T00:00:00"/>
    <s v="B"/>
    <s v="Rinse solution"/>
    <s v="Para el lavado automático del sistema de medida de los analizadores ABL555."/>
    <s v="12 x 340 mL  "/>
    <s v="S4934 "/>
    <m/>
    <x v="0"/>
    <s v="5"/>
  </r>
  <r>
    <x v="0"/>
    <s v="D1203-12"/>
    <d v="2012-03-27T00:00:00"/>
    <d v="2017-03-01T00:00:00"/>
    <s v="B"/>
    <s v="Familia 7.10 Juego de Soluciones y Calibradores para los equipos de la serie ABL6XX "/>
    <s v="Para la calibración y limpieza de los analizadores de pH, gases en sangre, electrolitos y metabolitos, del Modelo ABL6xx ."/>
    <m/>
    <m/>
    <m/>
    <x v="1"/>
    <s v=""/>
  </r>
  <r>
    <x v="1"/>
    <s v="D1203-12/1"/>
    <d v="2012-03-27T00:00:00"/>
    <d v="2017-03-01T00:00:00"/>
    <s v="B"/>
    <s v="Cleaning solution"/>
    <s v="Para analizadores ABL6XX modulo de  pH y gases en sangre. Para la limpieza del sistema de medición. "/>
    <s v="12 x 130 mL   "/>
    <s v="S5345"/>
    <m/>
    <x v="1"/>
    <s v="1"/>
  </r>
  <r>
    <x v="1"/>
    <s v="D1203-12/2"/>
    <d v="2012-03-27T00:00:00"/>
    <d v="2017-03-01T00:00:00"/>
    <s v="B"/>
    <s v="Salt-bridge solution"/>
    <s v="Para analizadores ABL6XX modulo de  pH y gases en sangre. Como puente salino entre los electrodos de referencia y de pH."/>
    <s v="12 x 140 mL "/>
    <s v=" S4915 "/>
    <m/>
    <x v="1"/>
    <s v="2"/>
  </r>
  <r>
    <x v="1"/>
    <s v="D1203-12/3"/>
    <d v="2012-03-27T00:00:00"/>
    <d v="2017-03-01T00:00:00"/>
    <s v="B"/>
    <s v="Calibrating solution 1"/>
    <s v="Para analizadores ABL6XX modulo de  pH y gases en sangre. Para la calibración del punto alto. "/>
    <s v="12 x 140 mL "/>
    <s v=" S1565"/>
    <m/>
    <x v="1"/>
    <s v="3"/>
  </r>
  <r>
    <x v="1"/>
    <s v="D1203-12/4"/>
    <d v="2012-03-27T00:00:00"/>
    <d v="2017-03-01T00:00:00"/>
    <s v="B"/>
    <s v="Calibrating solution 2"/>
    <s v="Para analizadores ABL6XX modulo de  pH y gases en sangre. Para la calibración del punto bajo. "/>
    <s v="12 x 140 mL  "/>
    <s v="S1575"/>
    <m/>
    <x v="1"/>
    <s v="4"/>
  </r>
  <r>
    <x v="1"/>
    <s v="D1203-12/5"/>
    <d v="2012-03-27T00:00:00"/>
    <d v="2017-03-01T00:00:00"/>
    <s v="B"/>
    <s v="Rinse solution"/>
    <s v="Para analizadores ABL6XX modulo de  pH y gases en sangre. Para el lavado automático del sistema de medición"/>
    <s v="12 x 340 mL  "/>
    <s v="S4901"/>
    <m/>
    <x v="1"/>
    <s v="5"/>
  </r>
  <r>
    <x v="1"/>
    <s v="D1203-12/6"/>
    <d v="2012-03-27T00:00:00"/>
    <d v="2017-03-01T00:00:00"/>
    <s v="B"/>
    <s v="Cleaning solution"/>
    <s v="Para analizadores ABL6XX módulo de iones y metabolitos. Para la limpieza del sistema de medición."/>
    <s v="12 x 130 mL   "/>
    <s v="S5385"/>
    <m/>
    <x v="1"/>
    <s v="6"/>
  </r>
  <r>
    <x v="1"/>
    <s v="D1203-12/7"/>
    <d v="2012-03-27T00:00:00"/>
    <d v="2017-03-01T00:00:00"/>
    <s v="B"/>
    <s v="Salt-bridge solution"/>
    <s v="Para analizadores ABL6XX módulo de iones y metabolitos. Como puente salino entre los electrodos de referencia y los electrolitos. "/>
    <s v="12 x 140 mL  "/>
    <s v=" S4945"/>
    <m/>
    <x v="1"/>
    <s v="7"/>
  </r>
  <r>
    <x v="1"/>
    <s v="D1203-12/8"/>
    <d v="2012-03-27T00:00:00"/>
    <d v="2017-03-01T00:00:00"/>
    <s v="B"/>
    <s v="Calibrating solution 1"/>
    <s v="Para analizadores ABL6XX módulo de iones y metabolitos. Para la calibración de los electrodos de pH, electrolitos y metabolitos."/>
    <s v="12 x 140 mL  "/>
    <s v="S1583"/>
    <m/>
    <x v="1"/>
    <s v="8"/>
  </r>
  <r>
    <x v="1"/>
    <s v="D1203-12/9"/>
    <d v="2012-03-27T00:00:00"/>
    <d v="2017-03-01T00:00:00"/>
    <s v="B"/>
    <s v="Calibrating solution 2"/>
    <s v="Para analizadores ABL6XX módulo de iones y metabolitos. Para la calibración de los electrodos de pH y electrolitos."/>
    <s v="12 x 140 mL  "/>
    <s v="S1590"/>
    <m/>
    <x v="1"/>
    <s v="9"/>
  </r>
  <r>
    <x v="1"/>
    <s v="D1203-12/10"/>
    <d v="2012-03-27T00:00:00"/>
    <d v="2017-03-01T00:00:00"/>
    <s v="B"/>
    <s v="Rinse solution"/>
    <s v="Para analizadores ABL6XX módulo de iones y metabolitos. Para el lavado automático del sistema de medición. "/>
    <s v="12 x 340 mL  "/>
    <s v="S4932"/>
    <m/>
    <x v="1"/>
    <s v="10"/>
  </r>
  <r>
    <x v="0"/>
    <s v="D1208-98"/>
    <d v="2012-08-16T00:00:00"/>
    <d v="2017-08-01T00:00:00"/>
    <s v="B"/>
    <s v="Familia 7.10 Juego de Soluciones y Calibradores para los equipos de la serie ABL7XX "/>
    <s v="Para la calibración y limpieza de los analizadores de pH, gases en sangre, electrolitos y metabolitos, del Modelo ABL7XX ."/>
    <m/>
    <m/>
    <m/>
    <x v="2"/>
    <s v=""/>
  </r>
  <r>
    <x v="1"/>
    <s v="D1208-98/1"/>
    <d v="2012-08-16T00:00:00"/>
    <d v="2017-08-02T00:00:00"/>
    <s v="B"/>
    <s v="Cleaning solution with additive"/>
    <s v="Para la limpieza del sistema de medición."/>
    <s v="12 x 175 mL"/>
    <s v="S7375 "/>
    <m/>
    <x v="2"/>
    <s v="1"/>
  </r>
  <r>
    <x v="1"/>
    <s v="D1208-98/2"/>
    <d v="2012-08-16T00:00:00"/>
    <d v="2017-08-03T00:00:00"/>
    <s v="B"/>
    <s v="Calibrating solution 1"/>
    <s v="Para la calibración de pH, electrolitos y metabolitos."/>
    <s v="12 x 200 mL"/>
    <s v="S1720"/>
    <m/>
    <x v="2"/>
    <s v="2"/>
  </r>
  <r>
    <x v="1"/>
    <s v="D1208-98/3"/>
    <d v="2012-08-16T00:00:00"/>
    <d v="2017-08-04T00:00:00"/>
    <s v="B"/>
    <s v="Calibrating solution 2"/>
    <s v="Para la calibración pH y electrolitos."/>
    <s v="12 x 200 mL"/>
    <s v="S1730  "/>
    <m/>
    <x v="2"/>
    <s v="3"/>
  </r>
  <r>
    <x v="1"/>
    <s v="D1208-98/4"/>
    <d v="2012-08-16T00:00:00"/>
    <d v="2017-08-05T00:00:00"/>
    <s v="B"/>
    <s v="Rinse solution"/>
    <s v="Para el lavado automático del sistema de medición."/>
    <s v="12 x 600 mL"/>
    <s v="S4970  "/>
    <m/>
    <x v="2"/>
    <s v="4"/>
  </r>
  <r>
    <x v="1"/>
    <s v="D1208-98/5"/>
    <d v="2012-08-16T00:00:00"/>
    <d v="2017-08-06T00:00:00"/>
    <s v="B"/>
    <s v="CtHb Calibrating solution"/>
    <s v="Para la calibración del sistema óptico"/>
    <s v="4  x 2 mL"/>
    <s v="S7770 "/>
    <m/>
    <x v="2"/>
    <s v="5"/>
  </r>
  <r>
    <x v="0"/>
    <s v="D1402-05"/>
    <d v="2014-02-05T00:00:00"/>
    <d v="2019-02-01T00:00:00"/>
    <s v="B"/>
    <s v="Familia 7.10 Juego de Soluciones y Calibradores para los equipos de la serie ABL8XX (Ver Anexo)."/>
    <s v="Para la calibración y limpieza de los analizadores de pH, gases en sangre, electrolitos y metabolitos, del Modelo ABL8xx."/>
    <m/>
    <m/>
    <m/>
    <x v="3"/>
    <s v=""/>
  </r>
  <r>
    <x v="1"/>
    <s v="D1402-05/1"/>
    <d v="2014-02-05T00:00:00"/>
    <d v="2019-02-01T00:00:00"/>
    <s v="B"/>
    <s v="Cleaning solution with additive"/>
    <s v="Para la limpieza del sistema de medición. "/>
    <s v="12 x 175 mL"/>
    <s v="S8375 "/>
    <m/>
    <x v="3"/>
    <s v="1"/>
  </r>
  <r>
    <x v="1"/>
    <s v="D1402-05/2"/>
    <d v="2014-02-05T00:00:00"/>
    <d v="2019-02-01T00:00:00"/>
    <s v="B"/>
    <s v="Calibrating solution 1"/>
    <s v="Para la calibración de los electrodos de pH, electrolitos y metabolitos."/>
    <s v="12 x 200 mL"/>
    <s v="S1820"/>
    <m/>
    <x v="3"/>
    <s v="2"/>
  </r>
  <r>
    <x v="1"/>
    <s v="D1402-05/3"/>
    <d v="2014-02-05T00:00:00"/>
    <d v="2019-02-01T00:00:00"/>
    <s v="B"/>
    <s v="Calibrating solution 2"/>
    <s v=" Para la calibración de los electrodos de pH, electrolitos y metabolitos."/>
    <s v="12 x 200 mL"/>
    <s v="S1830"/>
    <m/>
    <x v="3"/>
    <s v="3"/>
  </r>
  <r>
    <x v="1"/>
    <s v="D1402-05/4"/>
    <d v="2014-02-05T00:00:00"/>
    <d v="2019-02-01T00:00:00"/>
    <s v="B"/>
    <s v="Rinse solution"/>
    <s v="Para el lavado automático del sistema de medición."/>
    <s v="12 x 600 mL"/>
    <s v="S4980"/>
    <m/>
    <x v="3"/>
    <s v="4"/>
  </r>
  <r>
    <x v="2"/>
    <m/>
    <m/>
    <m/>
    <m/>
    <m/>
    <m/>
    <m/>
    <m/>
    <m/>
    <x v="4"/>
    <s v=""/>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
  <r>
    <x v="0"/>
    <s v="D0911-36"/>
    <d v="2009-11-10T00:00:00"/>
    <d v="2014-11-01T00:00:00"/>
    <s v="B"/>
    <s v="SPIN-F.O.B.*"/>
    <s v="Ensayo inmunocromatográfico para la determinación cualitativa de sangre humana oculta en heces."/>
    <s v="5 placas/20 placas/50 placas"/>
    <s v="1504010/1504011/1504012"/>
    <m/>
    <x v="0"/>
    <s v=""/>
  </r>
  <r>
    <x v="1"/>
    <s v="D1101-04"/>
    <d v="2011-01-04T00:00:00"/>
    <d v="2016-01-01T00:00:00"/>
    <s v="B"/>
    <s v="Perfil Tiras para análisis de orina"/>
    <s v="Prueba rápida en un solo paso para la detección cualitativa de varios fármacos y sus metabolitos en orina humana."/>
    <s v="Frasco con 100 tiras."/>
    <m/>
    <m/>
    <x v="1"/>
    <s v=""/>
  </r>
  <r>
    <x v="2"/>
    <s v="D1101-04/1"/>
    <d v="2011-01-04T00:00:00"/>
    <d v="2016-01-02T00:00:00"/>
    <s v="B"/>
    <s v="URIN-1"/>
    <s v="Tiras reactivas para la determinación cualitativa o semicuantitativa de glucosa en orina."/>
    <s v="Frasco con 100 tiras."/>
    <n v="52001"/>
    <m/>
    <x v="1"/>
    <s v="1"/>
  </r>
  <r>
    <x v="2"/>
    <s v="D1101-04/2"/>
    <d v="2011-01-04T00:00:00"/>
    <d v="2016-01-03T00:00:00"/>
    <s v="B"/>
    <s v="URIN-2"/>
    <s v="Tiras reactivas para la determinación cualitativa o semicuantitativa de glucosa y proteínas en orina."/>
    <s v="Frasco con 100 tiras."/>
    <n v="52002"/>
    <m/>
    <x v="1"/>
    <s v="2"/>
  </r>
  <r>
    <x v="2"/>
    <s v="D1101-04/3"/>
    <d v="2011-01-04T00:00:00"/>
    <d v="2016-01-04T00:00:00"/>
    <s v="B"/>
    <s v="URIN-3"/>
    <s v="Tiras reactivas para la determinación cualitativa o semicuantitativa de glucosa, proteínas y cetonas en orina."/>
    <s v="Frasco con 100 tiras."/>
    <n v="52003"/>
    <m/>
    <x v="1"/>
    <s v="3"/>
  </r>
  <r>
    <x v="2"/>
    <s v="D1101-04/4"/>
    <d v="2011-01-04T00:00:00"/>
    <d v="2016-01-05T00:00:00"/>
    <s v="B"/>
    <s v="URIN-5"/>
    <s v="Tiras reactivas para la determinación cualitativa o semicuantitativa de sangre, pH, glucosa, proteínas y cetonas en orina."/>
    <s v="Frasco con 100 tiras."/>
    <n v="52005"/>
    <m/>
    <x v="1"/>
    <s v="4"/>
  </r>
  <r>
    <x v="2"/>
    <s v="D1101-04/5"/>
    <d v="2011-01-04T00:00:00"/>
    <d v="2016-01-06T00:00:00"/>
    <s v="B"/>
    <s v="URIN-10"/>
    <s v="Tiras reactivas para la determinación cualitativa o semicuantitativa de  sangre, urobilinógeno, bilirrubina, proteínas, nitrito, cetonas, glucosa, pH, densidad específica y leucocitos en orina."/>
    <s v="Frasco con 100 tiras."/>
    <n v="52010"/>
    <m/>
    <x v="1"/>
    <s v="5"/>
  </r>
  <r>
    <x v="2"/>
    <s v="D1101-04/6"/>
    <d v="2011-01-04T00:00:00"/>
    <d v="2016-01-07T00:00:00"/>
    <s v="B"/>
    <s v="URIN-11"/>
    <s v="Tiras reactivas para la determinación cualitativa o semicuantitativa de  sangre, urobilinógeno, bilirrubina, proteínas, nitrito, cetonas, glucosa, pH, densidad específica, leucocitos y ácido ascórbico  en orina."/>
    <s v="Frasco con 100 tiras."/>
    <n v="52011"/>
    <m/>
    <x v="1"/>
    <s v="6"/>
  </r>
  <r>
    <x v="3"/>
    <s v="D1104-11"/>
    <d v="2011-04-11T00:00:00"/>
    <d v="2016-04-01T00:00:00"/>
    <s v="B"/>
    <s v="Perfil Lipoproteínas"/>
    <m/>
    <m/>
    <m/>
    <m/>
    <x v="2"/>
    <s v=""/>
  </r>
  <r>
    <x v="0"/>
    <s v="D1104-11/1"/>
    <d v="2011-04-11T00:00:00"/>
    <d v="2016-04-02T00:00:00"/>
    <s v="B"/>
    <s v="HDLc-D"/>
    <s v="Para la determinación cuantitativa de colesterol HDL (HDLc) en suero y plasma humano."/>
    <s v="R1 1 x 60 mL; R2 1 x 20 mL/R1 1 x 30 mL; R2 1 x 10 mL/R1 1 x 240 mL; R2 1 x 80 mL/ HDLc / LDLc CAL 1 x 1 mL "/>
    <s v="1001096/1001097/1001098 "/>
    <m/>
    <x v="2"/>
    <s v="1"/>
  </r>
  <r>
    <x v="0"/>
    <s v="D1104-11/2"/>
    <d v="2011-04-11T00:00:00"/>
    <d v="2016-04-03T00:00:00"/>
    <s v="B"/>
    <s v="LDLc-D"/>
    <s v="Para la determinación cuantitativa de colesterol LDL (LDLc) en suero humano."/>
    <s v="R1 1 x 30 mL; R2 1 x 10 mL/HDLc / LDLc CAL 1 x 1 mL"/>
    <n v="41023"/>
    <m/>
    <x v="2"/>
    <s v="2"/>
  </r>
  <r>
    <x v="4"/>
    <s v="D1104-11/3"/>
    <d v="2011-04-11T00:00:00"/>
    <d v="2016-04-04T00:00:00"/>
    <s v="B"/>
    <s v="Lp(a) – TURBI"/>
    <s v="Para la determinación cuantitativa de la Lipoproteína (a) (Lp(a)) en suero y plasma humano."/>
    <s v="R1 1 x 20 mL; R2 1 x 4 mL"/>
    <n v="1107020"/>
    <m/>
    <x v="2"/>
    <s v="3"/>
  </r>
  <r>
    <x v="4"/>
    <s v="D1104-11/4"/>
    <d v="2011-04-11T00:00:00"/>
    <d v="2016-04-05T00:00:00"/>
    <s v="B"/>
    <s v="Lp(a) – CONTROL"/>
    <s v="Para evaluar la precisión y exactitud de las determinaciones de Lp(a) en suero humano mediante método turbidimétrico."/>
    <s v="1 x 1 mL "/>
    <n v="1107024"/>
    <m/>
    <x v="2"/>
    <s v="4"/>
  </r>
  <r>
    <x v="4"/>
    <s v="D1104-11/5"/>
    <d v="2011-04-11T00:00:00"/>
    <d v="2016-04-06T00:00:00"/>
    <s v="B"/>
    <s v="Lp(a) – CAL"/>
    <s v="Para la calibración de determinaciones  de Lp(a) por método turbidimétrico."/>
    <s v="1 x 1 mL"/>
    <n v="1107022"/>
    <m/>
    <x v="2"/>
    <s v="5"/>
  </r>
  <r>
    <x v="1"/>
    <s v="D1106-19"/>
    <d v="2011-06-02T00:00:00"/>
    <d v="2016-06-01T00:00:00"/>
    <m/>
    <s v="Perfil Coagulación"/>
    <m/>
    <m/>
    <m/>
    <m/>
    <x v="3"/>
    <s v=""/>
  </r>
  <r>
    <x v="0"/>
    <s v="D1106-19/1"/>
    <d v="2011-06-02T00:00:00"/>
    <d v="2016-06-02T00:00:00"/>
    <s v="C"/>
    <s v="APTT"/>
    <s v="Para la determinación cuantitativa del tiempo de tromboplastina parcial activada (APTT) en plasma."/>
    <s v="R1  5 x 4 mL; R2  5 x 4 mL _x000a_"/>
    <s v="1709201 _x000a_"/>
    <m/>
    <x v="3"/>
    <s v="1"/>
  </r>
  <r>
    <x v="0"/>
    <s v="D1106-19/2"/>
    <d v="2011-06-02T00:00:00"/>
    <d v="2016-06-03T00:00:00"/>
    <s v="C"/>
    <s v="PT"/>
    <s v="Para la determinación cuantitativa del tiempo de protrombina (PT) en plasma."/>
    <s v="4 x 4 mL/10 x 4 mL"/>
    <s v="1709222/1709224 "/>
    <m/>
    <x v="3"/>
    <s v="2"/>
  </r>
  <r>
    <x v="0"/>
    <s v="D1106-19/3"/>
    <d v="2011-06-02T00:00:00"/>
    <d v="2016-06-04T00:00:00"/>
    <s v="B"/>
    <s v="FIBRINOGEN"/>
    <s v="Para la determinación cuantitativa de fibrinógeno en plasma."/>
    <s v="R1  8 x 2 mL; R2  1 x 100 mL;R3  1 x 3,5 mL "/>
    <n v="1709211"/>
    <m/>
    <x v="3"/>
    <s v="3"/>
  </r>
  <r>
    <x v="2"/>
    <s v="D1106-19/4"/>
    <d v="2011-06-02T00:00:00"/>
    <d v="2016-06-05T00:00:00"/>
    <s v="C"/>
    <s v="COAGULATION CONTROL N"/>
    <s v="Para evaluar la precisión y exactitud en las determinaciones de APTT, PT y fibrinógeno en plasma humano."/>
    <s v="4 x 1 mL "/>
    <n v="1709104"/>
    <m/>
    <x v="3"/>
    <s v="4"/>
  </r>
  <r>
    <x v="2"/>
    <s v="D1106-19/5"/>
    <d v="2011-06-02T00:00:00"/>
    <d v="2016-06-06T00:00:00"/>
    <s v="C"/>
    <s v="COAGULATION CONTROL P"/>
    <s v="Para evaluar la precisión y exactitud en las determinaciones de APTT, PT y fibrinógeno en plasma humano."/>
    <s v="4 x 1 mL "/>
    <n v="1709106"/>
    <m/>
    <x v="3"/>
    <s v="5"/>
  </r>
  <r>
    <x v="1"/>
    <s v="D1303-34"/>
    <d v="2013-03-12T00:00:00"/>
    <d v="2018-03-01T00:00:00"/>
    <s v="B"/>
    <s v="Familia 7.7 Tiras reactivas para la detección de drogas. "/>
    <s v="Para la detección cualitativa de drogas y sus metabolitos  en orina."/>
    <s v="Estuche por 25 pruebas"/>
    <m/>
    <m/>
    <x v="4"/>
    <s v=""/>
  </r>
  <r>
    <x v="2"/>
    <s v="D1303-34/1"/>
    <d v="2013-03-12T00:00:00"/>
    <d v="2018-03-01T00:00:00"/>
    <s v="B"/>
    <s v="Concateno COC 150 Drug Screen Test Strip (Urine)"/>
    <s v="Para la detección cualitativa de COC en orina."/>
    <s v="Estuche por 25 pruebas"/>
    <s v="DOA 100"/>
    <m/>
    <x v="4"/>
    <s v="1"/>
  </r>
  <r>
    <x v="2"/>
    <s v="D1303-34/2"/>
    <d v="2013-03-12T00:00:00"/>
    <d v="2018-03-01T00:00:00"/>
    <s v="B"/>
    <s v="Concateno THC Drug Screen Test Strip (Urine)"/>
    <s v="Para la detección cualitativa de THC en orina."/>
    <s v="Estuche por 25 pruebas"/>
    <s v="DOA 101"/>
    <m/>
    <x v="4"/>
    <s v="2"/>
  </r>
  <r>
    <x v="2"/>
    <s v="D1303-34/3"/>
    <d v="2013-03-12T00:00:00"/>
    <d v="2018-03-01T00:00:00"/>
    <s v="B"/>
    <s v="Concateno MDMA Drug Screen Test Strip (Urine)"/>
    <s v="Para la detección cualitativa de MDMA en orina."/>
    <s v="Estuche por 25 pruebas"/>
    <s v="DOA 102"/>
    <m/>
    <x v="4"/>
    <s v="3"/>
  </r>
  <r>
    <x v="2"/>
    <s v="D1303-34/4"/>
    <d v="2013-03-12T00:00:00"/>
    <d v="2018-03-01T00:00:00"/>
    <s v="B"/>
    <s v="Concateno MOP 300 Drug Screen Test Strip (Urine)"/>
    <s v="Para la detección cualitativa de MOP en orina."/>
    <s v="Estuche por 25 pruebas"/>
    <s v="DOA 103"/>
    <m/>
    <x v="4"/>
    <s v="4"/>
  </r>
  <r>
    <x v="2"/>
    <s v="D1303-34/5"/>
    <d v="2013-03-12T00:00:00"/>
    <d v="2018-03-01T00:00:00"/>
    <s v="B"/>
    <s v="Concateno AMP Drug Screen Test Strip (Urine)"/>
    <s v="Para la detección cualitativa de AMP en orina."/>
    <s v="Estuche por 25 pruebas"/>
    <s v="DOA 104"/>
    <m/>
    <x v="4"/>
    <s v="5"/>
  </r>
  <r>
    <x v="2"/>
    <s v="D1303-34/6"/>
    <d v="2013-03-12T00:00:00"/>
    <d v="2018-03-01T00:00:00"/>
    <s v="B"/>
    <s v="Concateno BZO Drug Screen Test Strip (Urine)"/>
    <s v="Para la detección cualitativa de BZO en orina."/>
    <s v="Estuche por 25 pruebas"/>
    <s v="DOA 107"/>
    <m/>
    <x v="4"/>
    <s v="6"/>
  </r>
  <r>
    <x v="2"/>
    <s v="D1303-34/7"/>
    <d v="2013-03-12T00:00:00"/>
    <d v="2018-03-01T00:00:00"/>
    <s v="B"/>
    <s v="Concateno MTD  Drug Screen Test Strip (Urine)"/>
    <s v="Para la detección cualitativa de MTD en orina."/>
    <s v="Estuche por 25 pruebas"/>
    <s v="DOA 108"/>
    <m/>
    <x v="4"/>
    <s v="7"/>
  </r>
  <r>
    <x v="2"/>
    <s v="D1303-34/8"/>
    <d v="2013-03-12T00:00:00"/>
    <d v="2018-03-01T00:00:00"/>
    <s v="B"/>
    <s v="Concateno BUP  Drug Screen Test Strip (Urine)"/>
    <s v="Para la detección cualitativa de BUP en orina."/>
    <s v="Estuche por 25 pruebas"/>
    <s v="DOA 111"/>
    <m/>
    <x v="4"/>
    <s v="8"/>
  </r>
  <r>
    <x v="2"/>
    <s v="D1303-34/9"/>
    <d v="2013-03-12T00:00:00"/>
    <d v="2018-03-01T00:00:00"/>
    <s v="B"/>
    <s v="Concateno MET  Drug Screen Test Strip (Urine)"/>
    <s v="Para la detección cualitativa de MET en orina."/>
    <s v="Estuche por 25 pruebas"/>
    <s v="DOA 112"/>
    <m/>
    <x v="4"/>
    <s v="9"/>
  </r>
  <r>
    <x v="0"/>
    <s v="D1303-35"/>
    <d v="2013-03-12T00:00:00"/>
    <d v="2018-03-01T00:00:00"/>
    <s v="D"/>
    <s v="VDRL Estabilizado"/>
    <s v="Para la determinación cualitativa y semicuantitativa de reaginas plasmátics en suero, plasma y líquido cefalorraquídeo por técnica no ptreponémica de aglutinación."/>
    <s v="Para 250 y 1500 pruebas"/>
    <s v="1200406/1200405"/>
    <m/>
    <x v="5"/>
    <s v=""/>
  </r>
  <r>
    <x v="1"/>
    <s v="D1305-52"/>
    <d v="2013-05-08T00:00:00"/>
    <d v="2018-05-01T00:00:00"/>
    <s v="B"/>
    <s v="Familia 7.6 Sueros normal y patológico."/>
    <s v="Suero control multiparamétrico para ensayos de Bioquímica Clínica."/>
    <m/>
    <m/>
    <m/>
    <x v="6"/>
    <s v=""/>
  </r>
  <r>
    <x v="2"/>
    <s v="D1305-52/1"/>
    <d v="2013-05-08T00:00:00"/>
    <d v="2018-05-01T00:00:00"/>
    <s v="B"/>
    <s v="SPINTROL H NORMAL"/>
    <s v="Suero control multiparamétrico para ensayos de Bioquímica Clínica."/>
    <s v="4X5 mL, 1x5 mL"/>
    <s v="1002120/1002121"/>
    <m/>
    <x v="6"/>
    <s v="1"/>
  </r>
  <r>
    <x v="2"/>
    <s v="D1305-52/2"/>
    <d v="2013-05-08T00:00:00"/>
    <d v="2018-05-01T00:00:00"/>
    <s v="B"/>
    <s v="SPINTROL H PATHOLOGIC"/>
    <s v="Suero control multiparamétrico para ensayos de Bioquímica Clínica."/>
    <s v="4X5 mL, 1x5 mL"/>
    <s v="1002210/1002211"/>
    <m/>
    <x v="6"/>
    <s v="2"/>
  </r>
  <r>
    <x v="3"/>
    <s v="D1411-48"/>
    <d v="2014-11-10T00:00:00"/>
    <d v="2019-11-01T00:00:00"/>
    <s v="B"/>
    <s v="HbA1c/HbA1c CAL/HbA1c CONTROL"/>
    <s v="Para la determinación cuantitativa de Hemoglobina glicosilada en sangre humana. "/>
    <s v="165 mL;620 mL /4X0,5 mL/ 4x0,5 mL"/>
    <s v="43100;43101/ 43105/ 43106"/>
    <m/>
    <x v="7"/>
    <s v=""/>
  </r>
  <r>
    <x v="0"/>
    <s v="D1412-55"/>
    <d v="2015-12-12T00:00:00"/>
    <d v="2019-12-01T00:00:00"/>
    <s v="B"/>
    <s v="SPINTROL H CALIBRADOR"/>
    <s v="Para la calibración de los ensayos utilizados en Química Clínica."/>
    <s v="10 x 3 mL/4 x 3 mL/ 1 x 3 mL"/>
    <s v="1002011/ 1002012/1002013"/>
    <m/>
    <x v="8"/>
    <s v=""/>
  </r>
  <r>
    <x v="4"/>
    <m/>
    <m/>
    <m/>
    <m/>
    <m/>
    <m/>
    <m/>
    <m/>
    <m/>
    <x v="9"/>
    <s v=""/>
  </r>
  <r>
    <x v="4"/>
    <m/>
    <m/>
    <m/>
    <m/>
    <m/>
    <m/>
    <m/>
    <m/>
    <m/>
    <x v="9"/>
    <s v=""/>
  </r>
  <r>
    <x v="5"/>
    <s v="SISTEMAS"/>
    <s v="FAMILIAS"/>
    <s v="TOTAL DE PRODUCTOS"/>
    <m/>
    <m/>
    <m/>
    <m/>
    <m/>
    <m/>
    <x v="10"/>
    <s v=""/>
  </r>
  <r>
    <x v="6"/>
    <n v="2"/>
    <n v="4"/>
    <n v="33"/>
    <m/>
    <s v="*Renovación en proceso"/>
    <m/>
    <m/>
    <m/>
    <m/>
    <x v="11"/>
    <s v=""/>
  </r>
  <r>
    <x v="4"/>
    <m/>
    <m/>
    <m/>
    <m/>
    <m/>
    <m/>
    <m/>
    <m/>
    <m/>
    <x v="9"/>
    <s v=""/>
  </r>
  <r>
    <x v="4"/>
    <m/>
    <m/>
    <m/>
    <m/>
    <m/>
    <m/>
    <m/>
    <m/>
    <m/>
    <x v="9"/>
    <s v=""/>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D1003-12"/>
    <d v="2010-03-08T00:00:00"/>
    <d v="2020-03-01T00:00:00"/>
    <s v="B"/>
    <s v="CREATININE PAP SL"/>
    <s v="Para la determinación de la concentración de creatinina en suero y orina."/>
    <s v="2 x 133 mL"/>
    <s v="CRLS-0630   "/>
    <m/>
    <x v="0"/>
    <s v=""/>
  </r>
  <r>
    <x v="0"/>
    <s v="D0602-01"/>
    <d v="2006-02-08T00:00:00"/>
    <d v="2016-02-01T00:00:00"/>
    <s v="B"/>
    <s v="ELITROL I*"/>
    <s v="Suero de control normal multiparamétrico utilizado para controlar la exactitud de los reactivos ELITech."/>
    <s v="10 x 5 mL "/>
    <s v="CONT-0060"/>
    <m/>
    <x v="1"/>
    <s v=""/>
  </r>
  <r>
    <x v="0"/>
    <s v="D0602-02"/>
    <d v="2006-02-08T00:00:00"/>
    <d v="2016-02-02T00:00:00"/>
    <s v="B"/>
    <s v="ELITROL II*"/>
    <s v="Suero control patológico para las determinaciones analíticas en Química Clínica."/>
    <s v="10 x 5 mL "/>
    <s v="CONT-0160"/>
    <m/>
    <x v="2"/>
    <s v=""/>
  </r>
  <r>
    <x v="1"/>
    <s v="D1203-07"/>
    <d v="2012-03-06T00:00:00"/>
    <d v="2017-03-01T00:00:00"/>
    <s v="B"/>
    <s v="CHOLESTEROL HDL SL 2G/ CHOLESTEROL HDL SL 2G CALIBRATOR"/>
    <s v="Para la determinación de la concentración de colesterol HDL en suero y plasma."/>
    <m/>
    <m/>
    <m/>
    <x v="3"/>
    <s v=""/>
  </r>
  <r>
    <x v="2"/>
    <s v="D1203-07/1"/>
    <d v="2012-03-06T00:00:00"/>
    <d v="2017-03-01T00:00:00"/>
    <s v="B"/>
    <s v="CHOLESTEROL HDL SL 2G"/>
    <s v="Para la determinación de la concentración de colesterol HDL en suero y plasma."/>
    <s v="R1 1 x 60 mL;  R2 1 x 20 mL/R1 3 x 60 mL; R2 3 x 20 mL/R1 4 x 21 mL; R2  4 x 7 mL"/>
    <s v="HDLL-0380/HDLL-0390/HDLL-0230  "/>
    <m/>
    <x v="3"/>
    <s v="1"/>
  </r>
  <r>
    <x v="2"/>
    <s v="D1203-07/2"/>
    <d v="2012-03-06T00:00:00"/>
    <d v="2017-03-01T00:00:00"/>
    <s v="B"/>
    <s v="CHOLESTEROL HDL SL 2G CALIBRATOR."/>
    <s v="Para la determinación de la concentración de colesterol HDL en suero y plasma."/>
    <s v="1 x 1 mL/4 x 1 mL  "/>
    <s v=" HDLL-0011/HDLL-0041 "/>
    <m/>
    <x v="3"/>
    <s v="2"/>
  </r>
  <r>
    <x v="1"/>
    <s v="D1203-08"/>
    <d v="2012-03-06T00:00:00"/>
    <d v="2017-03-01T00:00:00"/>
    <s v="B"/>
    <s v="CHOLESTEROL LDL SL 2G/ CHOLESTEROL LDL SL 2G CALIBRATOR"/>
    <s v="Para la determinación de la concentración de colesterol LDL en suero y plasma."/>
    <m/>
    <m/>
    <m/>
    <x v="4"/>
    <s v=""/>
  </r>
  <r>
    <x v="2"/>
    <s v="D1203-08/1"/>
    <d v="2012-03-06T00:00:00"/>
    <d v="2017-03-01T00:00:00"/>
    <s v="B"/>
    <s v="CHOLESTEROL LDL SL 2G"/>
    <s v="Para la determinación de la concentración de colesterol LDL en suero y plasma."/>
    <s v="R1 1 x 60 mL; R2 1 x 20 mL/R1 4 x 21 mL; R2  4 x 7 mL"/>
    <s v="LDLL-0380/LDLL-023"/>
    <m/>
    <x v="4"/>
    <s v="1"/>
  </r>
  <r>
    <x v="2"/>
    <s v="D1203-08/2"/>
    <d v="2012-03-06T00:00:00"/>
    <d v="2017-03-01T00:00:00"/>
    <s v="B"/>
    <s v="CHOLESTEROL LDL SL 2G CALIBRATOR."/>
    <s v="Para la determinación de la concentración de colesterol LDL en suero y plasma."/>
    <s v="1 x 1 mL/4 x 1 mL_x000a_                                                                      "/>
    <s v="LDLL-0011/LDLL-0041"/>
    <m/>
    <x v="4"/>
    <s v="2"/>
  </r>
  <r>
    <x v="0"/>
    <s v="D1302-19"/>
    <d v="2013-02-12T00:00:00"/>
    <d v="2018-02-01T00:00:00"/>
    <s v="C"/>
    <s v="MYCOPLASMA CONTROL"/>
    <s v="Para el control de calida de los métodos de cultivo líquidos destinados al diagnóstico de micoplasmas urogenitales."/>
    <s v="6 frascos liofilizados de M.hominis/6 frascos liofilizados de U.urealyticum."/>
    <n v="900"/>
    <m/>
    <x v="5"/>
    <s v=""/>
  </r>
  <r>
    <x v="3"/>
    <s v="D1303-36"/>
    <d v="2013-03-28T00:00:00"/>
    <d v="2018-03-01T00:00:00"/>
    <s v="B"/>
    <s v="HbA1c/ HbA1c CALIBRATOR SET/ HbA1c CONTROL L + H"/>
    <s v="Para la determinación de la concentración de hemoglobina glicosilada (HbA1c) en sangre por método inmunoturbidi-métrico. "/>
    <s v="R1: 1 x 24 mL; R2a: 1 x 7,6 mL; R2b: 1 x 0,4 mL; R3: 4 x 25 mL/ CAL 1 a 4  4 x 0,5 mL/ CONTROL L: 2 x 0,5 mL;_x000a_CONTROL H: 2 x 0,5 mL"/>
    <s v="HBAC-0240/ HBAC-0043/ HBAC-0049"/>
    <m/>
    <x v="6"/>
    <s v=""/>
  </r>
  <r>
    <x v="0"/>
    <s v="D1310-89"/>
    <d v="2013-10-15T00:00:00"/>
    <d v="2018-10-01T00:00:00"/>
    <s v="C"/>
    <s v="MYCOFAST RevolutioN"/>
    <s v="Para la detección, el recuento y la identificación de Ureaplasma urealyticum / Ureaplasma parvum (U.u) y de Mycoplasma hominis (M.h) a partir de diferentes muestras clínicas.  "/>
    <s v="25 pruebas. "/>
    <n v="60"/>
    <m/>
    <x v="7"/>
    <s v=""/>
  </r>
  <r>
    <x v="0"/>
    <s v="D0902-01"/>
    <d v="2009-02-13T00:00:00"/>
    <d v="2019-02-01T00:00:00"/>
    <s v="C"/>
    <s v="CK-MB CONTROL"/>
    <s v="Para el control de calidad de la determinación de CK-MB en suero."/>
    <s v="4 x 3 mL   "/>
    <s v="CKMB-0900"/>
    <m/>
    <x v="8"/>
    <s v=""/>
  </r>
  <r>
    <x v="0"/>
    <s v="D0903-03"/>
    <d v="2009-02-13T00:00:00"/>
    <d v="2019-03-01T00:00:00"/>
    <s v="B"/>
    <s v="ELICAL 2"/>
    <s v="Calibrador multiparamétrico destinado a la calibración de los reactivos de Química Clínica."/>
    <s v="4 x 3 mL "/>
    <s v="CALI-0550 "/>
    <m/>
    <x v="9"/>
    <s v=""/>
  </r>
  <r>
    <x v="0"/>
    <s v="D0903-04"/>
    <d v="2009-03-11T00:00:00"/>
    <d v="2019-03-01T00:00:00"/>
    <s v="B"/>
    <s v="CRP LATEX"/>
    <s v="Para la determinación de Proteína C-Reactiva en suero."/>
    <s v="Estuche para 100 determinaciones"/>
    <s v="LXCR-0112"/>
    <m/>
    <x v="10"/>
    <s v=""/>
  </r>
  <r>
    <x v="0"/>
    <s v="D0907-19"/>
    <d v="2009-07-06T00:00:00"/>
    <d v="2019-07-01T00:00:00"/>
    <s v="B"/>
    <s v="CHLORIDE"/>
    <s v="Para la determinación de la concentración de cloruros en suero, plasma y orina."/>
    <s v="2 x 125 mL "/>
    <s v="CHLO-0600  "/>
    <m/>
    <x v="11"/>
    <s v=""/>
  </r>
  <r>
    <x v="0"/>
    <s v="D1503-11"/>
    <d v="2015-03-10T00:00:00"/>
    <d v="2020-03-01T00:00:00"/>
    <s v="B"/>
    <s v="ELITex Staph"/>
    <s v="Ensayo de aglutinación en portaobjetos para la identificación rápida de las cepas de Staphylococcus aureus sensibles o resistentes a la meticilina, a partir de cultivos primarios en placa."/>
    <s v="Para 60 pruebas/ Para 160 pruebas. "/>
    <s v="22711/ 22712"/>
    <m/>
    <x v="12"/>
    <s v=""/>
  </r>
  <r>
    <x v="2"/>
    <m/>
    <m/>
    <m/>
    <m/>
    <m/>
    <m/>
    <m/>
    <m/>
    <m/>
    <x v="13"/>
    <s v=""/>
  </r>
  <r>
    <x v="4"/>
    <s v="SISTEMAS"/>
    <s v="FAMILIAS"/>
    <s v="TOTAL DE PRODUCTOS"/>
    <m/>
    <m/>
    <m/>
    <m/>
    <m/>
    <m/>
    <x v="14"/>
    <s v=""/>
  </r>
  <r>
    <x v="5"/>
    <n v="3"/>
    <n v="0"/>
    <n v="17"/>
    <m/>
    <m/>
    <m/>
    <m/>
    <m/>
    <m/>
    <x v="15"/>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r>
    <x v="2"/>
    <m/>
    <m/>
    <m/>
    <m/>
    <m/>
    <m/>
    <m/>
    <m/>
    <m/>
    <x v="13"/>
    <s v=""/>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x v="0"/>
    <s v="D0603-03"/>
    <d v="2006-03-21T00:00:00"/>
    <d v="2016-03-01T00:00:00"/>
    <s v="D"/>
    <s v="DAVIH-VIH-2*"/>
    <s v="Sistema MicroELISA para la detección de anticuerpos al Virus  de la Inmunodeficiencia Humana tipo 2 (VIH-2) en suero o plasma humano."/>
    <s v="Para 192 determinaciones  "/>
    <s v="PT  02-060"/>
    <m/>
    <x v="0"/>
    <s v=""/>
  </r>
  <r>
    <x v="0"/>
    <s v="D1202-05"/>
    <d v="2012-02-01T00:00:00"/>
    <d v="2017-02-01T00:00:00"/>
    <s v="D"/>
    <s v="DAVIH BLOT VIH-1/2"/>
    <s v="Sistema para la detección de anticuerpos contra el virus de la Inmunodeficiencia Humana tipo 1 y 2 (VIH-1/2)  en suero y plasma. "/>
    <s v="Para 18 determinaciones/Para 15 a 18 determinaciones "/>
    <s v="PT 02-001-1/PT 02-001-2"/>
    <m/>
    <x v="1"/>
    <s v=""/>
  </r>
  <r>
    <x v="0"/>
    <s v="D1212-172"/>
    <d v="2012-12-14T00:00:00"/>
    <d v="2017-12-01T00:00:00"/>
    <s v="D"/>
    <s v="DAVIH-BLOT-VIH-2"/>
    <s v="Sistema para la detección de anticuerpos al Virus de la Inmunodeficiencia humana tipo 2 (VIH-2) en suero o plasma. "/>
    <s v="Para 18 determinaciones/Para 15 a 18 determinaciones "/>
    <s v="PT 02-030-1/PT 02-030-2"/>
    <m/>
    <x v="2"/>
    <s v=""/>
  </r>
  <r>
    <x v="0"/>
    <s v="D1303-33"/>
    <d v="2013-03-12T00:00:00"/>
    <d v="2018-03-01T00:00:00"/>
    <s v="D"/>
    <s v="DAVIH-HTLV-I"/>
    <s v="Sistema microelisa para la detección de anticuerpos contra el Virus Linfotrópico de Células T Humanas tipo I (HTLV-I) en suero o plasma humanos."/>
    <s v="Para 192 determinaciones  "/>
    <s v="PT 02-007"/>
    <m/>
    <x v="3"/>
    <s v=""/>
  </r>
  <r>
    <x v="0"/>
    <s v="D9504-05"/>
    <d v="1995-04-01T00:00:00"/>
    <d v="2018-04-10T00:00:00"/>
    <s v="D"/>
    <s v="DAVIH-BLOT"/>
    <s v="Sistema para la detección de anticuerpos al Virus de la Inmunodeficiencia Humana Tipo 1 (VIH-1) en suero o plasma humano. (Estuche Confirmatorio)"/>
    <s v="Para 18 determinaciones."/>
    <s v="02-029-1/02-029-2"/>
    <m/>
    <x v="4"/>
    <s v=""/>
  </r>
  <r>
    <x v="0"/>
    <s v="D9307-06"/>
    <d v="1993-07-01T00:00:00"/>
    <d v="2018-07-01T00:00:00"/>
    <s v="D"/>
    <s v="DAVIH-BLOT-HTLV-I"/>
    <s v="Sistema para la detección de anticuerpos contra el Virus Linfotrópico de Células T Humanas (HTLV-I) en suero humano o plasma."/>
    <s v="Para 18 determinaciones."/>
    <s v="PT 02-053"/>
    <m/>
    <x v="5"/>
    <s v=""/>
  </r>
  <r>
    <x v="0"/>
    <s v="D0308-16"/>
    <d v="2003-08-21T00:00:00"/>
    <d v="2018-08-01T00:00:00"/>
    <s v="D"/>
    <s v="DAVIH Ag P24"/>
    <s v="Sistema microELISA para la detección cualitativa y cuantitativa de antígeno p24 del VIH-1 en sobrenadante de cultivo celular, suero o plasma humano."/>
    <s v="Para 96 determinaciones/Para 192 determinaciones "/>
    <s v="PT-02-008-1/PT-02-008-2"/>
    <m/>
    <x v="6"/>
    <s v=""/>
  </r>
  <r>
    <x v="1"/>
    <m/>
    <m/>
    <m/>
    <m/>
    <m/>
    <m/>
    <m/>
    <m/>
    <m/>
    <x v="7"/>
    <s v=""/>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s v="LINDMED"/>
  </r>
  <r>
    <m/>
  </r>
  <r>
    <s v="TIPO"/>
  </r>
  <r>
    <s v="P"/>
  </r>
  <r>
    <m/>
  </r>
  <r>
    <s v="PRODUCTOS INDIVIDUALES"/>
  </r>
  <r>
    <n v="1"/>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r>
    <m/>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s v="D1002-06"/>
    <s v="2010-02-02"/>
    <d v="2020-02-01T00:00:00"/>
    <s v="B"/>
    <s v="Familia 7.9 ABX MICROS 60/ ES 60 "/>
    <m/>
    <m/>
    <m/>
    <m/>
    <x v="0"/>
    <s v=""/>
  </r>
  <r>
    <x v="1"/>
    <s v="D1002-06/1"/>
    <s v="2010-02-02"/>
    <d v="2020-02-02T00:00:00"/>
    <s v="B"/>
    <s v="ABX Minotrol 16"/>
    <s v="Control a 3 niveles para controlar la exactitud y precisión de los contadores tipo Micro de HORIBA ABX. "/>
    <s v="Control L 2 x 2,5 mL/Control N 2 x 2,5 mL/ Control H 2 x 2,5 mL "/>
    <s v="2042208/2042202/2042209"/>
    <m/>
    <x v="0"/>
    <s v="1"/>
  </r>
  <r>
    <x v="1"/>
    <s v="D1002-06/2"/>
    <s v="2010-02-02"/>
    <d v="2020-02-02T00:00:00"/>
    <s v="B"/>
    <s v="ABX Miniclean"/>
    <s v="Para la limpieza de los contadores hematológicos de HORIBA ABX."/>
    <s v="Frasco x 1 L  "/>
    <s v="0403010"/>
    <m/>
    <x v="0"/>
    <s v="2"/>
  </r>
  <r>
    <x v="1"/>
    <s v="D1002-06/3"/>
    <s v="2010-02-02"/>
    <d v="2020-02-02T00:00:00"/>
    <s v="B"/>
    <s v="ABX Minilyse LMG"/>
    <s v="Reactivo lisante de eritrocitos para recuento y diferenciación de glóbulos blancos y hemoglobina."/>
    <s v="Frasco x 1 L"/>
    <s v="0702010"/>
    <m/>
    <x v="0"/>
    <s v="3"/>
  </r>
  <r>
    <x v="1"/>
    <s v="D1002-06/4"/>
    <s v="2010-02-02"/>
    <d v="2020-02-02T00:00:00"/>
    <s v="B"/>
    <s v="ABX Minidil LMG"/>
    <s v="Solución isotónica tamponada para la determinación del recuento de células sanguíneas y medición de hematocrito en los contadores hematológicos de HORIBA ABX."/>
    <s v="Frasco x 10 L "/>
    <s v="0802010"/>
    <m/>
    <x v="0"/>
    <s v="4"/>
  </r>
  <r>
    <x v="1"/>
    <s v="D1002-06/5"/>
    <s v="2010-02-02"/>
    <d v="2020-02-02T00:00:00"/>
    <s v="B"/>
    <s v="ABX Minipack LGM"/>
    <s v="Para el recuento y diferenciación  de las células sanguíneas y medición de hematocrito y hemoglobina en los contadores hematológicos de HORIBA Medical."/>
    <s v="Reactivo 1 Frasco x 0,5 L/Reactivo 2 Frasco x 0,3 L/Reactivo 3 Frasco x 3,4 L"/>
    <s v="0602050"/>
    <m/>
    <x v="0"/>
    <s v="5"/>
  </r>
  <r>
    <x v="0"/>
    <s v="D1106-18"/>
    <s v="2011-06-02"/>
    <d v="2016-06-01T00:00:00"/>
    <s v="B"/>
    <s v="Perfil ABX Pentra"/>
    <m/>
    <m/>
    <m/>
    <m/>
    <x v="1"/>
    <s v=""/>
  </r>
  <r>
    <x v="1"/>
    <s v="D1106-18/1"/>
    <s v="2011-06-02"/>
    <d v="2016-06-02T00:00:00"/>
    <s v="B"/>
    <s v="ABX Difftrol"/>
    <s v="Control a 3 niveles para controlar la exactitud y precisión de los contadores hematológicos Pentra de HORIBA ABX."/>
    <s v="Control N   2 x 3 mL/Control L   2 x 3 mL/ Control H   2 x 3 mL "/>
    <s v="2062203/2062207/2062208"/>
    <m/>
    <x v="1"/>
    <s v="1"/>
  </r>
  <r>
    <x v="1"/>
    <s v="D1106-18/2"/>
    <s v="2011-06-02"/>
    <d v="2016-06-03T00:00:00"/>
    <s v="B"/>
    <s v="ABX Minotrol Retic"/>
    <s v="Control a 3 niveles para controlar la exactitud y precisión de los contadores hematológicos Pentra de HORIBA ABX, para el parámetro reticulocito."/>
    <s v="Control 2   2 x 3 mL/Control 1   1 x 3 mL/ Control 3   1 x 3 mL"/>
    <s v="2072201/2072202/2072202"/>
    <m/>
    <x v="1"/>
    <s v="2"/>
  </r>
  <r>
    <x v="1"/>
    <s v="D1106-18/3"/>
    <s v="2011-06-02"/>
    <d v="2016-06-04T00:00:00"/>
    <s v="B"/>
    <s v="ABX Eosinofix"/>
    <s v="Reactivo para la lisis de eritrocitos para el conteo y   la diferenciación de  leucocitos  en los contadores hematológicos Pentra de HORIBA ABX."/>
    <s v="Frasco x 1 L"/>
    <s v="0206010"/>
    <m/>
    <x v="1"/>
    <s v="3"/>
  </r>
  <r>
    <x v="1"/>
    <s v="D1106-18/4"/>
    <s v="2011-06-02"/>
    <d v="2016-06-05T00:00:00"/>
    <s v="B"/>
    <s v="ABX Basolyse II"/>
    <s v="Reactivo lisante de eritrocitos para el recuento de glóbulos blancos y la diferenciación de basófilos en los contadores hematológicos Pentra de HORIBA ABX."/>
    <s v="Frasco x 1 L"/>
    <s v="0906003"/>
    <m/>
    <x v="1"/>
    <s v="4"/>
  </r>
  <r>
    <x v="1"/>
    <s v="D1106-18/5"/>
    <s v="2011-06-02"/>
    <d v="2016-06-06T00:00:00"/>
    <s v="B"/>
    <s v="ABX Basolyse (5L)"/>
    <s v="Reactivo para la lisis de eritrocitos para el conteo y   la diferenciación de  leucocitos  en los contadores hematológicos Pentra de HORIBA ABX."/>
    <s v="Frasco x 5 L "/>
    <s v="0204050"/>
    <m/>
    <x v="1"/>
    <s v="5"/>
  </r>
  <r>
    <x v="1"/>
    <s v="D1106-18/6"/>
    <s v="2011-06-02"/>
    <d v="2016-06-07T00:00:00"/>
    <s v="B"/>
    <s v="ABX Diluent"/>
    <s v="Solución isotónica tamponada para revestir y diluir leucocitos para la determinación y diferenciación de células sanguíneas y para la medición de hematocrito en los  contadores hematológicos Pentra de HORIBA ABX."/>
    <s v="Frasco x 20 L "/>
    <s v="0901020"/>
    <m/>
    <x v="1"/>
    <s v="6"/>
  </r>
  <r>
    <x v="1"/>
    <s v="D1106-18/7"/>
    <s v="2011-06-02"/>
    <d v="2016-06-08T00:00:00"/>
    <s v="B"/>
    <s v="ABX Retix"/>
    <s v="Reactivo colorante para la determinación de ácidos nucleicos intracelulares en los contadores hematológicos Pentra de HORIBA ABX."/>
    <s v="Frasco x 0,5 L/Frasco x 1 L   "/>
    <s v="0904005/0904010"/>
    <m/>
    <x v="1"/>
    <s v="7"/>
  </r>
  <r>
    <x v="1"/>
    <s v="D1106-18/8"/>
    <s v="2011-06-02"/>
    <d v="2016-06-09T00:00:00"/>
    <s v="B"/>
    <s v="ABX Cleaner"/>
    <s v="Solución enzimática con acción proteolítica para la limpieza de los contadores hematológicos Pentra  de HORIBA ABX."/>
    <s v="Frasco x 1 L"/>
    <s v="0903010"/>
    <m/>
    <x v="1"/>
    <s v="8"/>
  </r>
  <r>
    <x v="2"/>
    <s v="D1106-20"/>
    <s v="2011-06-02"/>
    <d v="2016-06-10T00:00:00"/>
    <s v="B"/>
    <s v="ABX Minocal"/>
    <s v="Calibrador de sangre multiparámetro diseñado para calibrar los contadores hematológicos."/>
    <s v="Frasco x 2 mL"/>
    <s v="2032002"/>
    <m/>
    <x v="2"/>
    <s v=""/>
  </r>
  <r>
    <x v="2"/>
    <s v="D1112-31"/>
    <d v="2011-12-06T00:00:00"/>
    <d v="2016-12-01T00:00:00"/>
    <s v="B"/>
    <s v="ABX Lysebio"/>
    <s v="Solución para el lisado de eritrocitos y la determinación de hemoglobina en los contadores hematológicos de HORIBA Medical."/>
    <s v="Frasco x 1 L/Frasco x 0,4 L "/>
    <s v="0906012/0906013"/>
    <m/>
    <x v="3"/>
    <s v=""/>
  </r>
  <r>
    <x v="2"/>
    <s v="D1606-54"/>
    <d v="2016-06-13T00:00:00"/>
    <d v="2021-06-01T00:00:00"/>
    <s v="B"/>
    <s v="ABX Leucodiff "/>
    <s v="Solución lisante para el lisado de eritrocitos (ERI) a los efectos de realizar el recuento y la diferenciación de leucocitos (LEU) en los contadores hematológicos de HORIBA Medical."/>
    <s v="Frasco x 1 L"/>
    <s v="0206013"/>
    <m/>
    <x v="4"/>
    <m/>
  </r>
  <r>
    <x v="2"/>
    <s v="D1606-53"/>
    <d v="2016-06-13T00:00:00"/>
    <d v="2021-06-01T00:00:00"/>
    <s v="B"/>
    <s v="ABX Fluocyte "/>
    <s v="Solución colorante concebida para el recuento y la diferenciación de eritrocitos (ERI) en los contadores hematológicos de HORIBA Medical."/>
    <s v="Frasco x 0,5 L"/>
    <s v="0904011"/>
    <m/>
    <x v="4"/>
    <m/>
  </r>
  <r>
    <x v="2"/>
    <s v="D1606-55"/>
    <d v="2016-06-13T00:00:00"/>
    <d v="2021-06-01T00:00:00"/>
    <s v="B"/>
    <s v="ABX Erytrol "/>
    <s v="Control de tres niveles para controlar la exactitud y la precisión de los contadores hematológicos de HORIBA Medical para el parámetro eritroblastos (NRBC)."/>
    <s v="2 x Level 3 (3 mL) / Level 1 +2 (3 mL)"/>
    <s v="2072203 / 2072204"/>
    <m/>
    <x v="4"/>
    <m/>
  </r>
  <r>
    <x v="3"/>
    <m/>
    <m/>
    <m/>
    <m/>
    <m/>
    <m/>
    <m/>
    <m/>
    <m/>
    <x v="5"/>
    <s v=""/>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s v="D0202-01"/>
    <d v="2002-02-21T00:00:00"/>
    <d v="2017-02-01T00:00:00"/>
    <s v="A"/>
    <s v="DETID-Ec"/>
    <s v="Medio de cultivo para la detección de sepsis urinaria y la identificación de Escherichia coli."/>
    <s v="Caja de 144 frascos x 2,25 mL."/>
    <m/>
    <m/>
    <x v="0"/>
    <x v="0"/>
  </r>
  <r>
    <x v="0"/>
    <s v="D0207-28"/>
    <d v="2002-07-24T00:00:00"/>
    <d v="2017-07-01T00:00:00"/>
    <s v="A"/>
    <s v="DIRAMIC KIT Diagnóstico. Medios de Cultivo"/>
    <s v="Medio de cultivo para la determinación de antibiogramas y la sepsis urinaria por el sistema DIRAMIC."/>
    <s v="Caja de 144 frascos x 4,5 mL."/>
    <m/>
    <m/>
    <x v="1"/>
    <x v="0"/>
  </r>
  <r>
    <x v="0"/>
    <s v="D0208-34"/>
    <d v="2002-08-14T00:00:00"/>
    <d v="2017-08-01T00:00:00"/>
    <s v="B"/>
    <s v="DIRAMIC KIT Diagnóstico. Tiras para Antibiogramas"/>
    <s v="Tiras para la determinación de antibiogramas por el sistema DIRAMIC."/>
    <s v="Caja de 20 tiras."/>
    <m/>
    <m/>
    <x v="2"/>
    <x v="0"/>
  </r>
  <r>
    <x v="1"/>
    <m/>
    <m/>
    <m/>
    <m/>
    <m/>
    <m/>
    <m/>
    <m/>
    <m/>
    <x v="3"/>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s v="D0710-10"/>
    <d v="2007-10-19T00:00:00"/>
    <d v="2017-10-01T00:00:00"/>
    <s v="B"/>
    <s v="DIAGEN Solución patrón de Cianometahemoglobina"/>
    <s v="Para la calibración de los hemoglobinómetros y como material de referencia en la cuantificación de la hemoglobina en sangre."/>
    <s v="Estuche con 25 ámpulas por 10 mL"/>
    <m/>
    <m/>
    <x v="0"/>
    <x v="0"/>
  </r>
  <r>
    <x v="1"/>
    <m/>
    <m/>
    <m/>
    <m/>
    <m/>
    <m/>
    <m/>
    <m/>
    <m/>
    <x v="1"/>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x v="0"/>
    <s v="D1102-06"/>
    <d v="2011-02-01T00:00:00"/>
    <d v="2016-02-01T00:00:00"/>
    <s v="A"/>
    <s v="Familia 1.1 Medios de cultivo para el diagnóstico in vitro "/>
    <s v="Para Microbiología."/>
    <m/>
    <m/>
    <m/>
    <x v="0"/>
    <x v="0"/>
  </r>
  <r>
    <x v="1"/>
    <s v="D1102-06/1"/>
    <d v="2011-02-01T00:00:00"/>
    <d v="2016-02-02T00:00:00"/>
    <s v="A"/>
    <s v="Agar Citrato según SIMMONS"/>
    <s v="Para  la identificación de microorganismos."/>
    <s v="500 g"/>
    <n v="1025010500"/>
    <m/>
    <x v="0"/>
    <x v="1"/>
  </r>
  <r>
    <x v="1"/>
    <s v="D1102-06/2"/>
    <d v="2011-02-01T00:00:00"/>
    <d v="2016-02-03T00:00:00"/>
    <s v="A"/>
    <s v="Agar de KLIGLER"/>
    <s v="Para la identificación de bacterias intestinales Gram-negativas."/>
    <s v="500 g"/>
    <n v="1039130500"/>
    <m/>
    <x v="0"/>
    <x v="2"/>
  </r>
  <r>
    <x v="1"/>
    <s v="D1102-06/3"/>
    <d v="2011-02-01T00:00:00"/>
    <d v="2016-02-04T00:00:00"/>
    <s v="A"/>
    <s v="Agar MacCONKEY"/>
    <s v="Para el aislamiento de Salmonella, Shigella y bacterias coliformes."/>
    <s v="500 g"/>
    <n v="1054650500"/>
    <m/>
    <x v="0"/>
    <x v="3"/>
  </r>
  <r>
    <x v="1"/>
    <s v="D1102-06/4"/>
    <d v="2011-02-01T00:00:00"/>
    <d v="2016-02-05T00:00:00"/>
    <s v="A"/>
    <s v="Caldo de enriquecimiento selenito-cistina "/>
    <s v="Para el enriquecimiento de Salmonella."/>
    <s v="500 g"/>
    <n v="1077090500"/>
    <m/>
    <x v="0"/>
    <x v="4"/>
  </r>
  <r>
    <x v="1"/>
    <s v="D1102-06/5"/>
    <d v="2011-02-01T00:00:00"/>
    <d v="2016-02-06T00:00:00"/>
    <s v="A"/>
    <s v="Caldo nutritivo estándar I"/>
    <s v="Para el cultivo de bacterias exigentes."/>
    <s v="500 g"/>
    <n v="1078820500"/>
    <m/>
    <x v="0"/>
    <x v="5"/>
  </r>
  <r>
    <x v="1"/>
    <s v="D1102-06/6"/>
    <d v="2011-02-01T00:00:00"/>
    <d v="2016-02-07T00:00:00"/>
    <s v="A"/>
    <s v="Agar nutritivo estándar I"/>
    <s v="Para el cultivo de bacterias exigentes."/>
    <s v="500 g"/>
    <n v="1078810500"/>
    <m/>
    <x v="0"/>
    <x v="6"/>
  </r>
  <r>
    <x v="1"/>
    <s v="D1102-06/7"/>
    <d v="2011-02-01T00:00:00"/>
    <d v="2016-02-08T00:00:00"/>
    <s v="A"/>
    <s v="Agar Columbia (base) "/>
    <s v="Para el cultivo de bacterias exigentes."/>
    <s v="500 g"/>
    <n v="1104550500"/>
    <m/>
    <x v="0"/>
    <x v="7"/>
  </r>
  <r>
    <x v="1"/>
    <s v="D1102-06/8"/>
    <d v="2012-11-08T00:00:00"/>
    <d v="2016-02-08T00:00:00"/>
    <s v="A"/>
    <s v="Agar EMB según LEVINE "/>
    <s v="Para aislamiento y diferenciación de E. coli y Enterobacter."/>
    <s v="500 g"/>
    <n v="1013420500"/>
    <m/>
    <x v="0"/>
    <x v="8"/>
  </r>
  <r>
    <x v="1"/>
    <s v="D1102-06/9"/>
    <d v="2012-11-08T00:00:00"/>
    <d v="2016-02-08T00:00:00"/>
    <s v="A"/>
    <s v="Agar BROLACIN (agar C.L.E.D.) "/>
    <s v="Para recuento, aislamiento e identificación orientativa de microorganismos."/>
    <s v="500 g"/>
    <n v="1016380500"/>
    <m/>
    <x v="0"/>
    <x v="9"/>
  </r>
  <r>
    <x v="1"/>
    <s v="D1210-xx/10"/>
    <d v="2012-11-08T00:00:00"/>
    <d v="2016-02-08T00:00:00"/>
    <s v="A"/>
    <s v="Agar bismuto-sulfito según WILSON-BLAIR "/>
    <s v="Para aislamiento y diferenciación de Salmonella typhi."/>
    <s v="500 g"/>
    <n v="1054180500"/>
    <m/>
    <x v="1"/>
    <x v="10"/>
  </r>
  <r>
    <x v="1"/>
    <s v="D1102-06/11"/>
    <d v="2012-11-08T00:00:00"/>
    <d v="2016-02-08T00:00:00"/>
    <s v="A"/>
    <s v="Agar MUELLER-HINTON "/>
    <s v="Para determinar la sensibilidad de patógenos de importancia clínica."/>
    <s v="500 g"/>
    <n v="1054370500"/>
    <m/>
    <x v="0"/>
    <x v="11"/>
  </r>
  <r>
    <x v="1"/>
    <s v="D1102-06/12"/>
    <d v="2012-11-08T00:00:00"/>
    <d v="2016-02-08T00:00:00"/>
    <s v="A"/>
    <s v="Agar BPLS"/>
    <s v="Para el aislamiento de Salmonella USP."/>
    <s v="500 g"/>
    <n v="1072320500"/>
    <m/>
    <x v="0"/>
    <x v="12"/>
  </r>
  <r>
    <x v="1"/>
    <s v="D1102-06/13"/>
    <d v="2012-11-08T00:00:00"/>
    <d v="2016-02-08T00:00:00"/>
    <s v="A"/>
    <s v="Caldo urea "/>
    <s v="Para la detección de microorganismos que metabolizan urea."/>
    <s v="500 g"/>
    <n v="1084830500"/>
    <m/>
    <x v="0"/>
    <x v="13"/>
  </r>
  <r>
    <x v="1"/>
    <s v="D1102-06/14"/>
    <d v="2012-11-08T00:00:00"/>
    <d v="2016-02-08T00:00:00"/>
    <s v="A"/>
    <s v="Agar sangre (base) "/>
    <s v="Para aislamiento y cultivo de diversos microorganismos exigentes."/>
    <s v="500 g"/>
    <n v="1108860500"/>
    <m/>
    <x v="0"/>
    <x v="14"/>
  </r>
  <r>
    <x v="1"/>
    <s v="D1102-06/15"/>
    <d v="2012-11-08T00:00:00"/>
    <d v="2016-02-08T00:00:00"/>
    <s v="A"/>
    <s v="Bactident Oxidasa "/>
    <s v="Para detección de la citocromooxidasa en microorganismos."/>
    <s v="1 x 50 tiras"/>
    <n v="1133000001"/>
    <m/>
    <x v="0"/>
    <x v="15"/>
  </r>
  <r>
    <x v="1"/>
    <s v="D1102-06/16"/>
    <d v="2012-11-08T00:00:00"/>
    <d v="2016-02-08T00:00:00"/>
    <s v="A"/>
    <s v="Anaerotest "/>
    <s v="Para Microbiología."/>
    <s v="1 x 50 tiras"/>
    <n v="1151120001"/>
    <m/>
    <x v="0"/>
    <x v="16"/>
  </r>
  <r>
    <x v="0"/>
    <s v="D1211-153"/>
    <d v="2012-11-07T00:00:00"/>
    <d v="2017-11-01T00:00:00"/>
    <s v="A"/>
    <s v="Familia 1.10 Medios de cultivo para el control de la calidad de la Industria Farmacéutica"/>
    <s v="Para Microbiología."/>
    <m/>
    <m/>
    <m/>
    <x v="2"/>
    <x v="0"/>
  </r>
  <r>
    <x v="1"/>
    <s v="D1211-153/1"/>
    <d v="2012-11-07T00:00:00"/>
    <d v="2017-11-01T00:00:00"/>
    <s v="A"/>
    <s v="Agar-agar"/>
    <s v="Para Microbiología."/>
    <s v="1 kg"/>
    <n v="1016141000"/>
    <m/>
    <x v="2"/>
    <x v="1"/>
  </r>
  <r>
    <x v="1"/>
    <s v="D1211-153/2"/>
    <d v="2012-11-07T00:00:00"/>
    <d v="2017-11-01T00:00:00"/>
    <s v="A"/>
    <s v="Extracto de levadura granulado"/>
    <s v="Para Microbiología."/>
    <s v="500 g"/>
    <n v="1037530500"/>
    <m/>
    <x v="2"/>
    <x v="2"/>
  </r>
  <r>
    <x v="1"/>
    <s v="D1211-153/3"/>
    <d v="2012-11-07T00:00:00"/>
    <d v="2017-11-01T00:00:00"/>
    <s v="A"/>
    <s v="Agar hierro-tres azúcares"/>
    <s v="Para Microbiología."/>
    <s v="500 g"/>
    <n v="1039150500"/>
    <m/>
    <x v="2"/>
    <x v="3"/>
  </r>
  <r>
    <x v="1"/>
    <s v="D1211-153/4"/>
    <d v="2012-11-07T00:00:00"/>
    <d v="2017-11-01T00:00:00"/>
    <s v="A"/>
    <s v="Agar ENDO"/>
    <s v="Para Microbiología."/>
    <s v="500 g"/>
    <n v="1040440500"/>
    <m/>
    <x v="2"/>
    <x v="4"/>
  </r>
  <r>
    <x v="1"/>
    <s v="D1211-153/5"/>
    <d v="2012-11-07T00:00:00"/>
    <d v="2017-11-01T00:00:00"/>
    <s v="A"/>
    <s v="Gelatina"/>
    <s v="Para Microbiología."/>
    <s v="500 g"/>
    <n v="1040700500"/>
    <m/>
    <x v="2"/>
    <x v="5"/>
  </r>
  <r>
    <x v="1"/>
    <s v="D1211-153/6"/>
    <d v="2012-11-07T00:00:00"/>
    <d v="2017-11-01T00:00:00"/>
    <s v="A"/>
    <s v="Agar cetrimida"/>
    <s v="Para Microbiología."/>
    <s v="500 g"/>
    <n v="1052840500"/>
    <m/>
    <x v="2"/>
    <x v="6"/>
  </r>
  <r>
    <x v="1"/>
    <s v="D1211-153/7"/>
    <d v="2012-11-07T00:00:00"/>
    <d v="2017-11-01T00:00:00"/>
    <s v="A"/>
    <s v="Agar XLD "/>
    <s v="Para Microbiología."/>
    <s v="500 g"/>
    <n v="1052870500"/>
    <m/>
    <x v="2"/>
    <x v="7"/>
  </r>
  <r>
    <x v="1"/>
    <s v="D1211-153/8"/>
    <d v="2012-11-07T00:00:00"/>
    <d v="2017-11-01T00:00:00"/>
    <s v="A"/>
    <s v="Caldo MOSSEL"/>
    <s v="Para Microbiología."/>
    <s v="500 g"/>
    <n v="1053940500"/>
    <m/>
    <x v="2"/>
    <x v="8"/>
  </r>
  <r>
    <x v="1"/>
    <s v="D1211-153/9"/>
    <d v="2012-11-07T00:00:00"/>
    <d v="2017-11-01T00:00:00"/>
    <s v="A"/>
    <s v="Caldo MacCONKEY"/>
    <s v="Para Microbiología."/>
    <s v="500 g"/>
    <n v="1053960500"/>
    <m/>
    <x v="2"/>
    <x v="9"/>
  </r>
  <r>
    <x v="1"/>
    <s v="D1211-153/10"/>
    <d v="2012-11-07T00:00:00"/>
    <d v="2017-11-01T00:00:00"/>
    <s v="A"/>
    <s v="Agar manitol-sal común-rojo de fenol"/>
    <s v="Para Microbiología."/>
    <s v="500 g"/>
    <n v="1054040500"/>
    <m/>
    <x v="2"/>
    <x v="10"/>
  </r>
  <r>
    <x v="1"/>
    <s v="D1211-153/11"/>
    <d v="2012-11-07T00:00:00"/>
    <d v="2017-11-01T00:00:00"/>
    <s v="A"/>
    <s v="Medio de cultivo para clostridios (RCM)"/>
    <s v="Para Microbiología."/>
    <s v="500 g"/>
    <n v="1054110500"/>
    <m/>
    <x v="2"/>
    <x v="11"/>
  </r>
  <r>
    <x v="1"/>
    <s v="D1211-153/12"/>
    <d v="2012-11-07T00:00:00"/>
    <d v="2017-11-01T00:00:00"/>
    <s v="A"/>
    <s v="Agar glucosa 4 % según SABOURAUD"/>
    <s v="Para Microbiología."/>
    <s v="500 g"/>
    <n v="1054380500"/>
    <m/>
    <x v="2"/>
    <x v="12"/>
  </r>
  <r>
    <x v="1"/>
    <s v="D1211-153/13"/>
    <d v="2012-11-07T00:00:00"/>
    <d v="2017-11-01T00:00:00"/>
    <s v="A"/>
    <s v="Caldo nutritivo"/>
    <s v="Para Microbiología."/>
    <s v="500 g"/>
    <n v="1054430500"/>
    <m/>
    <x v="2"/>
    <x v="13"/>
  </r>
  <r>
    <x v="1"/>
    <s v="D1211-153/14"/>
    <d v="2012-11-07T00:00:00"/>
    <d v="2017-11-01T00:00:00"/>
    <s v="A"/>
    <s v="Caldo BRILA"/>
    <s v="Para Microbiología."/>
    <s v="500 g"/>
    <n v="1054540500"/>
    <m/>
    <x v="2"/>
    <x v="14"/>
  </r>
  <r>
    <x v="1"/>
    <s v="D1211-153/15"/>
    <d v="2012-11-07T00:00:00"/>
    <d v="2017-11-01T00:00:00"/>
    <s v="A"/>
    <s v="Agar CASO"/>
    <s v="Para Microbiología."/>
    <s v="500 g"/>
    <n v="1054580500"/>
    <m/>
    <x v="2"/>
    <x v="15"/>
  </r>
  <r>
    <x v="1"/>
    <s v="D1211-153/16"/>
    <d v="2012-11-07T00:00:00"/>
    <d v="2017-11-01T00:00:00"/>
    <s v="A"/>
    <s v="Caldo CASO"/>
    <s v="Para Microbiología."/>
    <s v="500 g"/>
    <n v="1054590500"/>
    <m/>
    <x v="2"/>
    <x v="16"/>
  </r>
  <r>
    <x v="1"/>
    <s v="D1211-153/17"/>
    <d v="2012-11-07T00:00:00"/>
    <d v="2017-11-01T00:00:00"/>
    <s v="A"/>
    <s v="Agar plate count"/>
    <s v="Para Microbiología."/>
    <s v="500 g"/>
    <n v="1054630500"/>
    <m/>
    <x v="2"/>
    <x v="17"/>
  </r>
  <r>
    <x v="1"/>
    <s v="D1211-153/18"/>
    <d v="2012-11-07T00:00:00"/>
    <d v="2017-11-01T00:00:00"/>
    <s v="A"/>
    <s v="Medio de cultivo SIM"/>
    <s v="Para Microbiología."/>
    <s v="500 g"/>
    <n v="1054700500"/>
    <m/>
    <x v="2"/>
    <x v="18"/>
  </r>
  <r>
    <x v="1"/>
    <s v="D1211-153/19"/>
    <d v="2012-11-07T00:00:00"/>
    <d v="2017-11-01T00:00:00"/>
    <s v="A"/>
    <s v="Caldo MR-VP"/>
    <s v="Para Microbiología."/>
    <s v="500 g"/>
    <n v="1057120500"/>
    <m/>
    <x v="2"/>
    <x v="19"/>
  </r>
  <r>
    <x v="1"/>
    <s v="D1211-153/20"/>
    <d v="2012-11-07T00:00:00"/>
    <d v="2017-11-01T00:00:00"/>
    <s v="A"/>
    <s v="Peptona de caseína"/>
    <s v="Para Microbiología."/>
    <s v="2,5 kg"/>
    <n v="1072132500"/>
    <m/>
    <x v="2"/>
    <x v="20"/>
  </r>
  <r>
    <x v="1"/>
    <s v="D1211-153/21"/>
    <d v="2012-11-07T00:00:00"/>
    <d v="2017-11-01T00:00:00"/>
    <s v="A"/>
    <s v="Peptona de carne"/>
    <s v="Para Microbiología."/>
    <s v="1 kg"/>
    <n v="1072241000"/>
    <m/>
    <x v="2"/>
    <x v="21"/>
  </r>
  <r>
    <x v="1"/>
    <s v="D1211-153/22"/>
    <d v="2012-11-07T00:00:00"/>
    <d v="2017-11-01T00:00:00"/>
    <s v="A"/>
    <s v="Proteosa-peptona "/>
    <s v="Para Microbiología."/>
    <s v="1 kg"/>
    <n v="1072291000"/>
    <m/>
    <x v="2"/>
    <x v="22"/>
  </r>
  <r>
    <x v="1"/>
    <s v="D1211-153/23"/>
    <d v="2012-11-07T00:00:00"/>
    <d v="2017-11-01T00:00:00"/>
    <s v="A"/>
    <s v="Agar CASO con polisorbato 80 y lecitina"/>
    <s v="Para Microbiología."/>
    <s v="500 g"/>
    <n v="1073240500"/>
    <m/>
    <x v="2"/>
    <x v="23"/>
  </r>
  <r>
    <x v="1"/>
    <s v="D1211-153/24"/>
    <d v="2012-11-07T00:00:00"/>
    <d v="2017-11-01T00:00:00"/>
    <s v="A"/>
    <s v="Agar selectivo para Pseudomonas (base)"/>
    <s v="Para Microbiología."/>
    <s v="500 g"/>
    <n v="1076200500"/>
    <m/>
    <x v="2"/>
    <x v="24"/>
  </r>
  <r>
    <x v="1"/>
    <s v="D1211-153/25"/>
    <d v="2012-11-07T00:00:00"/>
    <d v="2017-11-01T00:00:00"/>
    <s v="A"/>
    <s v="Suplemento selectivo para Pseudomonas CN"/>
    <s v="Para Microbiología."/>
    <s v="10 viales"/>
    <n v="1076240010"/>
    <m/>
    <x v="2"/>
    <x v="25"/>
  </r>
  <r>
    <x v="1"/>
    <s v="D1211-153/26"/>
    <d v="2012-11-07T00:00:00"/>
    <d v="2017-11-01T00:00:00"/>
    <s v="A"/>
    <s v="Caldo lactosa"/>
    <s v="Para Microbiología."/>
    <s v="500 g"/>
    <n v="1076610500"/>
    <m/>
    <x v="2"/>
    <x v="26"/>
  </r>
  <r>
    <x v="1"/>
    <s v="D1211-153/27"/>
    <d v="2012-11-07T00:00:00"/>
    <d v="2017-11-01T00:00:00"/>
    <s v="A"/>
    <s v="Caldo de enriquecimiento de Salmonella según RAPPAPORT Y VASSILIADIS (caldo RVS)"/>
    <s v="Para Microbiología."/>
    <s v="500 g"/>
    <n v="1077000500"/>
    <m/>
    <x v="2"/>
    <x v="27"/>
  </r>
  <r>
    <x v="1"/>
    <s v="D1211-153/28"/>
    <d v="2012-11-07T00:00:00"/>
    <d v="2017-11-01T00:00:00"/>
    <s v="A"/>
    <s v="Agar nutritivo estándar II"/>
    <s v="Para Microbiología."/>
    <s v="500 g"/>
    <n v="1078830500"/>
    <m/>
    <x v="2"/>
    <x v="28"/>
  </r>
  <r>
    <x v="1"/>
    <s v="D1211-153/29"/>
    <d v="2012-11-07T00:00:00"/>
    <d v="2017-11-01T00:00:00"/>
    <s v="A"/>
    <s v="Agar VRBD"/>
    <s v="Para Microbiología."/>
    <s v="500 g"/>
    <n v="1102750500"/>
    <m/>
    <x v="2"/>
    <x v="29"/>
  </r>
  <r>
    <x v="1"/>
    <s v="D1211-153/30"/>
    <d v="2012-11-07T00:00:00"/>
    <d v="2017-11-01T00:00:00"/>
    <s v="A"/>
    <s v="Agar lisina-hierro"/>
    <s v="Para Microbiología."/>
    <s v="500 g"/>
    <n v="1116400500"/>
    <m/>
    <x v="2"/>
    <x v="30"/>
  </r>
  <r>
    <x v="1"/>
    <s v="D1211-153/31"/>
    <d v="2012-11-07T00:00:00"/>
    <d v="2017-11-01T00:00:00"/>
    <s v="A"/>
    <s v="Leche desnatada en polvo "/>
    <s v="Para Microbiología."/>
    <s v="500 g"/>
    <n v="1153630500"/>
    <m/>
    <x v="2"/>
    <x v="31"/>
  </r>
  <r>
    <x v="1"/>
    <s v="D1211-153/32"/>
    <d v="2012-11-07T00:00:00"/>
    <d v="2017-11-01T00:00:00"/>
    <s v="A"/>
    <s v="Medio de cultivo tioglicolato G "/>
    <s v="Para Microbiología."/>
    <s v="500 g"/>
    <n v="1167610500"/>
    <m/>
    <x v="2"/>
    <x v="32"/>
  </r>
  <r>
    <x v="1"/>
    <s v="D1211-153/33"/>
    <d v="2012-11-07T00:00:00"/>
    <d v="2017-11-01T00:00:00"/>
    <s v="A"/>
    <s v="Agar CASO con neutralizantes"/>
    <s v="Para Microbiología."/>
    <s v="2 x 10 placas"/>
    <n v="1184080020"/>
    <m/>
    <x v="2"/>
    <x v="33"/>
  </r>
  <r>
    <x v="1"/>
    <s v="D1211-153/34"/>
    <d v="2012-11-07T00:00:00"/>
    <d v="2017-11-01T00:00:00"/>
    <s v="A"/>
    <s v="Agar glucosa 4 % según SABOURAUD con inhibidores"/>
    <s v="Para Microbiología."/>
    <s v="2 x 10 placas"/>
    <n v="1184090020"/>
    <m/>
    <x v="2"/>
    <x v="34"/>
  </r>
  <r>
    <x v="1"/>
    <s v="D1211-153/35"/>
    <d v="2012-11-07T00:00:00"/>
    <d v="2017-11-01T00:00:00"/>
    <s v="A"/>
    <s v="HY-RISE Colour Hygiene Test Strip"/>
    <s v="Para Microbiología."/>
    <s v="1 x 50 pruebas"/>
    <n v="1312000001"/>
    <m/>
    <x v="2"/>
    <x v="35"/>
  </r>
  <r>
    <x v="2"/>
    <m/>
    <m/>
    <m/>
    <m/>
    <m/>
    <m/>
    <m/>
    <m/>
    <m/>
    <x v="3"/>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s v="D1309-80"/>
    <d v="2013-09-10T00:00:00"/>
    <d v="2018-09-01T00:00:00"/>
    <s v="B"/>
    <s v="SD BIOLINE Leptospira IgG/IgM"/>
    <s v="Prueba inmunocromatográfica rápida para la detección cualitativa y diferencial  de anticuerpos IgG e IgM contra Leptospira interrogans en suero o plasma humano."/>
    <s v="30 pruebas"/>
    <s v="16FK40"/>
    <m/>
    <x v="0"/>
    <x v="0"/>
  </r>
  <r>
    <x v="0"/>
    <s v="D1309-81"/>
    <d v="2013-09-10T00:00:00"/>
    <d v="2018-09-01T00:00:00"/>
    <s v="B"/>
    <s v="SD BIOLINE HIV 1/2 3.0"/>
    <s v="Prueba inmunocromatográfica (rápida) para la detección cualitativa de anticuerpos de todos los isotipos (IgG, IgM e IgA) específicos para el VIH-1 y VIH-2 en suero, plasma o sangre total."/>
    <s v="30 pruebas / 25 pruebas"/>
    <s v="03FK10 / 03FK16"/>
    <m/>
    <x v="1"/>
    <x v="0"/>
  </r>
  <r>
    <x v="0"/>
    <s v="D1309-82"/>
    <d v="2013-09-10T00:00:00"/>
    <d v="2018-09-01T00:00:00"/>
    <s v="B"/>
    <s v="SD BIOLINE Chagas Ab Rapid"/>
    <s v="Prueba inmunocromatográfica rápida, de un solo paso, para la detección de  anticuerpos contra Trypanosoma cruzi en suero, plasma o sangre total humana."/>
    <s v="25 pruebas."/>
    <s v="49FK10"/>
    <m/>
    <x v="2"/>
    <x v="0"/>
  </r>
  <r>
    <x v="1"/>
    <s v="D1311-101"/>
    <d v="2013-11-19T00:00:00"/>
    <d v="2018-11-01T00:00:00"/>
    <s v="B"/>
    <s v="Familia 7.9  MINDRAY REACTIVOS M-30, SERIE BC"/>
    <s v="Para ser utilizado en los analizadores hematológicos MINDRAY de la serie BC "/>
    <m/>
    <m/>
    <m/>
    <x v="3"/>
    <x v="0"/>
  </r>
  <r>
    <x v="2"/>
    <s v="D1311-101/1"/>
    <d v="2013-11-19T00:00:00"/>
    <d v="2018-11-01T00:00:00"/>
    <s v="B"/>
    <s v="M-30E E-Z LIMPIADOR ENZIMÁTICO"/>
    <s v="Para ser utilizado en la limpieza periódica del analizador hematológico. "/>
    <s v="Frasco x 100 mL"/>
    <s v="A12-000045"/>
    <m/>
    <x v="4"/>
    <x v="0"/>
  </r>
  <r>
    <x v="2"/>
    <s v="D1311-101/2"/>
    <d v="2013-11-19T00:00:00"/>
    <d v="2018-11-01T00:00:00"/>
    <s v="B"/>
    <s v="M-30R DETERGENTE"/>
    <s v="Para ser utilizado como una solución isotónica, libre de azida, filtrada para la limpieza del analizador hematológico."/>
    <s v="Tanque x 20 L"/>
    <s v="A12-000048"/>
    <m/>
    <x v="3"/>
    <x v="0"/>
  </r>
  <r>
    <x v="2"/>
    <s v="D1311-101/3"/>
    <d v="2013-11-19T00:00:00"/>
    <d v="2018-11-01T00:00:00"/>
    <s v="B"/>
    <s v="M-30D DILUYENTE"/>
    <s v="Para ser utilizado como una solución isotónica, libre de azida, para el conteo y análisis de las células sanguíneas. "/>
    <s v="Tanque x 20 L"/>
    <s v="A12-000047"/>
    <m/>
    <x v="3"/>
    <x v="0"/>
  </r>
  <r>
    <x v="2"/>
    <s v="D1311-101/4"/>
    <d v="2013-11-19T00:00:00"/>
    <d v="2018-11-01T00:00:00"/>
    <s v="B"/>
    <s v="M-30P LIMPIADOR DE SONDA"/>
    <s v="Para ser utilizado como agente de limpieza periódica del analizador hematológico. "/>
    <s v="12 Frascos x 17 mL"/>
    <s v="A12-000046"/>
    <m/>
    <x v="3"/>
    <x v="0"/>
  </r>
  <r>
    <x v="2"/>
    <s v="D1311-101/5"/>
    <d v="2013-11-19T00:00:00"/>
    <d v="2018-11-01T00:00:00"/>
    <s v="B"/>
    <s v="M-30CFL LISANTE"/>
    <s v="Para ser utilizado como agente lisante, libre de cianuros, para la determinación cuantitativa de hemoglobina y conteo de leucocitos."/>
    <s v="Frasco x 500 mL"/>
    <s v="A12-000084"/>
    <m/>
    <x v="3"/>
    <x v="0"/>
  </r>
  <r>
    <x v="2"/>
    <s v="D1311-101/6"/>
    <d v="2013-11-19T00:00:00"/>
    <d v="2018-11-01T00:00:00"/>
    <s v="B"/>
    <s v="B30 Control Alto/B30 Control Normal/B30 Control Bajo"/>
    <s v="Para monitorear el desempeño."/>
    <s v="Estuche  x 3 frascos: Alto  1 x 3 mL/ Normal  1 x 3 mL/ Bajo  1 x 3 mL"/>
    <s v="0031-30-60615/ 0031-30-60616/ 0031-30-60617"/>
    <m/>
    <x v="3"/>
    <x v="0"/>
  </r>
  <r>
    <x v="2"/>
    <s v="D1311-101/7"/>
    <d v="2013-11-19T00:00:00"/>
    <d v="2018-11-01T00:00:00"/>
    <s v="B"/>
    <s v="S30 Calibrador"/>
    <s v="Para la calibración de los parámetros WBC, RBC, HGB, MCV y PLT."/>
    <s v="1 frasco x 3 mL "/>
    <s v="0031-30-60621"/>
    <m/>
    <x v="3"/>
    <x v="0"/>
  </r>
  <r>
    <x v="3"/>
    <m/>
    <m/>
    <m/>
    <m/>
    <m/>
    <m/>
    <m/>
    <m/>
    <m/>
    <x v="3"/>
    <x v="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0">
  <r>
    <x v="0"/>
    <s v="D0812-42"/>
    <d v="2008-12-11T00:00:00"/>
    <d v="2013-12-01T00:00:00"/>
    <s v="C"/>
    <s v="Elecsys Anti-HBe/PreciControl Anti-HBe"/>
    <s v="Prueba inmunológica para la determinación cualitativa de los anticuerpos humanos contra el antígeno “e” de la Hepatitis B en suero y plasma humanos."/>
    <m/>
    <m/>
    <m/>
    <x v="0"/>
    <s v=""/>
  </r>
  <r>
    <x v="1"/>
    <s v="D0812-42/1"/>
    <d v="2008-12-11T00:00:00"/>
    <d v="2013-12-02T00:00:00"/>
    <s v="C"/>
    <s v="Elecsys Anti-HBe"/>
    <s v="Prueba inmunológica para la determinación cualitativa de los anticuerpos humanos contra el antígeno “e” de la Hepatitis B en suero y plasma humanos."/>
    <s v="Para 100 determinaciones."/>
    <s v="1182 0613 "/>
    <m/>
    <x v="0"/>
    <s v="1"/>
  </r>
  <r>
    <x v="1"/>
    <s v="D0812-42/2"/>
    <d v="2008-12-11T00:00:00"/>
    <d v="2013-12-03T00:00:00"/>
    <s v="C"/>
    <s v="PreciControl Anti-HBe"/>
    <s v="Prueba inmunológica para la determinación cualitativa de los anticuerpos humanos contra el antígeno “e” de la Hepatitis B en suero y plasma humanos."/>
    <s v="PC A-HBE1    8 x 1,3 mL;  PC A-HBE2  8 x 1,3 mL "/>
    <s v="1187 6384"/>
    <m/>
    <x v="0"/>
    <s v="2"/>
  </r>
  <r>
    <x v="0"/>
    <s v="D0812-43"/>
    <d v="2008-12-11T00:00:00"/>
    <d v="2013-12-04T00:00:00"/>
    <s v="C"/>
    <s v="Elecsys Anti-HBs/PreciControl Anti-HBs"/>
    <s v="Prueba inmunológica para la determinación cuantitativa de los anticuerpos contra el antígeno de superficie del virus de la Hepatitis B en suero y plasma humanos."/>
    <m/>
    <m/>
    <m/>
    <x v="1"/>
    <s v=""/>
  </r>
  <r>
    <x v="1"/>
    <s v="D0812-43/1"/>
    <d v="2008-12-11T00:00:00"/>
    <d v="2013-12-05T00:00:00"/>
    <s v="C"/>
    <s v="Elecsys Anti-HBs"/>
    <s v="Prueba inmunológica para la determinación cuantitativa de los anticuerpos contra el antígeno de superficie del virus de la Hepatitis B en suero y plasma humanos."/>
    <s v="Para 100 determinaciones."/>
    <s v="11820524"/>
    <m/>
    <x v="1"/>
    <s v="1"/>
  </r>
  <r>
    <x v="1"/>
    <s v="D0812-43/2"/>
    <d v="2008-12-11T00:00:00"/>
    <d v="2013-12-06T00:00:00"/>
    <s v="C"/>
    <s v="PreciControl Anti-HBs"/>
    <s v="Prueba inmunológica para la determinación cuantitativa de los anticuerpos contra el antígeno de superficie del virus de la Hepatitis B en suero y plasma humanos."/>
    <s v="PC A-HBS1   8 x 1,3 mL;  PC A-HBS2  8 x 1,3 mL "/>
    <s v="11876317"/>
    <m/>
    <x v="1"/>
    <s v="2"/>
  </r>
  <r>
    <x v="0"/>
    <s v="D0812-46"/>
    <d v="2008-12-11T00:00:00"/>
    <d v="2013-12-07T00:00:00"/>
    <s v="D"/>
    <s v="Elecsys HBsAg II/PreciControl HbsAg II"/>
    <s v="Prueba inmunológica para la determinación cualitativa del antígeno de superficie del virus de la Hepatitis B en suero y plasma humanos."/>
    <m/>
    <m/>
    <m/>
    <x v="2"/>
    <s v=""/>
  </r>
  <r>
    <x v="1"/>
    <s v="D0812-46/1"/>
    <d v="2008-12-11T00:00:00"/>
    <d v="2013-12-08T00:00:00"/>
    <s v="D"/>
    <s v="Elecsys HBsAg II"/>
    <s v="Prueba inmunológica para la determinación cualitativa del antígeno de superficie del virus de la Hepatitis B en suero y plasma humanos."/>
    <s v="Para 100 determinaciones."/>
    <s v="0468 7787"/>
    <m/>
    <x v="2"/>
    <s v="1"/>
  </r>
  <r>
    <x v="1"/>
    <s v="D0812-46/2"/>
    <d v="2008-12-11T00:00:00"/>
    <d v="2013-12-09T00:00:00"/>
    <s v="D"/>
    <s v="PreciControl HBsAg II"/>
    <s v="Prueba inmunológica para la determinación cualitativa del antígeno de superficie del virus de la Hepatitis B en suero y plasma humanos."/>
    <s v="PC A-HBSAGII1    8 x 1,3 mL; PC A-HBSAGII2   8 x 1,3 mL"/>
    <s v=" 04687876"/>
    <m/>
    <x v="2"/>
    <s v="2"/>
  </r>
  <r>
    <x v="2"/>
    <s v="D0812-47"/>
    <d v="2008-12-11T00:00:00"/>
    <d v="2013-12-10T00:00:00"/>
    <s v="D"/>
    <s v="Elecsys HIV Ag/PreciControl HIV Ag/ Elecsys HIV Ag Confirmatory Test."/>
    <s v="Prueba inmunológica para la determinación cualitativa del antígeno p24 del Virus de la Inmunodeficiencia Humana tipo 1 (HIV-1) en suero y plasma humanos, y en el sobrenadante de cultivo celular. El Elecsys HIV Ag Confirmatory se utiliza para confirmar la presencia del antígeno p24"/>
    <m/>
    <m/>
    <m/>
    <x v="3"/>
    <s v=""/>
  </r>
  <r>
    <x v="1"/>
    <s v="D0812-47/1"/>
    <d v="2008-12-11T00:00:00"/>
    <d v="2013-12-11T00:00:00"/>
    <s v="D"/>
    <s v="Elecsys HIV Ag"/>
    <s v="Prueba inmunológica para la determinación cualitativa del antígeno p24 del Virus de la Inmunodeficiencia Humana tipo 1 (HIV-1) en suero y plasma humanos, y en el sobrenadante de cultivo celular. El Elecsys HIV Ag Confirmatory se utiliza para confirmar la presencia del antígeno p24"/>
    <s v="Para 100 determinaciones."/>
    <s v="11971611"/>
    <m/>
    <x v="3"/>
    <s v="1"/>
  </r>
  <r>
    <x v="1"/>
    <s v="D0812-47/2"/>
    <d v="2008-12-11T00:00:00"/>
    <d v="2013-12-12T00:00:00"/>
    <s v="D"/>
    <s v="PreciControl HIV Ag"/>
    <s v="Prueba inmunológica para la determinación cualitativa del antígeno p24 del Virus de la Inmunodeficiencia Humana tipo 1 (HIV-1) en suero y plasma humanos, y en el sobrenadante de cultivo celular. El Elecsys HIV Ag Confirmatory se utiliza para confirmar la presencia del antígeno p24"/>
    <s v="PC A-HBE1   8 x 1,3 mL;  PC A-HBE2   8 x 1,3 mL "/>
    <s v="11971735 "/>
    <m/>
    <x v="3"/>
    <s v="2"/>
  </r>
  <r>
    <x v="1"/>
    <s v="D0812-47/3"/>
    <d v="2008-12-11T00:00:00"/>
    <d v="2013-12-13T00:00:00"/>
    <s v="D"/>
    <s v="Elecsys HIV Ag Confirmatory Test"/>
    <s v="Prueba inmunológica para la determinación cualitativa del antígeno p24 del Virus de la Inmunodeficiencia Humana tipo 1 (HIV-1) en suero y plasma humanos, y en el sobrenadante de cultivo celular. El Elecsys HIV Ag Confirmatory se utiliza para confirmar la presencia del antígeno p24"/>
    <s v="Reactivo ConfIrmatorio  2 x 1,0 mL; Reactivo Control   2 x 1,0 mL  "/>
    <s v="1200 1101"/>
    <m/>
    <x v="3"/>
    <s v="3"/>
  </r>
  <r>
    <x v="0"/>
    <s v="D0812-48"/>
    <d v="2008-12-11T00:00:00"/>
    <d v="2013-12-14T00:00:00"/>
    <s v="D"/>
    <s v="COBAS AmpliPrep/COBAS TaqMan HIV-1 Test, v2.0 / COBAS AmpliPrep/ COBAS TaqMan Wash Reagent"/>
    <s v="Prueba de amplificación in vitro de ácidos nucleicos para la cuantificación del ARN del HIV-1 en plasma humano."/>
    <s v="48 pruebas / 1 x 5,1 L"/>
    <s v="05212294/03587797"/>
    <m/>
    <x v="4"/>
    <s v=""/>
  </r>
  <r>
    <x v="0"/>
    <s v="D0812-49"/>
    <d v="2008-12-11T00:00:00"/>
    <d v="2013-12-15T00:00:00"/>
    <s v="D"/>
    <s v="Elecsys Anti-HBc IgM/PreciControl Anti-HBc IgM"/>
    <s v="Prueba inmunológica para la determinación cualitativa de las inmunoglobulinas M (IgM) contra el antígeno del núcleo del virus de la Hepatitis B en suero y plasma humanos."/>
    <m/>
    <m/>
    <m/>
    <x v="5"/>
    <s v=""/>
  </r>
  <r>
    <x v="1"/>
    <s v="D0812-49/1"/>
    <d v="2008-12-11T00:00:00"/>
    <d v="2013-12-16T00:00:00"/>
    <s v="D"/>
    <s v="Elecsys Anti-HBc IgM"/>
    <s v="Prueba inmunológica para la determinación cualitativa de las inmunoglobulinas M (IgM) contra el antígeno del núcleo del virus de la Hepatitis B en suero y plasma humanos."/>
    <s v="Para 100 determinaciones."/>
    <s v="1182 0567"/>
    <m/>
    <x v="5"/>
    <s v="1"/>
  </r>
  <r>
    <x v="1"/>
    <s v="D0812-49/2"/>
    <d v="2008-12-11T00:00:00"/>
    <d v="2013-12-17T00:00:00"/>
    <s v="D"/>
    <s v="PreciControl Anti-HBc IgM"/>
    <s v="Prueba inmunológica para la determinación cualitativa de las inmunoglobulinas M (IgM) contra el antígeno del núcleo del virus de la Hepatitis B en suero y plasma humanos."/>
    <s v="PC A-HBCIGM1  8 x 1,0 mL; PC A-HBCIGM1  8 x 1,0 mL "/>
    <s v="1187 6333"/>
    <m/>
    <x v="5"/>
    <s v="2"/>
  </r>
  <r>
    <x v="0"/>
    <s v="D0812-50"/>
    <d v="2008-12-11T00:00:00"/>
    <d v="2013-12-18T00:00:00"/>
    <s v="D"/>
    <s v="Elecsys HbeAg/PreciControl Anti-HbeAg"/>
    <s v="Prueba inmunológica para la determinación cualitativa del antígeno “e” del virus de la Hepatitis B en suero y plasma humanos."/>
    <m/>
    <m/>
    <m/>
    <x v="6"/>
    <s v=""/>
  </r>
  <r>
    <x v="1"/>
    <s v="D0812-50/1"/>
    <d v="2008-12-11T00:00:00"/>
    <d v="2013-12-19T00:00:00"/>
    <s v="D"/>
    <s v="Elecsys HBeAg"/>
    <s v="Prueba inmunológica para la determinación cualitativa del antígeno “e” del virus de la Hepatitis B en suero y plasma humanos."/>
    <s v="Estuche para 100 determinaciones."/>
    <s v="11820583"/>
    <m/>
    <x v="6"/>
    <s v="1"/>
  </r>
  <r>
    <x v="1"/>
    <s v="D0812-50/2"/>
    <d v="2008-12-11T00:00:00"/>
    <d v="2013-12-20T00:00:00"/>
    <s v="D"/>
    <s v="PreciControl HBeAg"/>
    <s v="Prueba inmunológica para la determinación cualitativa del antígeno “e” del virus de la Hepatitis B en suero y plasma humanos."/>
    <s v="PC A-HBEAG1    8 x 1,3 mL;  PC A-HBEAG2    8 x 1,3 mL "/>
    <s v="11876376"/>
    <m/>
    <x v="6"/>
    <s v="2"/>
  </r>
  <r>
    <x v="0"/>
    <s v="D0812-44"/>
    <d v="2008-12-11T00:00:00"/>
    <d v="2013-12-21T00:00:00"/>
    <s v="D"/>
    <s v="Elecsys Anti-HBc/PreciControl Anti-HBc "/>
    <s v="Prueba inmunológica para la determinación cualitativa de inmunoglobulinas G y M (IgG e IgM) contra el antígeno del núcleo del virus de la Hepatitis B en suero y plasma humanos."/>
    <m/>
    <m/>
    <m/>
    <x v="7"/>
    <s v=""/>
  </r>
  <r>
    <x v="1"/>
    <s v="D0812-44/1"/>
    <d v="2008-12-11T00:00:00"/>
    <d v="2013-12-22T00:00:00"/>
    <s v="D"/>
    <s v="Elecsys Anti-HBc "/>
    <s v="Prueba inmunológica para la determinación cualitativa de inmunoglobulinas G y M (IgG e IgM) contra el antígeno del núcleo del virus de la Hepatitis B en suero y plasma humanos."/>
    <s v="Para 100 determinaciones"/>
    <s v="11820559"/>
    <m/>
    <x v="7"/>
    <s v="1"/>
  </r>
  <r>
    <x v="1"/>
    <s v="D0812-44/2"/>
    <d v="2008-12-11T00:00:00"/>
    <d v="2013-12-23T00:00:00"/>
    <s v="D"/>
    <s v="PreciControl Anti-HBc"/>
    <s v="Prueba inmunológica para la determinación cualitativa de inmunoglobulinas G y M (IgG e IgM) contra el antígeno del núcleo del virus de la Hepatitis B en suero y plasma humanos."/>
    <s v="PC A-HBC1    8 x 1,3 mL,  PC A-HBC2    8 x 1,3 mL "/>
    <s v="11876325"/>
    <m/>
    <x v="7"/>
    <s v="2"/>
  </r>
  <r>
    <x v="0"/>
    <s v="D0903-06"/>
    <d v="2009-03-30T00:00:00"/>
    <d v="2014-03-01T00:00:00"/>
    <s v="D"/>
    <s v="Elecsys Anti-HCV/PreciControl Anti-HCV "/>
    <s v="Prueba inmunológica para la determinación cualitativa de los anticuerpos contra el virus de la Hepatitis C en suero y plasma humanos."/>
    <m/>
    <m/>
    <m/>
    <x v="8"/>
    <s v=""/>
  </r>
  <r>
    <x v="1"/>
    <s v="D0903-06/1"/>
    <d v="2009-03-31T00:00:00"/>
    <d v="2014-03-01T00:00:00"/>
    <s v="D"/>
    <s v="Elecsys Anti-HCV"/>
    <s v="Prueba inmunológica para la determinación cualitativa de los anticuerpos contra el virus de la Hepatitis C en suero y plasma humanos."/>
    <s v="Para 100 determinaciones"/>
    <s v="0329 0352"/>
    <m/>
    <x v="8"/>
    <s v="1"/>
  </r>
  <r>
    <x v="1"/>
    <s v="D0903-06/2"/>
    <d v="2009-04-01T00:00:00"/>
    <d v="2014-03-01T00:00:00"/>
    <s v="D"/>
    <s v="PreciControl Anti-HCV"/>
    <s v="Prueba inmunológica para la determinación cualitativa de los anticuerpos contra el virus de la Hepatitis C en suero y plasma humanos."/>
    <s v="PC A-HCV1      8 x 1,3 mL; PC A-HCV2    8 x 1,3 mL "/>
    <s v="03290379"/>
    <m/>
    <x v="8"/>
    <s v="2"/>
  </r>
  <r>
    <x v="0"/>
    <s v="D0903-07"/>
    <d v="2009-04-02T00:00:00"/>
    <d v="2014-03-01T00:00:00"/>
    <s v="C"/>
    <s v="Elecsys Total PSA/Total PSA CalSet "/>
    <s v="Ensayo inmunológico para la determinación cuantitativa del antígeno prostático específico total en suero y plasma humano en los analizadores automáticos Elecsys 1010/2010 y en el modular E170."/>
    <m/>
    <m/>
    <m/>
    <x v="9"/>
    <s v=""/>
  </r>
  <r>
    <x v="1"/>
    <s v="D0903-07/1"/>
    <d v="2009-04-03T00:00:00"/>
    <d v="2014-03-01T00:00:00"/>
    <s v="C"/>
    <s v="Elecsys Total PSA"/>
    <s v="Ensayo inmunológico para la determinación cuantitativa del antígeno prostático específico total en suero y plasma humano en los analizadores automáticos Elecsys 1010/2010 y en el modular E170."/>
    <s v="Para 100 determinaciones"/>
    <s v="04641655"/>
    <m/>
    <x v="9"/>
    <s v="1"/>
  </r>
  <r>
    <x v="1"/>
    <s v="D0903-07/2"/>
    <d v="2009-04-04T00:00:00"/>
    <d v="2014-03-01T00:00:00"/>
    <s v="C"/>
    <s v="Total PSA CalSet"/>
    <s v="Ensayo inmunológico para la determinación cuantitativa del antígeno prostático específico total en suero y plasma humano en los analizadores automáticos Elecsys 1010/2010 y en el modular E170."/>
    <s v="Cal1  2 x 1,0 mL; Cal2   2 x 1,0 mL "/>
    <s v="04485220"/>
    <m/>
    <x v="9"/>
    <s v="2"/>
  </r>
  <r>
    <x v="0"/>
    <s v="D0903-08"/>
    <d v="2009-04-05T00:00:00"/>
    <d v="2014-03-01T00:00:00"/>
    <s v="C"/>
    <s v="Elecsys Free PSA/Free PSA CalSet "/>
    <s v="Ensayo inmunológico para la determinación cuantitativa del antígeno prostático específico libre en suero y plasma humano en los analizadores automáticos Elecsys 1010/2010 y en el modular E170."/>
    <m/>
    <m/>
    <m/>
    <x v="10"/>
    <s v=""/>
  </r>
  <r>
    <x v="1"/>
    <s v="D0903-08/1"/>
    <d v="2009-04-06T00:00:00"/>
    <d v="2014-03-01T00:00:00"/>
    <s v="C"/>
    <s v="Elecsys Free PSA"/>
    <s v="Ensayo inmunológico para la determinación cuantitativa del antígeno prostático específico libre en suero y plasma humano en los analizadores automáticos Elecsys 1010/2010 y en el modular E170."/>
    <s v="Para 100 determinaciones"/>
    <s v="03289788"/>
    <m/>
    <x v="10"/>
    <s v="1"/>
  </r>
  <r>
    <x v="1"/>
    <s v="D0903-08/2"/>
    <d v="2009-04-07T00:00:00"/>
    <d v="2014-03-01T00:00:00"/>
    <s v="C"/>
    <s v="Free PSA CalSet"/>
    <s v="Ensayo inmunológico para la determinación cuantitativa del antígeno prostático específico libre en suero y plasma humano en los analizadores automáticos Elecsys 1010/2010 y en el modular E170."/>
    <s v="Cal1    2 x 1,0 mL; Cal2   2 x 1,0 mL  "/>
    <s v="03289796"/>
    <m/>
    <x v="10"/>
    <s v="2"/>
  </r>
  <r>
    <x v="0"/>
    <s v="D0905-10"/>
    <d v="2009-05-07T00:00:00"/>
    <d v="2014-05-01T00:00:00"/>
    <s v="B"/>
    <s v="Elecsys HCG + β/ HCG+ β CalSet "/>
    <s v="Ensayo inmunológico para la determinación cuantitativa de la suma de la gonadotropina coriónica humana (HCG) y la subunidad  β  de la HCG en suero y plasma humano."/>
    <m/>
    <m/>
    <m/>
    <x v="11"/>
    <s v=""/>
  </r>
  <r>
    <x v="1"/>
    <s v="D0905-10/1"/>
    <d v="2009-05-08T00:00:00"/>
    <d v="2014-05-01T00:00:00"/>
    <s v="B"/>
    <s v="Elecsys HCG + β"/>
    <s v="Ensayo inmunológico para la determinación cuantitativa de la suma de la gonadotropina coriónica humana (HCG) y la subunidad  β  de la HCG en suero y plasma humano."/>
    <s v="Para 100 determinaciones"/>
    <s v="03271749"/>
    <m/>
    <x v="11"/>
    <s v="1"/>
  </r>
  <r>
    <x v="1"/>
    <s v="D0905-10/2"/>
    <d v="2009-05-09T00:00:00"/>
    <d v="2014-05-01T00:00:00"/>
    <s v="B"/>
    <s v="Elecsys HCG + β CalSet"/>
    <s v="Ensayo inmunológico para la determinación cuantitativa de la suma de la gonadotropina coriónica humana (HCG) y la subunidad  β  de la HCG en suero y plasma humano."/>
    <s v="Cal1 2 x 1,0 mL;  Cal2  2 x 1,0 mL "/>
    <s v="03302652"/>
    <m/>
    <x v="11"/>
    <s v="2"/>
  </r>
  <r>
    <x v="0"/>
    <s v="D0905-11"/>
    <d v="2009-05-11T00:00:00"/>
    <d v="2014-05-01T00:00:00"/>
    <s v="C"/>
    <s v="Elecsys Toxo IgM/PreciControl Toxo IgM "/>
    <s v="Prueba inmunológica para la determinación cualitativa de las inmunoglobulinas M contra el parásito Toxoplasma gondii en suero y plasma humanos."/>
    <m/>
    <m/>
    <m/>
    <x v="12"/>
    <s v=""/>
  </r>
  <r>
    <x v="1"/>
    <s v="D0905-11/1"/>
    <d v="2009-05-11T00:00:00"/>
    <d v="2014-05-01T00:00:00"/>
    <s v="C"/>
    <s v="Elecsys Toxo IgM"/>
    <s v="Prueba inmunológica para la determinación cualitativa de las inmunoglobulinas M contra el parásito Toxoplasma gondii en suero y plasma humanos."/>
    <s v="Para 100 determinaciones."/>
    <s v="0461 8858"/>
    <m/>
    <x v="12"/>
    <s v="1"/>
  </r>
  <r>
    <x v="1"/>
    <s v="D0905-11/2"/>
    <d v="2009-05-11T00:00:00"/>
    <d v="2014-05-01T00:00:00"/>
    <s v="C"/>
    <s v="PreciControl Toxo IgM"/>
    <s v="Prueba inmunológica para la determinación cualitativa de las inmunoglobulinas M contra el parásito Toxoplasma gondii en suero y plasma humanos."/>
    <s v="PC TOXIGM1   8 x 0,67 mL; PC TOXIGM2    8 x 0,67 mL "/>
    <s v="0461 8866"/>
    <m/>
    <x v="12"/>
    <s v="2"/>
  </r>
  <r>
    <x v="0"/>
    <s v="D0905-12"/>
    <d v="2009-05-11T00:00:00"/>
    <d v="2014-05-01T00:00:00"/>
    <s v="C"/>
    <s v="Elecsys Rubella IgG/PreciControl Rubella IgG"/>
    <s v="Prueba inmunológica para la determinación cuantitativa de las inmunoglobulinas G contra el virus de la rubéola en suero y plasma humanos."/>
    <m/>
    <m/>
    <m/>
    <x v="13"/>
    <s v=""/>
  </r>
  <r>
    <x v="1"/>
    <s v="D0905-12/1"/>
    <d v="2009-05-11T00:00:00"/>
    <d v="2014-05-01T00:00:00"/>
    <s v="C"/>
    <s v="Elecsys Rubella IgG"/>
    <s v="Prueba inmunológica para la determinación cuantitativa de las inmunoglobulinas G contra el virus de la rubéola en suero y plasma humanos."/>
    <s v="Para 100 determinaciones."/>
    <s v="0461 8793"/>
    <m/>
    <x v="13"/>
    <s v="1"/>
  </r>
  <r>
    <x v="1"/>
    <s v="D0905-12/2"/>
    <d v="2009-05-11T00:00:00"/>
    <d v="2014-05-01T00:00:00"/>
    <s v="C"/>
    <s v="PreciControl Rubella IgG"/>
    <s v="Prueba inmunológica para la determinación cuantitativa de las inmunoglobulinas G contra el virus de la rubéola en suero y plasma humanos."/>
    <s v="PC RUBIGG1   8 x 1,0 mL; PC RUBIGG2   8 x 1,0 mL "/>
    <s v="0461 8807"/>
    <m/>
    <x v="13"/>
    <s v="2"/>
  </r>
  <r>
    <x v="0"/>
    <s v="D0905-13"/>
    <d v="2009-05-11T00:00:00"/>
    <d v="2014-05-01T00:00:00"/>
    <s v="C"/>
    <s v="Elecsys Rubella IgM /PreciControl Rubella IgM"/>
    <s v="Prueba inmunológica para la determinación cualitativa de las inmunoglobulinas M contra el virus de la rubéola en suero y plasma humanos."/>
    <m/>
    <m/>
    <m/>
    <x v="14"/>
    <s v=""/>
  </r>
  <r>
    <x v="1"/>
    <s v="D0905-13/1"/>
    <d v="2009-05-11T00:00:00"/>
    <d v="2014-05-01T00:00:00"/>
    <s v="C"/>
    <s v="Elecsys Rubella IgM"/>
    <s v="Prueba inmunológica para la determinación cualitativa de las inmunoglobulinas M contra el virus de la rubéola en suero y plasma humanos."/>
    <s v="Para 100 determinaciones"/>
    <s v="0461 8831"/>
    <m/>
    <x v="14"/>
    <s v="1"/>
  </r>
  <r>
    <x v="1"/>
    <s v="D0905-13/2"/>
    <d v="2009-05-11T00:00:00"/>
    <d v="2014-05-01T00:00:00"/>
    <s v="C"/>
    <s v="PreciControl Rubella IgM"/>
    <s v="Prueba inmunológica para la determinación cualitativa de las inmunoglobulinas M contra el virus de la rubéola en suero y plasma humanos."/>
    <s v="PC RUBIGM1  4 x 1,0 mL; PC RUBIGM2  4 x 1,0 mL "/>
    <s v="0461 8840"/>
    <m/>
    <x v="14"/>
    <s v="2"/>
  </r>
  <r>
    <x v="0"/>
    <s v="D0905-14"/>
    <d v="2009-05-11T00:00:00"/>
    <d v="2014-05-01T00:00:00"/>
    <s v="C"/>
    <s v="Elecsys Toxo IgG/PreciControl Toxo IgG "/>
    <s v="Prueba inmunológica para la determinación cuantitativa de las inmunoglobulinas G contra el parásito Toxoplasma gondii en suero y plasma humanos."/>
    <m/>
    <m/>
    <m/>
    <x v="15"/>
    <s v=""/>
  </r>
  <r>
    <x v="1"/>
    <s v="D0905-14/1"/>
    <d v="2009-05-11T00:00:00"/>
    <d v="2014-05-01T00:00:00"/>
    <s v="C"/>
    <s v="Elecsys Toxo IgG"/>
    <s v="Prueba inmunológica para la determinación cuantitativa de las inmunoglobulinas G contra el parásito Toxoplasma gondii en suero y plasma humanos."/>
    <s v="Para  100 determinaciones."/>
    <s v="0461 8815"/>
    <m/>
    <x v="15"/>
    <s v="1"/>
  </r>
  <r>
    <x v="1"/>
    <s v="D0905-14/2"/>
    <d v="2009-05-11T00:00:00"/>
    <d v="2014-05-01T00:00:00"/>
    <s v="C"/>
    <s v="PreciControl Toxo IgG"/>
    <s v="Prueba inmunológica para la determinación cuantitativa de las inmunoglobulinas G contra el parásito Toxoplasma gondii en suero y plasma humanos."/>
    <s v="PC TOXIGG1  8 x 1,0 mL;  PC TOXIGG2  8 x 1,0 mL "/>
    <s v="0461 8823"/>
    <m/>
    <x v="15"/>
    <s v="2"/>
  </r>
  <r>
    <x v="3"/>
    <s v="D0911-37"/>
    <d v="2009-11-10T00:00:00"/>
    <d v="2014-11-01T00:00:00"/>
    <s v="D"/>
    <s v="Sistema cobas TaqScreen MPX Test"/>
    <s v="Para la detección cualitativa del ARN de los grupos M y O del VIH-1, ARN del VIH-2, ARN del VHC y ADN del VHB en plasma humano, en el sistema cobas s 201."/>
    <s v="Estuche para 96 pruebas  (MPX)/Estuche con 6 juegos  (MPX CTL)/Frasco de 5,1 L (TS WR), "/>
    <s v="04584244/04626290/04404220"/>
    <m/>
    <x v="16"/>
    <s v=""/>
  </r>
  <r>
    <x v="0"/>
    <s v="D0912-40"/>
    <d v="2009-12-16T00:00:00"/>
    <d v="2014-12-01T00:00:00"/>
    <s v="B"/>
    <s v="Elecsys T3/CalSet T3 "/>
    <s v="Ensayo inmunológico para la determinación cuantitativa de la triyodotironina total en suero y plasma humano en los inmunoanalizadores Elecsys 1010/2010, modular E170 y cobas e 411 y 601."/>
    <m/>
    <m/>
    <m/>
    <x v="17"/>
    <s v=""/>
  </r>
  <r>
    <x v="1"/>
    <s v="D0912-40/1"/>
    <d v="2009-12-16T00:00:00"/>
    <d v="2014-12-01T00:00:00"/>
    <s v="B"/>
    <s v="Elecsys T3"/>
    <s v="Ensayo inmunológico para la determinación cuantitativa de la triyodotironina total en suero y plasma humano en los inmunoanalizadores Elecsys 1010/2010, modular E170 y cobas e 411 y 601."/>
    <s v="Estuche para 200 determinaciones"/>
    <s v=" 11731360"/>
    <m/>
    <x v="17"/>
    <s v="1"/>
  </r>
  <r>
    <x v="1"/>
    <s v="D0912-40/2"/>
    <d v="2009-12-16T00:00:00"/>
    <d v="2014-12-01T00:00:00"/>
    <s v="B"/>
    <s v="T3 CalSet"/>
    <s v="Ensayo inmunológico para la determinación cuantitativa de la triyodotironina total en suero y plasma humano en los inmunoanalizadores Elecsys 1010/2010, modular E170 y cobas e 411 y 601."/>
    <s v="T3 Cal1   2 x 1,0 mL;  T3 Cal2   2 x 1,0 mL "/>
    <s v="11731548"/>
    <m/>
    <x v="17"/>
    <s v="2"/>
  </r>
  <r>
    <x v="0"/>
    <s v="D0912-41"/>
    <d v="2009-12-17T00:00:00"/>
    <d v="2014-12-01T00:00:00"/>
    <s v="B"/>
    <s v="Elecsys T4/ CalSet T4"/>
    <s v="Ensayo inmunológico para la determinación cuantitativa de la tiroxina en suero y plasma humano en los inmunoanalizadores Elecsys 1010/2010, modular E170 y cobas e 411 y 601."/>
    <m/>
    <m/>
    <m/>
    <x v="18"/>
    <s v=""/>
  </r>
  <r>
    <x v="1"/>
    <s v="D0912-41/1"/>
    <d v="2009-12-17T00:00:00"/>
    <d v="2014-12-01T00:00:00"/>
    <s v="B"/>
    <s v="Elecsys T4"/>
    <s v="Ensayo inmunológico para la determinación cuantitativa de la tiroxina en suero y plasma humano en los inmunoanalizadores Elecsys 1010/2010, modular E170 y cobas e 411 y 601."/>
    <s v="Estuche para 200 determinaciones"/>
    <s v="12017709"/>
    <m/>
    <x v="18"/>
    <s v="1"/>
  </r>
  <r>
    <x v="1"/>
    <s v="D0912-41/2"/>
    <d v="2009-12-17T00:00:00"/>
    <d v="2014-12-01T00:00:00"/>
    <s v="B"/>
    <s v="T4 CalSet"/>
    <s v="Ensayo inmunológico para la determinación cuantitativa de la tiroxina en suero y plasma humano en los inmunoanalizadores Elecsys 1010/2010, modular E170 y cobas e 411 y 601."/>
    <s v="T4 Cal1    2 x 1,0 mL; T4 Cal2   2 x 1,0 mL "/>
    <s v="12017717"/>
    <m/>
    <x v="18"/>
    <s v="2"/>
  </r>
  <r>
    <x v="2"/>
    <s v="D1001-01"/>
    <d v="2010-01-12T00:00:00"/>
    <d v="2015-01-01T00:00:00"/>
    <s v="B"/>
    <s v="Elecsys TSH /TSH CalSet / PreciControl TSH"/>
    <s v="Ensayo inmunológico para  la determinación cuantitativa de la tirotropina en suero y plasma humano en los inmunoanalizadores Elecsys 1010/2010, modular E170 y cobas e 411 y 601."/>
    <m/>
    <m/>
    <m/>
    <x v="19"/>
    <s v=""/>
  </r>
  <r>
    <x v="1"/>
    <s v="D1001-01/01"/>
    <d v="2010-01-12T00:00:00"/>
    <d v="2015-01-01T00:00:00"/>
    <s v="B"/>
    <s v="Elecsys TSH"/>
    <s v="Ensayo inmunológico para  la determinación cuantitativa de la tirotropina en suero y plasma humano en los inmunoanalizadores Elecsys 1010/2010, modular E170 y cobas e 411 y 601."/>
    <s v="Para 200 determinaciones"/>
    <s v="11731459"/>
    <m/>
    <x v="19"/>
    <s v="01"/>
  </r>
  <r>
    <x v="1"/>
    <s v="D1001-01/02"/>
    <d v="2010-01-12T00:00:00"/>
    <d v="2015-01-01T00:00:00"/>
    <s v="B"/>
    <s v="TSH CalSet"/>
    <s v="Ensayo inmunológico para  la determinación cuantitativa de la tirotropina en suero y plasma humano en los inmunoanalizadores Elecsys 1010/2010, modular E170 y cobas e 411 y 601."/>
    <s v="TSH Cal 1 2 x 1,3 mL; TSH Cal 2  2 x 1,3 mL "/>
    <s v="04738551"/>
    <m/>
    <x v="19"/>
    <s v="02"/>
  </r>
  <r>
    <x v="1"/>
    <s v="D1001-01/03"/>
    <d v="2010-01-12T00:00:00"/>
    <d v="2015-01-01T00:00:00"/>
    <s v="B"/>
    <s v="PreciControl TSH"/>
    <s v="Ensayo inmunológico para  la determinación cuantitativa de la tirotropina en suero y plasma humano en los inmunoanalizadores Elecsys 1010/2010, modular E170 y cobas e 411 y 601."/>
    <s v="PC TSH  4 x 2 mL "/>
    <s v="11776479"/>
    <m/>
    <x v="19"/>
    <s v="03"/>
  </r>
  <r>
    <x v="2"/>
    <s v="D1001-02"/>
    <d v="2010-01-12T00:00:00"/>
    <d v="2015-01-01T00:00:00"/>
    <s v="B"/>
    <s v="Elecsys ACTH / ACTH CalSet / PreciControl ACTH"/>
    <s v="Ensayo inmunológico para  la determinación cuantitativa de la adrenocorticotropina en plasma  humano tratado con EDTA en los inmunoanalizadores Elecsys 1010/2010, modular E170 y cobas e 411 y 601."/>
    <m/>
    <m/>
    <m/>
    <x v="20"/>
    <s v=""/>
  </r>
  <r>
    <x v="1"/>
    <s v="D1001-02/1"/>
    <d v="2010-01-12T00:00:00"/>
    <d v="2015-01-01T00:00:00"/>
    <s v="B"/>
    <s v="Elecsys ACTH"/>
    <s v="Ensayo inmunológico para  la determinación cuantitativa de la adrenocorticotropina en plasma  humano tratado con EDTA en los inmunoanalizadores Elecsys 1010/2010, modular E170 y cobas e 411 y 601."/>
    <s v="Para 100 determinaciones."/>
    <s v="03255751"/>
    <m/>
    <x v="20"/>
    <s v="1"/>
  </r>
  <r>
    <x v="1"/>
    <s v="D1001-02/2"/>
    <d v="2010-01-12T00:00:00"/>
    <d v="2015-01-01T00:00:00"/>
    <s v="B"/>
    <s v="ACTH CalSet"/>
    <s v="Ensayo inmunológico para  la determinación cuantitativa de la adrenocorticotropina en plasma  humano tratado con EDTA en los inmunoanalizadores Elecsys 1010/2010, modular E170 y cobas e 411 y 601."/>
    <s v="ACTH Cal 1   2 x 1 mL;  ACTH Cal 2   2 x 1 mL "/>
    <s v="03255760 "/>
    <m/>
    <x v="20"/>
    <s v="2"/>
  </r>
  <r>
    <x v="1"/>
    <s v="D1001-02/3"/>
    <d v="2010-01-12T00:00:00"/>
    <d v="2015-01-01T00:00:00"/>
    <s v="B"/>
    <s v="PreciControl ACTH"/>
    <s v="Ensayo inmunológico para  la determinación cuantitativa de la adrenocorticotropina en plasma  humano tratado con EDTA en los inmunoanalizadores Elecsys 1010/2010, modular E170 y cobas e 411 y 601."/>
    <s v="PC ACTH 1   2 x 2 mL;   PC ACTH 2    2 x 2 mL "/>
    <s v="04655346"/>
    <m/>
    <x v="20"/>
    <s v="3"/>
  </r>
  <r>
    <x v="0"/>
    <s v="D1001-04"/>
    <d v="2010-01-12T00:00:00"/>
    <d v="2015-01-01T00:00:00"/>
    <s v="B"/>
    <s v="Elecsys Cortisol / Cortisol CalSet"/>
    <s v="Ensayo inmunológico para  la determinación cuantitativa de cortisol en suero, plasma, orina y saliva  humano en los inmunoanalizadores Elecsys 1010/2010, modular E170 y cobas e 411 y 601."/>
    <m/>
    <m/>
    <m/>
    <x v="21"/>
    <s v=""/>
  </r>
  <r>
    <x v="1"/>
    <s v="D1001-04/1"/>
    <d v="2010-01-12T00:00:00"/>
    <d v="2015-01-01T00:00:00"/>
    <s v="B"/>
    <s v="Elecsys Cortisol"/>
    <s v="Ensayo inmunológico para  la determinación cuantitativa de cortisol en suero, plasma, orina y saliva  humano en los inmunoanalizadores Elecsys 1010/2010, modular E170 y cobas e 411 y 601."/>
    <s v="Para 100 determinaciones."/>
    <s v="11875116"/>
    <m/>
    <x v="21"/>
    <s v="1"/>
  </r>
  <r>
    <x v="1"/>
    <s v="D1001-04/2"/>
    <d v="2010-01-12T00:00:00"/>
    <d v="2015-01-01T00:00:00"/>
    <s v="B"/>
    <s v="Cortisol CalSet"/>
    <s v="Ensayo inmunológico para  la determinación cuantitativa de cortisol en suero, plasma, orina y saliva  humano en los inmunoanalizadores Elecsys 1010/2010, modular E170 y cobas e 411 y 601."/>
    <s v="CORT Cal 1   2 x 1,0 mL; CORT Cal 2   2 x 1,0 mL "/>
    <s v="11875124 "/>
    <m/>
    <x v="21"/>
    <s v="2"/>
  </r>
  <r>
    <x v="4"/>
    <s v="D1005-23"/>
    <d v="2010-05-11T00:00:00"/>
    <d v="2015-05-01T00:00:00"/>
    <s v="C"/>
    <s v="Perfil Sistema ACCU-CHEK Active"/>
    <s v=" "/>
    <s v=" "/>
    <m/>
    <m/>
    <x v="22"/>
    <s v=""/>
  </r>
  <r>
    <x v="5"/>
    <s v="D1005-23/1"/>
    <d v="2010-05-11T00:00:00"/>
    <d v="2015-05-01T00:00:00"/>
    <s v="C"/>
    <s v="ACCU-CHEK Active TIRAS REACTIVAS"/>
    <s v="Para la determinación cuantitativa de la glicemia en sangre capilar fresca, en sangre venosa anticoagulada con heparina de litio, heparina de amonio o EDTA, y, de aplicarse la sangre fuera del medidor, también en sangre arterial, así como en sangre de recién nacidos."/>
    <s v="10 Tiras reactivas/25 Tiras reactivas /50 Tiras reactivas   "/>
    <s v="05144469/05144442/ 05144418"/>
    <m/>
    <x v="22"/>
    <s v="1"/>
  </r>
  <r>
    <x v="5"/>
    <s v="D1005-23/2"/>
    <d v="2010-05-11T00:00:00"/>
    <d v="2015-05-01T00:00:00"/>
    <s v="C"/>
    <s v="ACCU-CHEK Active CONTROL"/>
    <s v="Para el control del funcionamiento de medidores ACCU-CHEK Active, ACCU-CHEK Plus o GlUCOTREND y Tiras Reactivas ACCU-CHEK Active."/>
    <s v="Frasco x 4 mL Control 1/Frasco x 4 mL Control 2"/>
    <s v="03146324"/>
    <m/>
    <x v="22"/>
    <s v="2"/>
  </r>
  <r>
    <x v="3"/>
    <s v="D1201-04"/>
    <d v="2012-01-31T00:00:00"/>
    <d v="2017-01-01T00:00:00"/>
    <s v="B"/>
    <s v="Creatine Kinase CKL"/>
    <s v="Prueba para la determinación cuantitativa de la creatinincinasa (CK) en suero y plasma humanos, en los sistemas COBAS INTEGRA y Roche/Hitachi cobas c."/>
    <s v="Casete conteniendo R1 y R2 para 200 pruebas "/>
    <s v="04524977"/>
    <m/>
    <x v="23"/>
    <s v=""/>
  </r>
  <r>
    <x v="3"/>
    <s v="D1201-03"/>
    <d v="2012-01-31T00:00:00"/>
    <d v="2017-01-01T00:00:00"/>
    <s v="B"/>
    <s v="Glucosa HK Gen.3 (GLUC3)"/>
    <s v="Prueba para la determinación cuantitativa de la glucosa en suero, plasma, orina y líquido cefalorraquídeo humanos, en los sistemas COBAS INTEGRA y Roche/Hitachi cobas c."/>
    <s v="Casete conteniendo R1 y R2 para 800 pruebas "/>
    <s v="04404483"/>
    <m/>
    <x v="24"/>
    <s v=""/>
  </r>
  <r>
    <x v="3"/>
    <s v="D1201-01"/>
    <d v="2012-01-31T00:00:00"/>
    <d v="2017-01-01T00:00:00"/>
    <s v="B"/>
    <s v="Urea/BUN"/>
    <s v="Prueba para la determinación cuantitativa de la urea y del nitrógeno ureico en suero, plasma y orina humanos, en los sistemas COBAS INTEGRA y Roche/Hitachi cobas c."/>
    <s v="Casete conteniendo R1 y R2 para 500 pruebas"/>
    <s v="04460715"/>
    <m/>
    <x v="25"/>
    <s v=""/>
  </r>
  <r>
    <x v="3"/>
    <s v="D1201-02"/>
    <d v="2012-01-31T00:00:00"/>
    <d v="2017-01-01T00:00:00"/>
    <s v="B"/>
    <s v="Creatinina Jaffé Gen.2 (CREJ2)"/>
    <s v="Prueba para la determinación cuantitativa de creatinina en suero y plasma humanos en los analizadores automáticos COBAS INTEGRA y  en suero, plasma y orina humanos en los sistemas Roche/Hitachi cobas c, mediante el método cinético colorimétrico de Jaffé."/>
    <s v="Casete conteniendo R1 y R2 para 700 pruebas "/>
    <s v="04810716"/>
    <m/>
    <x v="26"/>
    <s v=""/>
  </r>
  <r>
    <x v="3"/>
    <s v="D1203-10"/>
    <d v="2012-03-12T00:00:00"/>
    <d v="2017-03-01T00:00:00"/>
    <s v="B"/>
    <s v="Tina-quant a C3c"/>
    <s v="Para la determinación cuantitativa del C3 humano y sus productos de degradación en suero y plasma humanos con analizadores automáticos de química clínica de Roche."/>
    <s v="Estuche por 4 frascos"/>
    <s v="11875078"/>
    <m/>
    <x v="27"/>
    <s v=""/>
  </r>
  <r>
    <x v="3"/>
    <s v="D1203-11"/>
    <d v="2012-03-12T00:00:00"/>
    <d v="2017-03-01T00:00:00"/>
    <s v="B"/>
    <s v="Tina-quant a C4"/>
    <s v="Para la determinación cuantitativa del C4 humano en suero y plasma humanos con analizadores automáticos de química clínica Roche."/>
    <s v="Estuche por 4 frascos"/>
    <s v="11875051"/>
    <m/>
    <x v="28"/>
    <s v=""/>
  </r>
  <r>
    <x v="2"/>
    <s v="D0703-06"/>
    <d v="2007-03-29T00:00:00"/>
    <d v="2017-03-01T00:00:00"/>
    <s v="D"/>
    <s v="COBAS AmpliScreen HCV Test, version 2.0 / COBAS AmpliScreen MultiPrep Specimen Preparation and Control Kit / COBAS AMPLICOR Wash Buffer"/>
    <s v="Para la detección cualitativa del ARN del HCV en plasma humano procedente de donante de sangre."/>
    <s v="96 determinaciones / 96 determinaciones / 500 determinaciones"/>
    <s v="03577074/ 03272885/ 20759899"/>
    <m/>
    <x v="29"/>
    <s v=""/>
  </r>
  <r>
    <x v="2"/>
    <s v="D0703-05"/>
    <d v="2007-03-29T00:00:00"/>
    <d v="2017-03-01T00:00:00"/>
    <s v="D"/>
    <s v="COBAS AmpliScreen HIV-1 Test, version 1.5 / COBAS AmpliScreen MultiPrep Specimen Preparation and Control Kit / COBAS AMPLICOR Wash Buffer"/>
    <s v="Para la detección cualitativa del ARN del VIH-1 en plasma humano procedente de donante de sangre."/>
    <s v="96 determinaciones / 96 determinaciones / 500 determinaciones"/>
    <s v="03577066/ 03272885/ 20759899"/>
    <m/>
    <x v="30"/>
    <s v=""/>
  </r>
  <r>
    <x v="3"/>
    <s v="D1204-14"/>
    <d v="2012-04-05T00:00:00"/>
    <d v="2017-04-01T00:00:00"/>
    <s v="B"/>
    <s v="GGT"/>
    <s v="Para la determinación cuantitativa de la gamma-glutamiltransferasa (GGT) en suero y plasma humanos con analizadores automáticos Roche de química clínica"/>
    <s v="Estuche por 18 frascos"/>
    <s v="12016788"/>
    <m/>
    <x v="31"/>
    <s v=""/>
  </r>
  <r>
    <x v="3"/>
    <s v="D1205-26"/>
    <d v="2012-05-11T00:00:00"/>
    <d v="2017-05-01T00:00:00"/>
    <s v="B"/>
    <s v="ALB plus"/>
    <s v="Para la determinación cuantitativa de la albúmina en suero y plasma humanos en analizadores automáticos Roche de Química Clínica."/>
    <s v="Estuche por 18 frascos"/>
    <s v="11970569."/>
    <m/>
    <x v="32"/>
    <s v=""/>
  </r>
  <r>
    <x v="3"/>
    <s v="D1205-23"/>
    <d v="2012-05-08T00:00:00"/>
    <d v="2017-05-01T00:00:00"/>
    <s v="B"/>
    <s v="HDL-C plus"/>
    <s v="Para la determinación cuantitativa directa del colesterol HDL en suero y plasma humanos en analizadores automáticos Roche de Química Clínica."/>
    <s v="Estuche por 9 frascos"/>
    <s v="04713109"/>
    <m/>
    <x v="33"/>
    <s v=""/>
  </r>
  <r>
    <x v="3"/>
    <s v="D1205-21"/>
    <d v="2012-05-08T00:00:00"/>
    <d v="2017-05-01T00:00:00"/>
    <s v="B"/>
    <s v="UA plus"/>
    <s v="Para la determinación cuantitativa del ácido úrico en suero, plasma y orina humanos en analizadores automáticos Roche de Química Clínica."/>
    <s v="Estuche por 18 frascos "/>
    <s v="11661850"/>
    <m/>
    <x v="34"/>
    <s v=""/>
  </r>
  <r>
    <x v="3"/>
    <s v="D1205-27"/>
    <d v="2012-05-11T00:00:00"/>
    <d v="2017-05-01T00:00:00"/>
    <s v="B"/>
    <s v="Haptoglobin"/>
    <s v="Para la determinación cuantitativa de la haptoglobina en suero y plasma humanos con analizadores automáticos Roche de Química Clínica, por método inmunoturbidimétrico."/>
    <s v="Estuche por 4 frascos"/>
    <s v="11557629"/>
    <m/>
    <x v="35"/>
    <s v=""/>
  </r>
  <r>
    <x v="3"/>
    <s v="D1205-19"/>
    <d v="2012-05-08T00:00:00"/>
    <d v="2017-05-01T00:00:00"/>
    <s v="B"/>
    <s v="PHOS"/>
    <s v="Para la determinación cuantitativa de fósforo en suero, plasma y orina humanos en analizadores automáticos Roche de Química Clínica."/>
    <s v="Estuche por 2 frascos "/>
    <s v="11730347"/>
    <m/>
    <x v="36"/>
    <s v=""/>
  </r>
  <r>
    <x v="3"/>
    <s v="D1205-22"/>
    <d v="2012-05-08T00:00:00"/>
    <d v="2017-05-01T00:00:00"/>
    <s v="B"/>
    <s v="UA plus"/>
    <s v="Para la determinación cuantitativa del ácido úrico en suero, plasma y orina humanos en analizadores automáticos Roche de Química Clínica."/>
    <s v="Estuche por 12 frascos"/>
    <s v="11875426"/>
    <m/>
    <x v="37"/>
    <s v=""/>
  </r>
  <r>
    <x v="3"/>
    <s v="D1205-08"/>
    <d v="2012-05-08T00:00:00"/>
    <d v="2017-05-01T00:00:00"/>
    <s v="B"/>
    <s v="TG"/>
    <s v="Para la determinación cuantitativa directa de triglicéridos en suero y plasma humanos en analizadores automáticos Roche de Química Clínica."/>
    <s v="Estuche de 12 x 65 mL"/>
    <s v="11730711"/>
    <m/>
    <x v="38"/>
    <s v=""/>
  </r>
  <r>
    <x v="3"/>
    <s v="D1205-29"/>
    <d v="2012-05-11T00:00:00"/>
    <d v="2017-05-01T00:00:00"/>
    <s v="B"/>
    <s v="GLU"/>
    <s v="Para la determinación cuantitativa de glucosa en suero y plasma humanos con analizadores automáticos Roche de Química Clínica."/>
    <s v="Estuche por 18 frascos"/>
    <s v="11448668"/>
    <m/>
    <x v="39"/>
    <s v=""/>
  </r>
  <r>
    <x v="3"/>
    <s v="D1205-28"/>
    <d v="2012-05-11T00:00:00"/>
    <d v="2017-05-01T00:00:00"/>
    <s v="B"/>
    <s v="D-BIL"/>
    <s v="Para la determinación cuantitativa de la bilirrubina directa en suero y plasma humanos con analizadores automáticos Roche de Química Clínica."/>
    <s v="Estuche por 11 frascos"/>
    <s v="11555413"/>
    <m/>
    <x v="40"/>
    <s v=""/>
  </r>
  <r>
    <x v="3"/>
    <s v="D1205-20"/>
    <d v="2012-05-08T00:00:00"/>
    <d v="2017-05-01T00:00:00"/>
    <s v="B"/>
    <s v="Ca"/>
    <s v="Para la determinación cuantitativa de calcio en suero, plasma y orina humanos en analizadores automáticos Roche de Química Clínica."/>
    <s v="Estuche por 2 frascos "/>
    <s v="11730240"/>
    <m/>
    <x v="41"/>
    <s v=""/>
  </r>
  <r>
    <x v="3"/>
    <s v="D1205-25"/>
    <d v="2012-05-11T00:00:00"/>
    <d v="2017-05-01T00:00:00"/>
    <s v="B"/>
    <s v="RF II"/>
    <s v="Para la determinación cuantitativa de los factores reumatoides en suero y plasma humanos con analizadores automáticos Roche de Química Clínica por método inmunoturbidimétrico."/>
    <s v="Estuche por 12 frascos"/>
    <s v="03004902"/>
    <m/>
    <x v="42"/>
    <s v=""/>
  </r>
  <r>
    <x v="3"/>
    <s v="D1205-34"/>
    <d v="2012-05-28T00:00:00"/>
    <d v="2017-05-28T00:00:00"/>
    <s v="B"/>
    <s v="TG"/>
    <s v="Para la determinación cuantitativa directa de triglicéridos en suero y plasma humanos con analizadores automáticos Roche de Química Clínica."/>
    <s v="18 x 50 mL "/>
    <s v="11488872"/>
    <m/>
    <x v="43"/>
    <s v=""/>
  </r>
  <r>
    <x v="3"/>
    <s v="D1205-33"/>
    <d v="2012-05-28T00:00:00"/>
    <d v="2017-05-28T00:00:00"/>
    <s v="B"/>
    <s v="Transferrin ver.2"/>
    <s v="Para la determinación cuantitativa de transferrina en suero y plasma humanos con analizadores automáticos Roche de Química Clínica."/>
    <s v="R1 6 x 18 mL; R2 6 x 8 mL"/>
    <s v="03015084"/>
    <m/>
    <x v="44"/>
    <s v=""/>
  </r>
  <r>
    <x v="3"/>
    <s v="D1205-32"/>
    <d v="2012-05-28T00:00:00"/>
    <d v="2017-05-28T00:00:00"/>
    <s v="B"/>
    <s v="CHOL"/>
    <s v="Para la determinación cuantitativa directa de colesterol en suero y plasma humanos con analizadores automáticos Roche de Química Clínica."/>
    <s v="18 x 50 mL  "/>
    <s v="11489232"/>
    <m/>
    <x v="45"/>
    <s v=""/>
  </r>
  <r>
    <x v="3"/>
    <s v="D1206-37"/>
    <d v="2012-06-07T00:00:00"/>
    <d v="2017-06-07T00:00:00"/>
    <s v="B"/>
    <s v="CERU"/>
    <s v="Para la determinación cuantitativa de la ceruloplasmina en suero y plasma humanos en los sistemas Roche/Hitachi cobas c."/>
    <s v="Para 100 pruebas "/>
    <s v="20764663"/>
    <m/>
    <x v="46"/>
    <s v=""/>
  </r>
  <r>
    <x v="3"/>
    <s v="D1206-55"/>
    <d v="2012-06-08T00:00:00"/>
    <d v="2017-06-08T00:00:00"/>
    <s v="B"/>
    <s v="CHE2"/>
    <s v="Para la determinación cuantitativa de la colinesterasa (CHE, EC 3.1.18) en suero y plasma humanos en analizadores automáticos Roche de Química Clínica."/>
    <s v="RI 12X50 mL; R2 6 x 22 mL"/>
    <s v="04498640"/>
    <m/>
    <x v="47"/>
    <s v=""/>
  </r>
  <r>
    <x v="0"/>
    <s v="D1206-39"/>
    <d v="2012-06-08T00:00:00"/>
    <d v="2017-06-08T00:00:00"/>
    <s v="B"/>
    <s v="Prolactin II/Prolactin II CalSet"/>
    <s v="Para la determinación cuantitativa de la prolactina en suero y plasma humanos mediante un ensayo de electroquimioluminiscencia (ECLIA), en los inmunoanalizadores Elecsys y cobas e."/>
    <s v="Para 100 pruebas/ 4 x 1 mL"/>
    <s v="03203093/ 03277356"/>
    <m/>
    <x v="48"/>
    <s v=""/>
  </r>
  <r>
    <x v="0"/>
    <s v="D1206-38"/>
    <d v="2012-06-08T00:00:00"/>
    <d v="2017-06-08T00:00:00"/>
    <s v="B"/>
    <s v="Ferritin / Ferritin CalSet"/>
    <s v="Para la determinación cuantitativa de la ferritina en suero y plasma humanos en los inmunoanalizadores Elecsys y cobas e."/>
    <s v="Para 100 pruebas / 4 x 1 mL"/>
    <s v="03737551 / 03737586"/>
    <m/>
    <x v="49"/>
    <s v=""/>
  </r>
  <r>
    <x v="3"/>
    <s v="D1206-63"/>
    <d v="2012-06-08T00:00:00"/>
    <d v="2017-06-08T00:00:00"/>
    <s v="B"/>
    <s v="Fe "/>
    <s v="Para la determinación cuantitativa de hierro en suero y plasma humanos en analizadores automáticos Roche de Química Clínica."/>
    <s v="R1 12 x 50 mL; 6 x 20 mL"/>
    <n v="11970704"/>
    <m/>
    <x v="50"/>
    <s v=""/>
  </r>
  <r>
    <x v="3"/>
    <s v="D1206-62"/>
    <d v="2012-06-08T00:00:00"/>
    <d v="2017-06-08T00:00:00"/>
    <s v="B"/>
    <s v="HBA1C II"/>
    <s v="Para la determinación cuantitativa de la hemoglobina A1c en mmol/mol (IFCC) y la hemoglobina A1c en % (DCCT/NGSP) en hemolizado preparado a partir de sangre completa en analizadores automáticos Roche de Química Clínica."/>
    <s v="R1 4 x 17 mL; R2 4 x 4 mL; R3a-d Calibrator 4 x 2 mL; R4  4 x 17 mL          "/>
    <s v="11822039"/>
    <m/>
    <x v="51"/>
    <s v=""/>
  </r>
  <r>
    <x v="3"/>
    <s v="D1206-57"/>
    <d v="2012-06-08T00:00:00"/>
    <d v="2017-06-08T00:00:00"/>
    <s v="B"/>
    <s v="IgG-2"/>
    <s v="Para la determinación cuantitativa de la IgG en suero, plasma y líquido cefalorraquídeo (LCR) humanos en analizadores automáticos Roche de Química Clínica."/>
    <s v="R1  6 x 20 mL;  R2  6 x 8 mL   "/>
    <s v="03507378"/>
    <m/>
    <x v="52"/>
    <s v=""/>
  </r>
  <r>
    <x v="3"/>
    <s v="D1206-58"/>
    <d v="2012-06-08T00:00:00"/>
    <d v="2017-06-08T00:00:00"/>
    <s v="B"/>
    <s v="IgA-2"/>
    <s v="Para la determinación cuantitativa de la IgA en suero y plasma humanos en analizadores automáticos Roche de Química Clínica."/>
    <s v="R1 6 x 20 mL;  R2 6 x 8 mL "/>
    <s v="03507246"/>
    <m/>
    <x v="53"/>
    <s v=""/>
  </r>
  <r>
    <x v="3"/>
    <s v="D1206-54"/>
    <d v="2012-06-08T00:00:00"/>
    <d v="2017-06-08T00:00:00"/>
    <s v="B"/>
    <s v="IRON.2"/>
    <s v="Para la determinación cuantitativa de hierro en suero y plasma humanos en los sistemas Roche/Hitachi cobas c."/>
    <s v="Para 200 pruebas  "/>
    <s v="03183696"/>
    <m/>
    <x v="54"/>
    <s v=""/>
  </r>
  <r>
    <x v="3"/>
    <s v="D1206-48"/>
    <d v="2012-06-08T00:00:00"/>
    <d v="2017-06-08T00:00:00"/>
    <s v="B"/>
    <s v="LDH"/>
    <s v="Para la determinación cuantitativa de lactato deshidrogenasa en suero y plasma humanos con analizadores automáticos Roche de Química Clínica."/>
    <s v="R1 6 x 48 mL; R2 6 x 11 mL"/>
    <s v="03002098"/>
    <m/>
    <x v="55"/>
    <s v=""/>
  </r>
  <r>
    <x v="3"/>
    <s v="D1206-59"/>
    <d v="2012-06-08T00:00:00"/>
    <d v="2017-06-08T00:00:00"/>
    <s v="B"/>
    <s v="ACP"/>
    <s v="Para la determinación cuantitativa de la fosfatasa ácida y de la fosfatasa ácida prostática en suero humano con analizadores automáticos Roche de Química Clínica."/>
    <s v="R1 8 x 10 mL; R1a 1 x 82 mL; R2 4 x 10 mL; R3 1 x 10 mL          "/>
    <s v="04375335"/>
    <m/>
    <x v="56"/>
    <s v=""/>
  </r>
  <r>
    <x v="3"/>
    <s v="D1206-45"/>
    <d v="2012-06-08T00:00:00"/>
    <d v="2017-06-08T00:00:00"/>
    <s v="B"/>
    <s v="CREA"/>
    <s v="Para la determinación cuantitativa de creatinina en suero, plasma y orina humanos en analizadores automáticos Roche de Química Clínica."/>
    <s v="R1 6 x 66 mL;  R2 6 x 16 mL.  "/>
    <s v="11875418"/>
    <m/>
    <x v="57"/>
    <s v=""/>
  </r>
  <r>
    <x v="3"/>
    <s v="D1206-51"/>
    <d v="2012-06-08T00:00:00"/>
    <d v="2017-06-08T00:00:00"/>
    <s v="B"/>
    <s v="ASLO"/>
    <s v="Para la determinación cuantitativa de la anti-estreptolisina O en suero y plasma humanos con analizadores automáticos Roche de Química Clínica."/>
    <s v="R1 6 x 20 mL;  R2 6 x 20 mL "/>
    <s v="11931601"/>
    <m/>
    <x v="58"/>
    <s v=""/>
  </r>
  <r>
    <x v="0"/>
    <s v="D1206-53"/>
    <d v="2012-06-08T00:00:00"/>
    <d v="2017-06-08T00:00:00"/>
    <s v="B"/>
    <s v="Estradiol II/ Estradiol II CalSet II"/>
    <s v="Para la determinación cuantitativa de estradiol en suero y plasma humanos mediante un ensayo de electroquimioluminiscencia (ECLIA), en los inmunoanalizadores Elecsys y cobas e."/>
    <s v="Para 100 pruebas/4 x 1 mL"/>
    <s v="03000079/03064921 "/>
    <m/>
    <x v="59"/>
    <s v=""/>
  </r>
  <r>
    <x v="3"/>
    <s v="D1206-49"/>
    <d v="2012-06-08T00:00:00"/>
    <d v="2017-06-08T00:00:00"/>
    <s v="C"/>
    <s v="CK-MB"/>
    <s v="Ensayo de inmunoinhibición para la determinación cuantitativa de la isoenzima MB de la creatincinasa en suero y plasma humanos en analizadores automáticos Roche de Química Clínica."/>
    <s v="R1 12 x 22 mL;  R2 6 x 10 mL  "/>
    <n v="12132834"/>
    <m/>
    <x v="60"/>
    <s v=""/>
  </r>
  <r>
    <x v="3"/>
    <s v="D1206-50"/>
    <d v="2012-06-08T00:00:00"/>
    <d v="2017-06-08T00:00:00"/>
    <s v="B"/>
    <s v="CK"/>
    <s v="Para la determinación cuantitativa de la creatincinasa (CK) en suero y plasma humanos en analizadores automáticos Roche de Química Clínica."/>
    <s v="R1 12 x 22 mL;  R2 6 x 10 mL "/>
    <s v="12132524"/>
    <m/>
    <x v="61"/>
    <s v=""/>
  </r>
  <r>
    <x v="3"/>
    <s v="D1206-61"/>
    <d v="2012-06-08T00:00:00"/>
    <d v="2017-06-08T00:00:00"/>
    <s v="B"/>
    <s v="CK"/>
    <s v="Para la determinación cuantitativa de la creatincinasa (CK) en suero y plasma humanos en analizadores automáticos Roche de Química Clínica."/>
    <s v="R1 6 x 60 mL;  R2 6 x 15 mL "/>
    <s v="12132672"/>
    <m/>
    <x v="62"/>
    <s v=""/>
  </r>
  <r>
    <x v="3"/>
    <s v="D1206-47"/>
    <d v="2012-06-08T00:00:00"/>
    <d v="2017-06-08T00:00:00"/>
    <s v="B"/>
    <s v="CHOL2"/>
    <s v="Para la determinación cuantitativa del colesterol en suero y plasma humanos en los sistemas Roche/Hitachi cobas c."/>
    <s v="Para 400 pruebas  "/>
    <s v="03039773"/>
    <m/>
    <x v="63"/>
    <s v=""/>
  </r>
  <r>
    <x v="3"/>
    <s v="D1206-60"/>
    <d v="2012-06-08T00:00:00"/>
    <d v="2017-06-08T00:00:00"/>
    <s v="B"/>
    <s v="IgM-2"/>
    <s v="Para la determinación cuantitativa de la IgM en suero y plasma humanos en analizadores automáticos Roche de Química Clínica."/>
    <s v="R1  6 x 20 mL;  R2  6 x 8 mL   "/>
    <s v="03507041"/>
    <m/>
    <x v="64"/>
    <s v=""/>
  </r>
  <r>
    <x v="3"/>
    <s v="D1206-42"/>
    <d v="2012-06-08T00:00:00"/>
    <d v="2017-06-08T00:00:00"/>
    <s v="B"/>
    <s v="ALP"/>
    <s v="Para la determinación cuantitativa de la fosfatasa alcalina en suero y plasma humanos con analizadores automáticos Roche de Química Clínica."/>
    <s v="R1 12 x 48 mL; R2 6 x 22 mL"/>
    <s v="12172933"/>
    <m/>
    <x v="65"/>
    <s v=""/>
  </r>
  <r>
    <x v="3"/>
    <s v="D1206-46"/>
    <d v="2012-06-08T00:00:00"/>
    <d v="2017-06-08T00:00:00"/>
    <s v="B"/>
    <s v="BILT2"/>
    <s v="Para la determinación cuantitativa de la bilirrubina total en suero y plasma humanos en los sistemas Roche/Hitachi cobas c."/>
    <s v="Casete conteniendo R1 y R2 para 250 pruebas "/>
    <s v="03146022"/>
    <m/>
    <x v="66"/>
    <s v=""/>
  </r>
  <r>
    <x v="3"/>
    <s v="D1206-41"/>
    <d v="2012-06-08T00:00:00"/>
    <d v="2017-06-08T00:00:00"/>
    <s v="B"/>
    <s v="HAPT2"/>
    <s v="Para la determinación cuantitativa de la haptoglobina en suero y plasma humanos en los sistemas Roche/Hitachi cobas c."/>
    <s v="Casete conteniendo R1 y R2 para 100 pruebas "/>
    <s v="03005593"/>
    <m/>
    <x v="67"/>
    <s v=""/>
  </r>
  <r>
    <x v="0"/>
    <s v="D1206-40"/>
    <d v="2012-06-08T00:00:00"/>
    <d v="2017-06-08T00:00:00"/>
    <s v="B"/>
    <s v="SHBG/SHBG CalSet"/>
    <s v="Para la determinación cuantitativa de la globulina transportadora de lãs hormonas sexuales en suero y plasma humanos en los inmunoanalizadores Elecsys y cobas e."/>
    <s v="Para 100 pruebas/4 x 1 mL"/>
    <s v="03052001/03052028"/>
    <m/>
    <x v="68"/>
    <s v=""/>
  </r>
  <r>
    <x v="3"/>
    <s v="D1206-43"/>
    <d v="2012-06-08T00:00:00"/>
    <d v="2017-06-08T00:00:00"/>
    <s v="B"/>
    <s v="TP"/>
    <s v="Para la determinación cuantitativa de la proteína total en suero y plasma humanos con analizadores automáticos Roche de Química Clínica."/>
    <s v="R1 9 x 40 mL; R2 9 x 45 mL"/>
    <s v="11553836"/>
    <m/>
    <x v="69"/>
    <s v=""/>
  </r>
  <r>
    <x v="3"/>
    <s v="D1206-44"/>
    <d v="2012-06-08T00:00:00"/>
    <d v="2017-06-08T00:00:00"/>
    <s v="B"/>
    <s v="BIL-T"/>
    <s v="Para la determinación cuantitativa de la bilirrubina total en suero y plasma de adultos en analizadores automáticos Roche de Química Clínica."/>
    <s v="R1 4 x 66 mL; R2 4 x 16 mL; R2a 4 x 16 mL "/>
    <s v="12144336"/>
    <m/>
    <x v="70"/>
    <s v=""/>
  </r>
  <r>
    <x v="3"/>
    <s v="D1206-56"/>
    <d v="2012-06-08T00:00:00"/>
    <d v="2017-06-08T00:00:00"/>
    <s v="B"/>
    <s v="AMYL"/>
    <s v="Para la determinación cuantitativa de α-amilasa en suero, plasma y orina humanos en analizadores automáticos Roche de Química Clínica. "/>
    <s v="R1 12 x 22 mL; R2 6 x 10 mL "/>
    <n v="11555685"/>
    <m/>
    <x v="71"/>
    <s v=""/>
  </r>
  <r>
    <x v="3"/>
    <s v="D1206-52"/>
    <d v="2012-06-08T00:00:00"/>
    <d v="2017-06-09T00:00:00"/>
    <s v="B"/>
    <s v="D-BIL"/>
    <s v="Para la determinación cuantitativa de la bilirrubina directa en suero y plasma humanos en analizadores automáticos Roche de Química Clínica."/>
    <s v="R1 2 x 8 mL; R2 6 x 70 mL; R2a 2 x 22 mL"/>
    <s v="11109774"/>
    <m/>
    <x v="72"/>
    <s v=""/>
  </r>
  <r>
    <x v="3"/>
    <s v="D1207-69"/>
    <d v="2012-07-05T00:00:00"/>
    <d v="2017-07-01T00:00:00"/>
    <s v="B"/>
    <s v="CRPL3"/>
    <s v="Para la determinación cuantitativa de la proteína C reactiva en suero y plasma humanos en analizadores automáticos Roche de Química Clínica."/>
    <s v="R1 6 x 20 mL; R2 6 x 10 mL "/>
    <s v="04956885"/>
    <m/>
    <x v="73"/>
    <s v=""/>
  </r>
  <r>
    <x v="0"/>
    <s v="D1207-66"/>
    <d v="2012-07-05T00:00:00"/>
    <d v="2017-07-01T00:00:00"/>
    <s v="B"/>
    <s v="Progesterone II/ Progesterone II CalSet"/>
    <s v="Para la determinación cuantitativa de progesterona en suero y plasma humanos mediante un ensayo de electroquimioluminiscencia (ECLIA), en los inmunoanalizadores Elecsys y cobas e."/>
    <s v="Para 100 pruebas/ 4 x 1 mL"/>
    <s v="12145383/12145391"/>
    <m/>
    <x v="74"/>
    <s v=""/>
  </r>
  <r>
    <x v="0"/>
    <s v="D1207-71"/>
    <d v="2012-07-05T00:00:00"/>
    <d v="2017-07-01T00:00:00"/>
    <s v="B"/>
    <s v="CA 19-9/ CA 19-9 CalSet"/>
    <s v="Para la determinación cuantitativa del antígeno carbohidratado 19-9 (CA 19-9) en suero y plasma humanos mediante un ensayo de electroquimioluminiscencia (ECLIA), en los inmunoanalizadores Elecsys y cobas e."/>
    <s v="Para 100 pruebas/ 4 x 1 mL"/>
    <s v="11776193/11776215"/>
    <m/>
    <x v="75"/>
    <s v=""/>
  </r>
  <r>
    <x v="0"/>
    <s v="D1207-67"/>
    <d v="2012-07-05T00:00:00"/>
    <d v="2017-07-01T00:00:00"/>
    <s v="B"/>
    <s v="Insulin/ Insulin CalSet"/>
    <s v="Para la determinación cuantitativa de la insulina humana en suero y plasma humanos mediante un ensayo de electroquimioluminiscencia (ECLIA), en los inmunoanalizadores Elecsys y cobas e."/>
    <s v="Para 100 pruebas/ 4 x 1 mL"/>
    <s v="12017547/12017504"/>
    <m/>
    <x v="76"/>
    <s v=""/>
  </r>
  <r>
    <x v="3"/>
    <s v="D1207-70"/>
    <d v="2012-07-05T00:00:00"/>
    <d v="2017-07-01T00:00:00"/>
    <s v="B"/>
    <s v="C4-2"/>
    <s v="Para la determinación cuantitativa del C4 en suero y plasma humanos en los sistemas Roche/Hitachi cobas c."/>
    <s v="Para 100 pruebas"/>
    <s v="03001962"/>
    <m/>
    <x v="77"/>
    <s v=""/>
  </r>
  <r>
    <x v="0"/>
    <s v="D1207-65"/>
    <d v="2012-07-05T00:00:00"/>
    <d v="2017-07-01T00:00:00"/>
    <s v="B"/>
    <s v="proBNP II/ proBNP II CalSet"/>
    <s v="Para la determinación cuantitativa del propéptido natriurético de tipo B N-terminal (proBNP) en suero y plasma humanos mediante un ensayo de electroquimioluminiscencia (ECLIA), en los inmunoanalizadores Elecsys y cobas e."/>
    <s v="Para 100 pruebas/ 4 x 1 mL"/>
    <s v="04842464/04842472"/>
    <m/>
    <x v="78"/>
    <s v=""/>
  </r>
  <r>
    <x v="3"/>
    <s v="D1207-74"/>
    <d v="2012-07-23T00:00:00"/>
    <d v="2017-07-01T00:00:00"/>
    <s v="D"/>
    <s v="HBsAg Confirmatory Test"/>
    <s v="Prueba inmunológica para confirmar la presencia del antígeno de superfi-cie del virus de la hepatitis B en muestras de suero y plasma que resulten repetidamente reactivas con los tests Elecsys HBsAg y Elecsys HBsAg II. "/>
    <s v="1 Reactivo confirmatorio 2 x 1 mL; 2 Reactivo control 2 x 1 mL"/>
    <n v="11820648"/>
    <m/>
    <x v="79"/>
    <s v=""/>
  </r>
  <r>
    <x v="3"/>
    <s v="D1207-75"/>
    <d v="2012-07-23T00:00:00"/>
    <d v="2017-07-01T00:00:00"/>
    <s v="B"/>
    <s v="HBA1C III"/>
    <s v="Para la determinación cuantitativa de la hemoglobina A1c en mmol/mol (IFCC) y la hemoglobina A1c en % (DCCT/NGSP) en hemolizado derivado de sangre completa en analizadores automáticos Roche de Química Clínica. "/>
    <s v="R1 4 x 15 mL; R2 4 x 4 mL y R3 4 x 17 mL "/>
    <s v="05335787"/>
    <m/>
    <x v="80"/>
    <s v=""/>
  </r>
  <r>
    <x v="3"/>
    <s v="D1207-76"/>
    <d v="2012-07-23T00:00:00"/>
    <d v="2017-07-01T00:00:00"/>
    <s v="B"/>
    <s v="A1C-2"/>
    <s v="Para la determinación cuantitativa de la hemoglobina A1c en mmol/mol (IFCC) y la hemoglobina A1c en % (DCCT/NGSP) en sangre completa o hemolizado en los analizadores Roche/Hitachi cobas c."/>
    <s v="Casete conteniendo R1 y R2 para 150 pruebas "/>
    <s v="04528123"/>
    <m/>
    <x v="81"/>
    <s v=""/>
  </r>
  <r>
    <x v="3"/>
    <s v="D1207-77"/>
    <d v="2012-07-23T00:00:00"/>
    <d v="2017-07-01T00:00:00"/>
    <s v="B"/>
    <s v="IGM-2"/>
    <s v="Para la determinación cuantitativa de las inmunoglobulinas M (IgM) en suero y  plasma humanos en los sistemas Roche/Hitachi cobas c."/>
    <s v="Para 150 pruebas"/>
    <s v="03507190"/>
    <m/>
    <x v="82"/>
    <s v=""/>
  </r>
  <r>
    <x v="3"/>
    <s v="D1207-78"/>
    <d v="2012-07-23T00:00:00"/>
    <d v="2017-07-01T00:00:00"/>
    <s v="B"/>
    <s v="LDL_C"/>
    <s v="Para la determinación cuantitativa del colesterol LDL en suero y  plasma humanos en los sistemas Roche/Hitachi cobas c."/>
    <s v="Para 175 pruebas"/>
    <s v="03038866"/>
    <m/>
    <x v="83"/>
    <s v=""/>
  </r>
  <r>
    <x v="3"/>
    <s v="D1207-79"/>
    <d v="2012-07-23T00:00:00"/>
    <d v="2017-07-01T00:00:00"/>
    <s v="B"/>
    <s v="UA2"/>
    <s v="Para la determinación cuantitativa del ácido úrico en suero, plasma y orina humanos en los sistemas Roche/Hitachi cobas c."/>
    <s v="Para 400 pruebas"/>
    <s v="03183807"/>
    <m/>
    <x v="84"/>
    <s v=""/>
  </r>
  <r>
    <x v="3"/>
    <s v="D1207-80"/>
    <d v="2012-07-23T00:00:00"/>
    <d v="2017-07-01T00:00:00"/>
    <s v="B"/>
    <s v="GGT-2"/>
    <s v="Para la determinación cuantitativa de la γ-glutamiltransferasa (GGT)  en suero y plasma humanos en los sistemas Roche/Hitachi cobas c."/>
    <s v="Para 400 pruebas"/>
    <s v="03002721"/>
    <m/>
    <x v="85"/>
    <s v=""/>
  </r>
  <r>
    <x v="3"/>
    <s v="D1207-81"/>
    <d v="2012-07-23T00:00:00"/>
    <d v="2017-07-01T00:00:00"/>
    <s v="B"/>
    <s v="CA"/>
    <s v="Para la determinación cuantitativa del calcio en suero, plasma y orina humanos en los sistemas Roche/Hitachi cobas c."/>
    <s v="Para 300 pruebas"/>
    <n v="20763128"/>
    <m/>
    <x v="86"/>
    <s v=""/>
  </r>
  <r>
    <x v="3"/>
    <s v="D1207-82"/>
    <d v="2012-07-23T00:00:00"/>
    <d v="2017-07-01T00:00:00"/>
    <s v="B"/>
    <s v="TRIGL"/>
    <s v="Para la determinación cuantitativa de triglicéridos en suero y plasma humanos en los sistemas Roche/Hitachi cobas c."/>
    <s v="Para 250 pruebas"/>
    <n v="20767107"/>
    <m/>
    <x v="87"/>
    <s v=""/>
  </r>
  <r>
    <x v="0"/>
    <s v="D1207-68"/>
    <d v="2012-07-05T00:00:00"/>
    <d v="2017-07-04T00:00:00"/>
    <s v="B"/>
    <s v="β-CrossLaps/serum/β-CrossLaps CalSet"/>
    <s v="Para la determinación cuantitativa de los productos de degradación del colágeno tipo I en suero y plasma humanos mediante un ensayo de electroquimioluminiscencia (ECLIA), en los inmunoanalizadores Elecsys y cobas e."/>
    <s v="Para 100 pruebas/ 4 x 1 mL"/>
    <s v="11972308/11972316"/>
    <m/>
    <x v="88"/>
    <s v=""/>
  </r>
  <r>
    <x v="0"/>
    <s v="D1207-64"/>
    <d v="2012-07-05T00:00:00"/>
    <d v="2017-07-04T00:00:00"/>
    <s v="B"/>
    <s v="CA 125 II/ CA 125 II CalSet"/>
    <s v="Para la determinación cuantitativa de los determinantes reactivos del anticuerpo OC 125 en suero y plasma humanos mediante un ensayo de electroquimioluminiscencia (ECLIA), en los inmunoanalizadores Elecsys y cobas e."/>
    <s v="Para 100 pruebas/ 4 x 1 mL"/>
    <s v="11776223/11776240"/>
    <m/>
    <x v="89"/>
    <s v=""/>
  </r>
  <r>
    <x v="0"/>
    <s v="D1207-72"/>
    <d v="2012-07-05T00:00:00"/>
    <d v="2017-07-04T00:00:00"/>
    <s v="B"/>
    <s v="CEA/ CEA CalSet"/>
    <s v="Para la determinación cuantitativa del antígeno carcinoembrionario  (CEA) en suero y plasma humanos mediante un ensayo de electroquimiolumi-niscencia (ECLIA), en los inmunoanalizadores Elecsys y cobas e."/>
    <s v="Para 100 pruebas/ 4 x 1 mL"/>
    <s v="11731629/11731645"/>
    <m/>
    <x v="90"/>
    <s v=""/>
  </r>
  <r>
    <x v="3"/>
    <s v="D1207-83"/>
    <d v="2012-08-02T00:00:00"/>
    <d v="2017-08-01T00:00:00"/>
    <s v="B"/>
    <s v="IGA-2"/>
    <s v="Para la determinación cuantitativa de las inmunoglobulinas A en suero y plasma humanos en los sistemas Roche/Hitachi cobas c."/>
    <s v="Para 150 pruebas"/>
    <s v="03507343"/>
    <m/>
    <x v="91"/>
    <s v=""/>
  </r>
  <r>
    <x v="3"/>
    <s v="D1207-84"/>
    <d v="2012-08-02T00:00:00"/>
    <d v="2017-08-01T00:00:00"/>
    <s v="B"/>
    <s v="PHOS2"/>
    <s v="Para la determinación cuantitativa de fósforo en suero, plasma y orina humanos en los sistemas automáticos Roche/Hitachi/cobas c de Química Clínica."/>
    <s v="Casete conteniendo R1 y R2 para 250 pruebas "/>
    <s v="03183793"/>
    <m/>
    <x v="92"/>
    <s v=""/>
  </r>
  <r>
    <x v="0"/>
    <s v="D1207-85"/>
    <d v="2012-08-02T00:00:00"/>
    <d v="2017-08-01T00:00:00"/>
    <s v="B"/>
    <s v="FSH / FSH CalSet II"/>
    <s v="Para la determinación cuantitativa de la hormona estimulante de los folículos en suero y plasma humanos, mediante un inmunoensayo de electroquimio-luminiscencia (ECLIA), en los inmunoanalizadores Elecsys y cobas e"/>
    <s v="Para 100 pruebas/4 x 1 Ml"/>
    <s v="11775863/03032680"/>
    <m/>
    <x v="93"/>
    <s v=""/>
  </r>
  <r>
    <x v="3"/>
    <s v="D1207-86"/>
    <d v="2012-08-02T00:00:00"/>
    <d v="2017-08-01T00:00:00"/>
    <s v="B"/>
    <s v="LDHI2"/>
    <s v="Para la determinación cuantitativa de la lactato deshidrogenasa en suero y plasma humanos en los sistemas Roche/Hitachi cobas c."/>
    <s v="Para 300 pruebas "/>
    <s v="03004732"/>
    <m/>
    <x v="94"/>
    <s v=""/>
  </r>
  <r>
    <x v="2"/>
    <s v="D1208-87"/>
    <d v="2012-08-02T00:00:00"/>
    <d v="2017-08-01T00:00:00"/>
    <s v="B"/>
    <s v="RF II/ RF Control Set/ Preciset RF"/>
    <s v="Para la determinación cuantitativa de los factores reumatoideos en suero y plasma humanos en los sistemas Roche/Hitachi cobas c."/>
    <s v="Para 100 pruebas/ 2x1 mL, nivel I y nivel II/ 5x1 mL"/>
    <s v="20764574/ 03005496/ 12172828"/>
    <m/>
    <x v="95"/>
    <s v=""/>
  </r>
  <r>
    <x v="3"/>
    <s v="D1207-88"/>
    <d v="2012-08-02T00:00:00"/>
    <d v="2017-08-01T00:00:00"/>
    <s v="B"/>
    <s v="AMYL2"/>
    <s v="Para la determinación cuantitativa de la α-amilasa en suero, plasma y orina humanos en los sistemas Roche/Hitachi cobas c."/>
    <s v="Para 300 pruebas"/>
    <s v="03183742"/>
    <m/>
    <x v="96"/>
    <s v=""/>
  </r>
  <r>
    <x v="0"/>
    <s v="D1207-89"/>
    <d v="2012-08-02T00:00:00"/>
    <d v="2017-08-01T00:00:00"/>
    <s v="B"/>
    <s v="LH / LH CalSet II"/>
    <s v="Para la determinación cuantitativa de la hormona luteinizante en suero y plasma humanos, mediante un inmunoensayo de electroquimiolumi-niscencia (ECLIA), en los inmunoanalizadores Elecsys y cobas e."/>
    <s v="Para 100 pruebas/4 x 1 mL"/>
    <s v="11732234/03561097"/>
    <m/>
    <x v="97"/>
    <s v=""/>
  </r>
  <r>
    <x v="2"/>
    <s v="D1207-90"/>
    <d v="2012-08-02T00:00:00"/>
    <d v="2017-08-01T00:00:00"/>
    <s v="B"/>
    <s v="Folate III/ Folate III CalSet/ RBC Folate Hemolyzing Reagent"/>
    <s v="Para la determinación cuantitativa del folato en suero, plasma y eritrocitos humanos, mediante un ensayo de electroquimioluminiscencia (ECLIA), en los inmunoanalizadores Elecsys y cobas e."/>
    <s v="Para 100 pruebas/4 x 1 mL/4 x 200 mL"/>
    <s v="04476433/04874072/ 12017741"/>
    <m/>
    <x v="98"/>
    <s v=""/>
  </r>
  <r>
    <x v="0"/>
    <s v="D1207-91"/>
    <d v="2012-08-02T00:00:00"/>
    <d v="2017-08-01T00:00:00"/>
    <s v="B"/>
    <s v="Testosterone II/ Testosterone II CalSet II"/>
    <s v="Para la determinación cuantitativa de testosterona en suero y plasma humanos mediante un ensayo de electroquimioluminiscencia (ECLIA), en los inmunoanalizadores Elecsys y cobas e."/>
    <s v="Para 100 pruebas/4 x 1 mL"/>
    <s v="05200067/05202230"/>
    <m/>
    <x v="99"/>
    <s v=""/>
  </r>
  <r>
    <x v="3"/>
    <s v="D1208-92"/>
    <d v="2012-08-16T00:00:00"/>
    <d v="2017-08-01T00:00:00"/>
    <s v="B"/>
    <s v="ALP2"/>
    <s v="Para la determinación cuantitativa de la fosfatasa alcalina en suero y plasma humanos en los sistemas automáticos Roche/Hitachi/cobas c de Química Clínica."/>
    <s v="Casete conteniendo R1 y R2 para 400 pruebas "/>
    <s v="03333701"/>
    <m/>
    <x v="100"/>
    <s v=""/>
  </r>
  <r>
    <x v="3"/>
    <s v="D1208-93"/>
    <d v="2012-08-16T00:00:00"/>
    <d v="2017-08-01T00:00:00"/>
    <s v="B"/>
    <s v="Reflotron Uric Acid"/>
    <s v="Para la determinación cuantitativa de ácido úrico en sangre, suero o plasma con equipos de medición Reflotron."/>
    <s v="Para 30 pruebas"/>
    <s v="10745103"/>
    <m/>
    <x v="101"/>
    <s v=""/>
  </r>
  <r>
    <x v="3"/>
    <s v="D1208-94"/>
    <d v="2012-08-16T00:00:00"/>
    <d v="2017-08-01T00:00:00"/>
    <s v="B"/>
    <s v="Reflotron Glucose"/>
    <s v="Para la determinación cuantitativa de glucosa en sangre, suero o plasma con equipos de medición Reflotron."/>
    <s v="Para 30 pruebas"/>
    <s v="10744948"/>
    <m/>
    <x v="102"/>
    <s v=""/>
  </r>
  <r>
    <x v="3"/>
    <s v="D1208-95"/>
    <d v="2012-08-16T00:00:00"/>
    <d v="2017-08-01T00:00:00"/>
    <s v="B"/>
    <s v="Reflotron GPT (ALT)"/>
    <s v="Para la determinación cuantitativa de GPT (ALT) en sangre, suero o plasma con equipos de medición Reflotron."/>
    <s v="Para 30 pruebas"/>
    <s v="10745138"/>
    <m/>
    <x v="103"/>
    <s v=""/>
  </r>
  <r>
    <x v="2"/>
    <s v="D1208-96"/>
    <d v="2012-08-16T00:00:00"/>
    <d v="2017-08-01T00:00:00"/>
    <s v="B"/>
    <s v="sFlt-1/ sFlt-1 CalSet/ PreciControl sFlt-1"/>
    <s v="Para la determinación cuantitativa de la tirosincinasa-1 soluble tipo fms (sFlt-1) en suero humano, mediante un ensayo de electroquimioluminis-cencia (ECLIA), en los inmunoanalizadores Elecsys y cobas e."/>
    <s v="Para 100 pruebas/4 x 1 mL/4 x 1 mL"/>
    <s v="05109523/05109531/ 05156394"/>
    <m/>
    <x v="104"/>
    <s v=""/>
  </r>
  <r>
    <x v="3"/>
    <s v="D1208-100"/>
    <d v="2012-08-16T00:00:00"/>
    <d v="2017-08-01T00:00:00"/>
    <s v="B"/>
    <s v="C3C-2"/>
    <s v="Para la determinación cuantitativa del complemento C3c en suero y plasma humanos en los sistemas Roche/Hitachi cobas c."/>
    <s v="Para 100 pruebas"/>
    <s v="03001938"/>
    <m/>
    <x v="105"/>
    <s v=""/>
  </r>
  <r>
    <x v="0"/>
    <s v="D1208-101"/>
    <d v="2012-08-16T00:00:00"/>
    <d v="2017-08-01T00:00:00"/>
    <s v="B"/>
    <s v="CA 72-4/ CA 72-4 CalSet"/>
    <s v="Para la determinación cuantitativa del Antígeno del Cáncer 72-4 (CA 72-4) en suero y plasma humanos mediante un ensayo de electroquimiolu-miniscencia (ECLIA), en los inmunoanalizadores Elecsys y cobas e."/>
    <s v=" Para 100 pruebas/ 4 x 1 mL"/>
    <s v="11776258/11776274"/>
    <m/>
    <x v="106"/>
    <s v=""/>
  </r>
  <r>
    <x v="0"/>
    <s v="D1208-102"/>
    <d v="2012-08-16T00:00:00"/>
    <d v="2017-08-01T00:00:00"/>
    <s v="B"/>
    <s v="DHEA-S/ DHEA-S CalSet"/>
    <s v="Para la determinación cuantitativa del sulfato de dehidroepiandroestero-na (DHEA-S) en suero y plasma humanos mediante un ensayo de electro-quimioluminiscencia (ECLIA), en los inmunoanalizadores Elecsys y cobas e."/>
    <s v=" Para 100 pruebas/ 4 x 1 mL"/>
    <s v="03000087/03000095"/>
    <m/>
    <x v="107"/>
    <s v=""/>
  </r>
  <r>
    <x v="0"/>
    <s v="D1208-103"/>
    <d v="2012-08-16T00:00:00"/>
    <d v="2017-08-01T00:00:00"/>
    <s v="B"/>
    <s v="PTH/ PTH CalSet"/>
    <s v="Para la determinación cuantitativa de la homona paratiroidea intacta en suero y plasma humanos mediante un ensayo de electroquimio-luminiscencia (ECLIA), en los inmunoanalizadores Elecsys y cobas e."/>
    <s v="Para 100 pruebas/ 4 x 1 mL"/>
    <s v="11972103/11972219"/>
    <m/>
    <x v="108"/>
    <s v=""/>
  </r>
  <r>
    <x v="0"/>
    <s v="D1208-104"/>
    <d v="2012-08-16T00:00:00"/>
    <d v="2017-08-01T00:00:00"/>
    <s v="B"/>
    <s v="CYFRA 21-1/ CYFRA 21-1 CalSet"/>
    <s v="Para la determinación cuantitativa de los fragmentos de la citoqueratina 19 en suero y plasma humanos mediante un ensayo de electroquimio-luminiscencia (ECLIA), en los inmunoanalizadores Elecsys y cobas e."/>
    <s v="Para 100 pruebas/ 4 x 1 mL"/>
    <s v="11820966/11820974"/>
    <m/>
    <x v="109"/>
    <s v=""/>
  </r>
  <r>
    <x v="0"/>
    <s v="D1208-105"/>
    <d v="2012-08-16T00:00:00"/>
    <d v="2017-08-01T00:00:00"/>
    <s v="B"/>
    <s v="CA 15-3 II/ CA 15-3 II CalSet"/>
    <s v="Para la determinación cuantitativa del Antígeno del Cáncer 15-3 (CA 15-3) en suero y plasma humanos mediante un ensayo de electroquimio-luminiscencia (ECLIA), en los inmunoanalizadores Elecsys y cobas e."/>
    <s v="Para 100 pruebas/ 4 x 1 mL"/>
    <s v="03045838/03045846"/>
    <m/>
    <x v="110"/>
    <s v=""/>
  </r>
  <r>
    <x v="2"/>
    <s v="D1208-106"/>
    <d v="2012-08-16T00:00:00"/>
    <d v="2017-08-01T00:00:00"/>
    <s v="B"/>
    <s v="PIGF / PIGF CalSet / PreciControl PIGF"/>
    <s v="Para la determinación cuantitativa del factor de crecimiento placentario (PIGF) en suero humano, mediante un inmunoensayo de electroquimio-luminiscencia (ECLIA), en los inmunoanalizadores Elecsys y cobas e"/>
    <s v="Para 100 pruebas/ 4 x 1 mL/4 x 1 mL"/>
    <s v="05144671/05144701/ 05144728"/>
    <m/>
    <x v="111"/>
    <s v=""/>
  </r>
  <r>
    <x v="0"/>
    <s v="D1208-107"/>
    <d v="2012-08-16T00:00:00"/>
    <d v="2017-08-01T00:00:00"/>
    <s v="B"/>
    <s v="Anti-CCP/ PreciControl Anti-CCP"/>
    <s v="Para la determinación semicuantitativa de los autoanticuerpos IgG humanos dirigidos contra los péptidos cíclicos citrulinados (CCP)  en suero y plasma humanos mediante un ensayo de electroquimio-luminiscencia (ECLIA), en los inmunoanalizadores Elecsys y cobas e."/>
    <s v="Para 100 pruebas/4 x 2 mL"/>
    <s v="05031656/05031664"/>
    <m/>
    <x v="112"/>
    <s v=""/>
  </r>
  <r>
    <x v="0"/>
    <s v="D1208-108"/>
    <d v="2012-08-16T00:00:00"/>
    <d v="2017-08-01T00:00:00"/>
    <s v="B"/>
    <s v="Digoxin / Digoxin CalSet"/>
    <s v="Para la determinación cuantitativa de la digoxina en suero y plasma humanos, mediante un inmunoensayo de electroquimioluminiscencia (ECLIA), en los inmunoanalizadores Elecsys y cobas e"/>
    <s v="Para 100 pruebas/4 x 1,5 mL"/>
    <s v="11820796/11820907"/>
    <m/>
    <x v="113"/>
    <s v=""/>
  </r>
  <r>
    <x v="3"/>
    <s v="D1208-109"/>
    <d v="2012-08-23T00:00:00"/>
    <d v="2017-08-01T00:00:00"/>
    <s v="B"/>
    <s v="Urea/BUN"/>
    <s v="Prueba enzimática para la determinación cuantitativa de la urea y el nitrógeno ureico en suero, plasma y orina humanos, en los analizadores automáticos Roche de Química Clínica."/>
    <s v="R1 6 x 40 mL y R2 3 x 49 mL "/>
    <n v="11489364"/>
    <m/>
    <x v="114"/>
    <s v=""/>
  </r>
  <r>
    <x v="3"/>
    <s v="D1208-110"/>
    <d v="2012-08-23T00:00:00"/>
    <d v="2017-08-01T00:00:00"/>
    <s v="B"/>
    <s v="ALT (ALAT/GPT)"/>
    <s v="Para la determinación cuantitativa de la alanina-aminotransferasa en suero y plasma humanos en analizadores automáticos Roche de Química Clínica."/>
    <s v="R1 12 x 50 mL, R1a 12 x 50 mL/24 x 25 mL, R2 3 x 44 Ml"/>
    <s v="10851132"/>
    <m/>
    <x v="115"/>
    <s v=""/>
  </r>
  <r>
    <x v="0"/>
    <s v="D1208-111"/>
    <d v="2012-08-31T00:00:00"/>
    <d v="2017-08-01T00:00:00"/>
    <s v="B"/>
    <s v="FT4/FT4 CalSet"/>
    <s v="Para la determinación cuantitativa de la de la tiroxina libre en suero y plasma humanos en los inmunoanalizadores Elecsys y cobas e."/>
    <s v="Para 200 pruebas/4 x 1 mL"/>
    <s v="11731297/11731661"/>
    <m/>
    <x v="116"/>
    <s v=""/>
  </r>
  <r>
    <x v="3"/>
    <s v="D1208-112"/>
    <d v="2012-08-31T00:00:00"/>
    <d v="2017-08-01T00:00:00"/>
    <s v="B"/>
    <s v="CHOL"/>
    <s v="Para la determinación cuantitativa directa de colesterol en suero o plasma humanos con analizadores automáticos Roche de Química Clínica."/>
    <s v="R1 12 x 65 mL  "/>
    <n v="11491458"/>
    <m/>
    <x v="117"/>
    <s v=""/>
  </r>
  <r>
    <x v="3"/>
    <s v="D1208-113"/>
    <d v="2012-08-31T00:00:00"/>
    <d v="2017-08-01T00:00:00"/>
    <s v="B"/>
    <s v="BRAHMS PCT"/>
    <s v="Para la determinación cuantitativa de la PST (Procalcitonina) en suero y plasma humanos en los inmunoanalizadores Elecsys y cobas e."/>
    <s v="Para 100 pruebas "/>
    <s v="05056888"/>
    <m/>
    <x v="118"/>
    <s v=""/>
  </r>
  <r>
    <x v="0"/>
    <s v="D1208-114"/>
    <d v="2012-08-31T00:00:00"/>
    <d v="2017-08-01T00:00:00"/>
    <s v="B"/>
    <s v="Anti-HAV IgM/ PreciControl Anti-HAV IgM"/>
    <s v="Para la determinación cualitativa de las inmunoglogulinas M contra el virus de la hepatitis A en suero y plasma humanos en los inmunoanalizadores Elecsys y cobas e."/>
    <s v="Para 100 pruebas/16 x 0,67  mL"/>
    <s v="11820591/11876368"/>
    <m/>
    <x v="119"/>
    <s v=""/>
  </r>
  <r>
    <x v="0"/>
    <s v="D1208-115"/>
    <d v="2012-08-31T00:00:00"/>
    <d v="2017-08-01T00:00:00"/>
    <s v="B"/>
    <s v="IgE II/IgE CalSet"/>
    <s v="Para la determinación cuantitativa de la inmunoglobulina E (IgE) en suero y plasma humanos en los inmunoanalizadores Elecsys y cobas e."/>
    <s v="Para 100 pruebas/ 4 x 1 mL"/>
    <s v="04827031/11930427"/>
    <m/>
    <x v="120"/>
    <s v=""/>
  </r>
  <r>
    <x v="0"/>
    <s v="D1208-116"/>
    <d v="2012-08-31T00:00:00"/>
    <d v="2017-08-01T00:00:00"/>
    <s v="B"/>
    <s v="C-Peptide/ C-Peptide CalSet"/>
    <s v="Para la determinación cuantitativa del péptido C en suero, plasma y orina humanos en los inmunoanalizadores Elecsys y cobas e."/>
    <s v="Para 100 pruebas/ 4 x 1 mL"/>
    <s v="03184897/03184919"/>
    <m/>
    <x v="121"/>
    <s v=""/>
  </r>
  <r>
    <x v="3"/>
    <s v="D1208-117"/>
    <d v="2012-08-31T00:00:00"/>
    <d v="2017-08-01T00:00:00"/>
    <s v="B"/>
    <s v="TPUC3"/>
    <s v="Para la determinación cuantitativa de proteína en orina y líquido cefalorraquídeo humanos en los sistemas automáticos Roche/Hitachi/cobas c de Química Clínica."/>
    <s v="Casete conteniendo R1 y R2 para 150 pruebas "/>
    <s v="03333825"/>
    <m/>
    <x v="122"/>
    <s v=""/>
  </r>
  <r>
    <x v="3"/>
    <s v="D1208-118"/>
    <d v="2012-08-31T00:00:00"/>
    <d v="2017-08-01T00:00:00"/>
    <s v="B"/>
    <s v="HDL-C plus"/>
    <s v="Para la determinación cuantitativa directa de colesterol HDL en suero o plasma humanos con analizadores automáticos Roche de Química Clínica. "/>
    <s v="R1 6 x 54 mL, R2 6 x 20 mL"/>
    <s v="04713214"/>
    <m/>
    <x v="123"/>
    <s v=""/>
  </r>
  <r>
    <x v="0"/>
    <s v="D1208-119"/>
    <d v="2012-08-31T00:00:00"/>
    <d v="2017-08-01T00:00:00"/>
    <s v="B"/>
    <s v="N-MID Osteocalcin/ N-MID Osteocalcin CalSet"/>
    <s v="Para la determinación cuantitativa del fragmento N-MID de la osteocalcina en suero y plasma humanos en los inmunoanalizadores Elecsys y cobas e. "/>
    <s v="Para 100 pruebas/4 x 1 mL"/>
    <s v="12149133/11972111"/>
    <m/>
    <x v="124"/>
    <s v=""/>
  </r>
  <r>
    <x v="3"/>
    <s v="D1208-120"/>
    <d v="2012-08-31T00:00:00"/>
    <d v="2017-08-01T00:00:00"/>
    <s v="B"/>
    <s v="PHOS"/>
    <s v="Para la determinación cuantitativa de fósforo en suero, plasma y orina humanos en analizadores automáticos Roche de Química Clínica."/>
    <s v="R1 12 x 50 mL, R2 6 x 43 mL"/>
    <n v="11489348"/>
    <m/>
    <x v="125"/>
    <s v=""/>
  </r>
  <r>
    <x v="3"/>
    <s v="D1209-121"/>
    <d v="2012-09-05T00:00:00"/>
    <d v="2017-09-01T00:00:00"/>
    <s v="B"/>
    <s v="BIL-T"/>
    <s v="Para la determinación cuantitativa de la bilirrubina total en suero y plasma de adultos y neonatos en analizadores automáticos Roche de Química Clínica."/>
    <s v="R1 12 x 50 mL, R2 6 x 22 Ml"/>
    <n v="11489194"/>
    <m/>
    <x v="126"/>
    <s v=""/>
  </r>
  <r>
    <x v="3"/>
    <s v="D1209-123"/>
    <d v="2012-09-13T00:00:00"/>
    <d v="2017-09-01T00:00:00"/>
    <s v="B"/>
    <s v="Ca"/>
    <s v=" Para la determinación cuantitativa del calcio en suero, plasma y orina humanos en los analizadores automáticos Roche de de Química Clínica."/>
    <s v="R1 12 x 50 mL, R2 6 x 43 mL"/>
    <n v="11489216"/>
    <m/>
    <x v="127"/>
    <s v=""/>
  </r>
  <r>
    <x v="3"/>
    <s v="D1209-124"/>
    <d v="2012-09-13T00:00:00"/>
    <d v="2017-09-01T00:00:00"/>
    <s v="B"/>
    <s v="U/CSF Protein"/>
    <s v=" Para la determinación cuantitativa de proteína en orina y líquido cefalorraquídeo humanos en los analizadores automáticos Roche de Química Clínica."/>
    <s v="R1 6 x 20 mL, R2 6 x 9 mL"/>
    <n v="11877801"/>
    <m/>
    <x v="128"/>
    <s v=""/>
  </r>
  <r>
    <x v="3"/>
    <s v="D1209-125"/>
    <d v="2012-09-17T00:00:00"/>
    <d v="2017-09-01T00:00:00"/>
    <s v="B"/>
    <s v="Mg"/>
    <s v=" Para la determinación cuantitativa del magnesio en suero, plasma y orina humanos en los sistemas Roche/ Hitachi cobas c."/>
    <s v="Casete conteniendo R1 y R2 para 175 pruebas"/>
    <n v="20737593"/>
    <m/>
    <x v="129"/>
    <s v=""/>
  </r>
  <r>
    <x v="3"/>
    <s v="D1209-126"/>
    <d v="2012-09-17T00:00:00"/>
    <d v="2017-09-01T00:00:00"/>
    <s v="B"/>
    <s v="Reflotrón K"/>
    <s v=" Para la determinación cuantitativa de potasio en plasma heparinizado o suero con equipos de medición Reflotron."/>
    <s v="Para 30 pruebas. "/>
    <n v="11208764"/>
    <m/>
    <x v="130"/>
    <s v=""/>
  </r>
  <r>
    <x v="3"/>
    <s v="D1210-127"/>
    <d v="2012-10-02T00:00:00"/>
    <d v="2017-10-01T00:00:00"/>
    <s v="B"/>
    <s v="AST (ASAT/GOT)"/>
    <s v="Para la determinación cuantitativa de la aspartato aminotransferasa  (AST) en suero y plasma humanos en los analizadores automáticos Roche de de Química Clínica."/>
    <s v="R1 12 x 50 mL, R1a 12 x 50 mL, R2 3 x 44 mL"/>
    <n v="10851124"/>
    <m/>
    <x v="131"/>
    <s v=""/>
  </r>
  <r>
    <x v="3"/>
    <s v="D1210-128"/>
    <d v="2012-10-02T00:00:00"/>
    <d v="2017-10-01T00:00:00"/>
    <s v="B"/>
    <s v="ALP"/>
    <s v="Para la determinación cuantitativa de la fosfatasa alcalina (ALP) en suero y plasma humanos en los analizadores automáticos Roche de Química Clínica."/>
    <s v="R1 6 x 42 mL, R2 6 x 9 mL, R2a 6 x 9 mL"/>
    <n v="10816388"/>
    <m/>
    <x v="132"/>
    <s v=""/>
  </r>
  <r>
    <x v="3"/>
    <s v="D1210-129"/>
    <d v="2012-10-03T00:00:00"/>
    <d v="2017-10-01T00:00:00"/>
    <s v="B"/>
    <s v=" Reflotron Alkal. Phosphatase"/>
    <s v=" Para la determinación cuantitativa de la actividad total de la fosfatasa alcalina en sangre, suero o plasma con equipos de medición Reflotron."/>
    <s v=" Para 30 pruebas"/>
    <n v="11622773"/>
    <m/>
    <x v="133"/>
    <s v=""/>
  </r>
  <r>
    <x v="0"/>
    <s v="D1210-130"/>
    <d v="2012-10-03T00:00:00"/>
    <d v="2017-10-01T00:00:00"/>
    <s v="B"/>
    <s v=" Reflotron Hemoglobin/ Reflotron Precinorm HB"/>
    <s v=" Para la determinación cuantitativa de hemoglobina en sangre con equipos de medición Reflotron."/>
    <s v=" Para 30 pruebas/4 x 2 mL"/>
    <s v="10744964/10745189"/>
    <m/>
    <x v="134"/>
    <s v=""/>
  </r>
  <r>
    <x v="3"/>
    <s v="D1210-131"/>
    <d v="2012-10-03T00:00:00"/>
    <d v="2017-10-01T00:00:00"/>
    <s v="B"/>
    <s v=" LIP"/>
    <s v="Para la determinación cuantitativa de la lipasa en suero y plasma humanos en analizadores automáticos Roche de Química Clínica. "/>
    <s v=" R1 12 x 40 mL, R2 6 x 50 mL"/>
    <n v="11821733"/>
    <m/>
    <x v="135"/>
    <s v=""/>
  </r>
  <r>
    <x v="2"/>
    <s v="D1210-132"/>
    <d v="2012-10-03T00:00:00"/>
    <d v="2017-10-01T00:00:00"/>
    <s v="C"/>
    <s v="Troponin T hs STAT/ Troponin T hs STAT CalSet/ PreciControl Troponin"/>
    <s v="Para la determinación cuantitativa de la troponina T cardiaca en suero y plasma humanos en los inmunoanalizadores Elecsys y cobas e."/>
    <s v="Para 100 pruebas/4 x 1 mL/4 x 2 mL"/>
    <s v="05092728/05092736/05095107"/>
    <m/>
    <x v="136"/>
    <s v=""/>
  </r>
  <r>
    <x v="3"/>
    <s v="D1210-133"/>
    <d v="2012-10-03T00:00:00"/>
    <d v="2017-10-01T00:00:00"/>
    <s v="B"/>
    <s v="Ceruloplasmin"/>
    <s v="Para la determinación cuantitativa de la ceruloplasmina en suero y plasma humanos en analizadores automáticos Roche de Química Clínica."/>
    <s v=" R1 2 x 15 mL, R2 2 x 6 mL"/>
    <n v="11660497"/>
    <m/>
    <x v="137"/>
    <s v=""/>
  </r>
  <r>
    <x v="3"/>
    <s v="D1210-134"/>
    <d v="2012-10-03T00:00:00"/>
    <d v="2017-10-01T00:00:00"/>
    <s v="B"/>
    <s v=" Mg"/>
    <s v="Para la determinación cuantitativa del magnesio en suero, plasma y orina humanos en analizadores automáticos Roche de Química Clínica."/>
    <s v=" R1 9 x 21 mL, R2 9 x 21 mL"/>
    <n v="11489330"/>
    <m/>
    <x v="138"/>
    <s v=""/>
  </r>
  <r>
    <x v="3"/>
    <s v="D1210-135"/>
    <d v="2012-10-03T00:00:00"/>
    <d v="2017-10-01T00:00:00"/>
    <s v="B"/>
    <s v=" Mg"/>
    <s v="Para la determinación cuantitativa del magnesio en suero, plasma y orina humanos en analizadores automáticos Roche de Química Clínica."/>
    <s v=" R1 6 x 58 mL, R2 6 x 59 mL"/>
    <n v="11551353"/>
    <m/>
    <x v="139"/>
    <s v=""/>
  </r>
  <r>
    <x v="3"/>
    <s v="D1210-136"/>
    <d v="2012-10-03T00:00:00"/>
    <d v="2017-10-01T00:00:00"/>
    <s v="B"/>
    <s v=" AMYL"/>
    <s v="Para la determinación cuantitativa de la α-amilasa en suero, plasma y orina en analizadores automáticos Roche de Química Clínica"/>
    <s v="R1 6 x 66 mL, R2 6 x 16 mL"/>
    <n v="11876473"/>
    <m/>
    <x v="140"/>
    <s v=""/>
  </r>
  <r>
    <x v="3"/>
    <s v="D1210-137"/>
    <d v="2012-10-03T00:00:00"/>
    <d v="2017-10-01T00:00:00"/>
    <s v="B"/>
    <s v=" Reflotron Amylase"/>
    <s v=" Para la determinación cuantitativa de la actividad total de la  α-amilasa en sangre, suero o plasma con equipos de medición Reflotron."/>
    <s v=" Para 15 pruebas. "/>
    <n v="11200658"/>
    <m/>
    <x v="141"/>
    <s v=""/>
  </r>
  <r>
    <x v="3"/>
    <s v="D1210-138"/>
    <d v="2012-10-03T00:00:00"/>
    <d v="2017-10-01T00:00:00"/>
    <s v="B"/>
    <s v=" HDLC3"/>
    <s v=" Para la determinación cuantitativa de la concentración del colesterol HDL en suero y plasma humanos en los sistemas Roche/Hitachi cobas c."/>
    <s v=" Casete conteniendo R1 y R2 para 200 pruebas"/>
    <s v="04399803"/>
    <m/>
    <x v="142"/>
    <s v=""/>
  </r>
  <r>
    <x v="3"/>
    <s v="D1212-157"/>
    <d v="2012-12-05T00:00:00"/>
    <d v="2017-12-01T00:00:00"/>
    <s v="B"/>
    <s v="CREA"/>
    <s v="Prueba para la determinación cuantitativa de creatinina en suero, plasma y orina humanos en los analizadores automáticos Roche de Química Clínica, mediante el método cinético colorimétrico de Jaffé."/>
    <s v="R1 12 x 50 mL y R2 6 x 22 mL"/>
    <n v="11489291"/>
    <m/>
    <x v="143"/>
    <s v=""/>
  </r>
  <r>
    <x v="3"/>
    <s v="D1212-158"/>
    <d v="2012-12-05T00:00:00"/>
    <d v="2017-12-01T00:00:00"/>
    <s v="B"/>
    <s v=" CREA plus"/>
    <s v="Prueba para la determinación cuantitativa de creatinina en suero, plasma y orina humanos en los analizadores automáticos Roche de Química Clínica."/>
    <s v="R1 12 x 50 mL y R2 6 x 50 mL"/>
    <n v="11775642"/>
    <m/>
    <x v="144"/>
    <s v=""/>
  </r>
  <r>
    <x v="2"/>
    <s v="D1212-159"/>
    <d v="2012-12-05T00:00:00"/>
    <d v="2017-12-01T00:00:00"/>
    <s v="C"/>
    <s v="CK-MB STAT/ CK-MB STAT CalSet/PreciControl Cardiac II"/>
    <s v="Prueba inmunológica para la determinación cuantitativa de la isoenzima MB de la creatincinasa en suero y plasma humanos en los inmunoanalizadores Elecsys y cobas e."/>
    <s v="Para 100 pruebas  "/>
    <s v="5957648/5957656/4917049"/>
    <m/>
    <x v="145"/>
    <s v=""/>
  </r>
  <r>
    <x v="0"/>
    <s v="D1212-160"/>
    <d v="2012-12-05T00:00:00"/>
    <d v="2017-12-01T00:00:00"/>
    <s v="B"/>
    <s v="S100/S100 CalSet"/>
    <s v="Inmunoanálisis destinado a la determinación cuantitativa de S100 (S100 A1B y S100 BB) en suero humanos, por método de electro-quimioluminiscencia en los inmunoanalizadores Elecsys y cobas e."/>
    <s v="Para 100 pruebas. "/>
    <s v="03175243/03289834"/>
    <m/>
    <x v="146"/>
    <s v=""/>
  </r>
  <r>
    <x v="3"/>
    <s v="D1212-161"/>
    <d v="2012-12-05T00:00:00"/>
    <d v="2017-12-01T00:00:00"/>
    <s v="B"/>
    <s v="LDL-C plus"/>
    <s v="Prueba enzimática homogénea para la determinación cuantitativa directa del colesterol LDL en suero y plasma humanos con analizadores automáticos Roche de Química Clínica."/>
    <s v="R1 6 x 22 mL y R2 6 x 8 mL"/>
    <s v="04714423"/>
    <m/>
    <x v="147"/>
    <s v=""/>
  </r>
  <r>
    <x v="3"/>
    <s v="D1212-162"/>
    <d v="2012-12-05T00:00:00"/>
    <d v="2017-12-01T00:00:00"/>
    <s v="B"/>
    <s v=" LDH"/>
    <s v="Prueba para la determinación cuantitativa de lactato deshidrogenasa en suero y plasma humanos con analizadores automáticos Roche de Química Clínica."/>
    <s v="R1 6 x 66 mL y R2 6 x 16 mL"/>
    <s v="03002209"/>
    <m/>
    <x v="148"/>
    <s v=""/>
  </r>
  <r>
    <x v="3"/>
    <s v="D1212-163"/>
    <d v="2012-12-05T00:00:00"/>
    <d v="2017-12-01T00:00:00"/>
    <s v="B"/>
    <s v="CRPHS"/>
    <s v="Prueba inmunoturbidimétrica para la determinación cuantitativa in vitro de CRP en suero y plasma humanos en analizadores automáticos Roche de Química Clínica."/>
    <s v="R1  2 x 15 mL; R2  2 x 15 mL"/>
    <n v="11972855"/>
    <m/>
    <x v="149"/>
    <s v=""/>
  </r>
  <r>
    <x v="0"/>
    <s v="D1212-164"/>
    <d v="2012-12-05T00:00:00"/>
    <d v="2017-12-01T00:00:00"/>
    <s v="B"/>
    <s v="AFP / AFP CalSet II"/>
    <s v="Test  inmunológico  in  vitro  para  la  determinación  cuantitativa  de  la      α1-fetoproteína  en suero y plasma humanos, en los analizadores Elecsys y cobas e."/>
    <s v="Para 100 pruebas / 4 x 1 mL"/>
    <s v="04481798/04487761"/>
    <m/>
    <x v="150"/>
    <s v=""/>
  </r>
  <r>
    <x v="0"/>
    <s v="D1212-165"/>
    <d v="2012-12-05T00:00:00"/>
    <d v="2017-12-01T00:00:00"/>
    <s v="B"/>
    <s v="Vitamin B12 / Vitamin B12 CalSet II"/>
    <s v="Test de fijación in vitro para la determinación cuantitativa de la vitamina B12 en suero y plasma humanos, en los analizadores Elecsys y cobas e."/>
    <s v="Para 100 pruebas / 4 x 1 mL"/>
    <s v="04745736/04572459"/>
    <m/>
    <x v="151"/>
    <s v=""/>
  </r>
  <r>
    <x v="0"/>
    <s v="D1212-166"/>
    <d v="2012-12-05T00:00:00"/>
    <d v="2017-12-01T00:00:00"/>
    <s v="B"/>
    <s v="IL-6 / IL-6 CalSet"/>
    <s v="Test inmunológico in vitro para la determinación cuantitativa de la interleucina-6 (IL-6) en suero y plasma humanos, en los analizadores Elecsys y cobas e."/>
    <s v="Para 100 pruebas / 4 x 2 mL"/>
    <s v="05109442/05109469"/>
    <m/>
    <x v="152"/>
    <s v=""/>
  </r>
  <r>
    <x v="6"/>
    <s v="D1212-167"/>
    <d v="2012-12-05T00:00:00"/>
    <d v="2017-12-01T00:00:00"/>
    <s v="C"/>
    <s v="Cyclosporine  II   /   Cyclosporine  Calibrators  / Cyclosporine Calibrator 0 ng/mL / Cyclosporine Sample Pretreatment Reagent"/>
    <s v="Para la determinación cuantitativa de la ciclosporina A en sangre humana completa destinado al control del tratamiento de ciclosporina en pacientes trasplantados."/>
    <s v="Casete conteniendo R1 y SR para 100 pruebas/1 x 2,5 mL; 5 x 2,0 mL/3 x 2,5 mL/4 x 40 mL"/>
    <s v="4340892/20766305/20766399/20766364"/>
    <m/>
    <x v="153"/>
    <s v=""/>
  </r>
  <r>
    <x v="3"/>
    <s v="D1212-170"/>
    <d v="2012-12-13T00:00:00"/>
    <d v="2017-12-01T00:00:00"/>
    <s v="B"/>
    <s v="Reflotron Creatinina"/>
    <s v="Prueba para la determinación cuantitativa de creatinina en sangre, suero o plasma u orina con equipos de medición Reflotron."/>
    <s v="Para 30 pruebas"/>
    <n v="10886874"/>
    <m/>
    <x v="154"/>
    <s v=""/>
  </r>
  <r>
    <x v="3"/>
    <s v="D1212-171"/>
    <d v="2012-12-13T00:00:00"/>
    <d v="2017-12-01T00:00:00"/>
    <s v="B"/>
    <s v="Li"/>
    <s v="Prueba para la determinación cuantitativa de litio en suero y plasma humanos en los sistemas Roche/Hitachi cobas c."/>
    <s v="Para 100 pruebas"/>
    <n v="4679598"/>
    <m/>
    <x v="155"/>
    <s v=""/>
  </r>
  <r>
    <x v="3"/>
    <s v="D1301-01"/>
    <d v="2013-01-10T00:00:00"/>
    <d v="2018-01-01T00:00:00"/>
    <s v="B"/>
    <s v="CRPL3"/>
    <s v="Prueba inmunoturbidimétrica para la determinación cuantitativa de la proteína C-reactiva en suero y plasma humanos en los sistemas Roche/Hitachi cobas c."/>
    <s v="Para 250 pruebas"/>
    <n v="4956842"/>
    <m/>
    <x v="156"/>
    <s v=""/>
  </r>
  <r>
    <x v="3"/>
    <s v="D1301-02"/>
    <d v="2013-01-10T00:00:00"/>
    <d v="2018-01-01T00:00:00"/>
    <s v="B"/>
    <s v="Reflotron Pancreatic Amylase"/>
    <s v="Prueba para la determinación cuantitativa de la actividad específica de la a- amilasa pancreática en sangre, suero, plasma u orina con equipos de medición Reflotron."/>
    <s v="Para 15 pruebas"/>
    <n v="11126679"/>
    <m/>
    <x v="157"/>
    <s v=""/>
  </r>
  <r>
    <x v="3"/>
    <s v="D1301-04"/>
    <d v="2013-01-10T00:00:00"/>
    <d v="2018-01-01T00:00:00"/>
    <s v="B"/>
    <s v="Fe"/>
    <s v="Prueba para la determinación cuantitativa de hierro en suero y plasma humanos en los analizadores automáticos Roche de Química Clínica."/>
    <s v="R1 6 x 64 mL; R2 6 x 16 mL"/>
    <n v="11876996"/>
    <m/>
    <x v="158"/>
    <s v=""/>
  </r>
  <r>
    <x v="3"/>
    <s v="D1302-05"/>
    <d v="2013-02-06T00:00:00"/>
    <d v="2018-02-01T00:00:00"/>
    <s v="B"/>
    <s v="Reflotron GOT (AST)"/>
    <s v="Para la determinación cuantitativa de GOT (AST) en sangre, plasma y suero con equipos de medición Reflotron."/>
    <s v="Para 30 pruebas. "/>
    <n v="10745120"/>
    <m/>
    <x v="159"/>
    <s v=""/>
  </r>
  <r>
    <x v="3"/>
    <s v="D1302-06"/>
    <d v="2013-02-06T00:00:00"/>
    <d v="2018-02-01T00:00:00"/>
    <s v="B"/>
    <s v="UREA/BUN"/>
    <s v="Prueba enzimática para la determinación cuantitativa de la urea y el nitrógeno ureico en suero, plasma y orina humanos, en los analizadores automáticos Roche de Química Clínica."/>
    <s v="R1 6 x 66 mL y R2 6 x 43 mL"/>
    <n v="11729691"/>
    <m/>
    <x v="160"/>
    <s v=""/>
  </r>
  <r>
    <x v="0"/>
    <s v="D1303-28"/>
    <d v="2013-03-11T00:00:00"/>
    <d v="2018-03-01T00:00:00"/>
    <s v="B"/>
    <s v="BM Lactate / BM Control  Lactate"/>
    <s v="Tira reactiva para la determinación cuantitativa de lactato en sangre capilar fresca o fresca heparinizada o sangre venosa fresca  heparinizada con los instrumentos Accutrend Lactate, Accutrend Plus o Accusport."/>
    <s v="Para 25 pruebas/ 2 x 4 mL "/>
    <s v="03012654/11447335"/>
    <m/>
    <x v="161"/>
    <s v=""/>
  </r>
  <r>
    <x v="0"/>
    <s v="D1303-29"/>
    <d v="2013-03-11T00:00:00"/>
    <d v="2018-03-01T00:00:00"/>
    <s v="B"/>
    <s v="Reflotron HDL Cholesterol / Reflotron Precinorm HDL "/>
    <s v="Prueba para la determinación cuantitativa de colesterol HDL en plasma con EDTA con equipos de medición Reflotron."/>
    <s v="Para 30 pruebas/2 x 2 mL de concentración 1; 2 x 2 mL  de concentración 2"/>
    <s v="11208756/11183893"/>
    <m/>
    <x v="162"/>
    <s v=""/>
  </r>
  <r>
    <x v="3"/>
    <s v="D1303-37"/>
    <d v="2013-03-28T00:00:00"/>
    <d v="2018-03-01T00:00:00"/>
    <s v="B"/>
    <s v="Precicontrol Multimarker"/>
    <s v="Para el control de calidad de los inmunoensayos especificados en los inmunoanalizadores Elecsys y cobas e."/>
    <s v="PC MM1 3 x 2 mL; PC MM2 3 x 2 mL"/>
    <s v="05341787"/>
    <m/>
    <x v="163"/>
    <s v=""/>
  </r>
  <r>
    <x v="2"/>
    <s v="D1305-51"/>
    <d v="2013-05-08T00:00:00"/>
    <d v="2018-05-01T00:00:00"/>
    <s v="B"/>
    <s v="NSE/NSE Calset/Diluent NSE"/>
    <s v="Para la determinación cuantitabiva de la enolasa específica neuronal (NSE) en suero humano, en los analizadores Elecsys y cobas e."/>
    <s v="Para 100 determinaciones/ Cal1 2x1 mL; Cal2 2x1 mL/ 4x3 mL"/>
    <s v="12133113/12133121/ 03004864"/>
    <m/>
    <x v="164"/>
    <s v=""/>
  </r>
  <r>
    <x v="0"/>
    <s v="D1306-61"/>
    <d v="2013-06-13T00:00:00"/>
    <d v="2018-06-01T00:00:00"/>
    <s v="C"/>
    <s v="COBAS AmpliPrep/COBAS TaqMan HCV Quantitative Test, version 2.0 / COBAS AmpliPrep/ COBAS TaqMan Wash Reagent"/>
    <s v="Prueba de amplificación de ácidos nucleicos in vitro para la determinación cuantitativa de los genotipos 1 al 6 del ARN del HCV en suero o plasma humano."/>
    <s v="72 pruebas / 1 x 5,1 L "/>
    <s v="05532264 / 03587797"/>
    <m/>
    <x v="165"/>
    <s v=""/>
  </r>
  <r>
    <x v="4"/>
    <s v="D1306-59"/>
    <d v="2013-06-13T00:00:00"/>
    <d v="2018-06-01T00:00:00"/>
    <s v="B"/>
    <s v="Familia 7.10  Soluciones de Calibración Sistema cobas b121 (OMNI C)"/>
    <s v="Soluciones C1, C2 y C3 para la calibración del cobas b121"/>
    <m/>
    <m/>
    <m/>
    <x v="166"/>
    <s v=""/>
  </r>
  <r>
    <x v="5"/>
    <s v="D1306-59/1"/>
    <d v="2013-06-13T00:00:00"/>
    <d v="2018-06-01T00:00:00"/>
    <s v="B"/>
    <s v="C1 Calibration Solution 1"/>
    <s v="Solución 1 de Calibración para cobas b121, Roche OMNI C."/>
    <s v="2  x  1750 mL"/>
    <s v="03144046"/>
    <m/>
    <x v="166"/>
    <s v="1"/>
  </r>
  <r>
    <x v="5"/>
    <s v="D1306-59/2"/>
    <d v="2013-06-13T00:00:00"/>
    <d v="2018-06-01T00:00:00"/>
    <s v="B"/>
    <s v="C2 Calibration Solution 2"/>
    <s v="Solución 2 de Calibración para cobas b121, Roche OMNI C."/>
    <s v="2  x  1200 mL"/>
    <s v="03144020"/>
    <m/>
    <x v="166"/>
    <s v="2"/>
  </r>
  <r>
    <x v="5"/>
    <s v="D1306-59/3"/>
    <d v="2013-06-13T00:00:00"/>
    <d v="2018-06-01T00:00:00"/>
    <s v="B"/>
    <s v="C3 Fluid Pack"/>
    <s v="Paquete de fluidos conteniendo soluciones de condicionamiento, de referencia, punto cero y de limpieza para cobas b121, Roche OMNI C."/>
    <s v=" 1  x  25 / 30 / 50 / 200 mL"/>
    <s v="03144038"/>
    <m/>
    <x v="166"/>
    <s v="3"/>
  </r>
  <r>
    <x v="3"/>
    <s v="D1306-60"/>
    <d v="2013-06-13T00:00:00"/>
    <d v="2018-06-01T00:00:00"/>
    <s v="B"/>
    <s v="BILD2"/>
    <s v="Para la determinación cuantitativa de la bilirrubina directa en suero y plasma humanos, en los sistemas COBAS INTEGRA y Roche/Hitachi cobas c."/>
    <s v="Para 350 pruebas. Casete conteniendo a R1 y R2 (cobas c) o SR (COBAS INTEGRA)."/>
    <s v="05589061"/>
    <m/>
    <x v="167"/>
    <s v=""/>
  </r>
  <r>
    <x v="3"/>
    <s v="D1308-66"/>
    <d v="2013-08-08T00:00:00"/>
    <d v="2018-08-01T00:00:00"/>
    <s v="B"/>
    <s v="CA2"/>
    <s v="Para la determinación cuantitativa de calcio en suero, plasma y orina humanos en los sistemas Roche/Hitachi cobas c."/>
    <s v="Para 300 pruebas."/>
    <s v="05061482"/>
    <m/>
    <x v="168"/>
    <s v=""/>
  </r>
  <r>
    <x v="0"/>
    <s v="D1308-70"/>
    <d v="2013-08-12T00:00:00"/>
    <d v="2018-08-01T00:00:00"/>
    <s v="C"/>
    <s v="COBAS AmpliPrep/COBAS TaqMan HBV Test, versión 2.0/ COBAS AmpliPrep/COBAS TaqMan Wash Reagent"/>
    <s v="Prueba de amplificación de ácidos nucleicos in vitro para la cuantificación del ADN del virus de la hepatitis B (HBV) en plasma y suero humano."/>
    <s v="72 pruebas / 1 x 5,1 L "/>
    <s v="04890570/ 03587797"/>
    <m/>
    <x v="169"/>
    <s v=""/>
  </r>
  <r>
    <x v="0"/>
    <s v="D1308-71"/>
    <d v="2013-08-15T00:00:00"/>
    <d v="2018-08-01T00:00:00"/>
    <s v="B"/>
    <s v="Roche CARDIAC M Myoglobin/ Roche CARDIAC Control"/>
    <s v="Para la determinación cuantitativa de mioglobina en sangre venosa heparinizada utilizando el instrumento cobas h 232"/>
    <s v="20 pruebas/ 2 x 1 mL"/>
    <s v="04877799/04890469"/>
    <m/>
    <x v="170"/>
    <s v=""/>
  </r>
  <r>
    <x v="0"/>
    <s v="D1308-72"/>
    <d v="2013-08-15T00:00:00"/>
    <d v="2018-08-01T00:00:00"/>
    <s v="C"/>
    <s v="Roche CARDIAC CK-MB/ Roche CARDIAC Control CK-MB"/>
    <s v="Para la determinación cuantitativa de la isoenzima MB de la creatina-cinasa en sangre venosa heparinizada utilizando el instrumento Cardiac reader."/>
    <s v="10 pruebas / 2 x 1 mL "/>
    <s v="04876245/ 04823478"/>
    <m/>
    <x v="171"/>
    <s v=""/>
  </r>
  <r>
    <x v="4"/>
    <s v="D1308-73"/>
    <d v="2013-08-15T00:00:00"/>
    <d v="2018-08-01T00:00:00"/>
    <s v="B "/>
    <s v="Familia 7.10 Soluciones de Calibración Sistema OMNI S (cobas b 221)"/>
    <s v="Soluciones S1, S2 y S3 para la calibración del cobas b221."/>
    <m/>
    <m/>
    <m/>
    <x v="172"/>
    <s v=""/>
  </r>
  <r>
    <x v="5"/>
    <s v="D1308-73/1"/>
    <d v="2013-08-15T00:00:00"/>
    <d v="2018-08-01T00:00:00"/>
    <s v="B "/>
    <s v="S1 Rinse Solution "/>
    <s v="Solución de enjuague para el sistema Roche OMNI S, cobas b 221."/>
    <s v="2  x  1850 mL"/>
    <s v="03260917"/>
    <m/>
    <x v="172"/>
    <s v="1"/>
  </r>
  <r>
    <x v="5"/>
    <s v="D1308-73/2"/>
    <d v="2013-08-15T00:00:00"/>
    <d v="2018-08-01T00:00:00"/>
    <s v="B "/>
    <s v="S2 Fluid Pack"/>
    <s v="Paquete de fluidos conteniendo soluciones de calibración, de referencia, de acondicionamiento, punto cero y de limpieza para la calibración y operación del sistema Roche OMNI S, cobas b 221."/>
    <s v="1 x  20 / 30 / 50 / 100 / 100 / 650 / 1000 mL"/>
    <s v="03260925"/>
    <m/>
    <x v="172"/>
    <s v="2"/>
  </r>
  <r>
    <x v="5"/>
    <s v="D1308-73/3"/>
    <d v="2013-08-15T00:00:00"/>
    <d v="2018-08-01T00:00:00"/>
    <s v="B "/>
    <s v="S3 Fluid Pack A"/>
    <s v="Paquete de fluidos conteniendo soluciones de reserva, de calibración y de referencia para la calibración y operación del sistema Roche OMNI S, cobas b 221."/>
    <s v="1  x  50 / 50 / 120 / 200 / 1250 mL"/>
    <s v="03260933"/>
    <m/>
    <x v="172"/>
    <s v="3"/>
  </r>
  <r>
    <x v="0"/>
    <s v="D1308-71"/>
    <d v="2013-08-15T00:00:00"/>
    <d v="2018-08-01T00:00:00"/>
    <s v="C"/>
    <s v="Roche CARDIAC M Myoglobin/ Roche CARDIAC Control Myoglobin"/>
    <s v="Para la determinación cuantitativa de mioglobina en sangre venosa heparinizada utilizando el instrumento cobas h 232."/>
    <s v="20 pruebas / 2 x 1 mL "/>
    <s v="04877799/ 04890469"/>
    <m/>
    <x v="170"/>
    <s v=""/>
  </r>
  <r>
    <x v="4"/>
    <s v="D1309-76"/>
    <d v="2013-09-10T00:00:00"/>
    <d v="2018-09-01T00:00:00"/>
    <s v="B"/>
    <s v="Familia 7.6 Controles  multiparámetros de varias concentraciones PreciControl ClinChem Multi 1/ PreciControl ClinChem Multi 2."/>
    <s v="Para el control de la calidad en la supervisión de la exactitud y precisión de los métodos cuantitativos en los analizadores Roche/Hitachi MODULAR, COBAS INTEGRA y cobas c."/>
    <m/>
    <m/>
    <m/>
    <x v="173"/>
    <s v=""/>
  </r>
  <r>
    <x v="5"/>
    <s v="D1309-76/1"/>
    <d v="2013-09-10T00:00:00"/>
    <d v="2018-09-01T00:00:00"/>
    <s v="B"/>
    <s v="PreciControl ClinChem Multi 1"/>
    <m/>
    <s v="20 x 5 mL "/>
    <s v="05117003"/>
    <m/>
    <x v="173"/>
    <s v="1"/>
  </r>
  <r>
    <x v="5"/>
    <s v="D1309-76/2"/>
    <d v="2013-09-10T00:00:00"/>
    <d v="2018-09-01T00:00:00"/>
    <s v="B"/>
    <s v="PreciControl ClinChem Multi 2"/>
    <m/>
    <s v="20 x 5 mL "/>
    <s v="05117216"/>
    <m/>
    <x v="173"/>
    <s v="2"/>
  </r>
  <r>
    <x v="3"/>
    <s v="D1309-77"/>
    <d v="2013-09-10T00:00:00"/>
    <d v="2018-09-01T00:00:00"/>
    <s v="B"/>
    <s v="Precipath HDL/LDL-C"/>
    <s v="Para el control de la calidad en la verificación de la exactitud y precisión de los métodos cuantitativos de determinación de HDL y LDL en los analizadores Roche/Hitachi MODULAR, COBAS INTEGRA y cobas c."/>
    <s v="4 x 3 mL "/>
    <n v="11778552"/>
    <m/>
    <x v="174"/>
    <s v=""/>
  </r>
  <r>
    <x v="3"/>
    <s v="D1309-75"/>
    <d v="2013-09-10T00:00:00"/>
    <d v="2018-09-01T00:00:00"/>
    <s v="B"/>
    <s v="Precinorm L"/>
    <s v="Para el control de la calidad en la verificación de la exactitud y precisión de los métodos cuantitativos, en los analizadores Roche/Hitachi MODULAR, COBAS INTEGRA y cobas c."/>
    <s v="4 x 3 mL "/>
    <n v="10781827"/>
    <m/>
    <x v="175"/>
    <s v=""/>
  </r>
  <r>
    <x v="4"/>
    <s v="D1309-78"/>
    <d v="2013-09-10T00:00:00"/>
    <d v="2018-09-01T00:00:00"/>
    <s v="B"/>
    <s v="Familia 7.6 Controles  multiparámetros Precinorm U y  Precipath U."/>
    <s v="Para el control de la calidad en la supervisión de la exactitud y precisión de métodos cuantitativos en los analizadores Roche/Hitachi MODULAR, COBAS INTEGRA y cobas c."/>
    <m/>
    <m/>
    <m/>
    <x v="176"/>
    <s v=""/>
  </r>
  <r>
    <x v="5"/>
    <s v="D1309-78/1"/>
    <d v="2013-09-10T00:00:00"/>
    <d v="2018-09-01T00:00:00"/>
    <s v="B"/>
    <s v="Precinorm U"/>
    <m/>
    <s v="20 x 5 mL "/>
    <n v="10171743"/>
    <m/>
    <x v="176"/>
    <s v="1"/>
  </r>
  <r>
    <x v="5"/>
    <s v="D1309-78/2"/>
    <d v="2013-09-10T00:00:00"/>
    <d v="2018-09-01T00:00:00"/>
    <s v="B"/>
    <s v="Precipath U"/>
    <m/>
    <s v="20 x 5 mL "/>
    <n v="10171778"/>
    <m/>
    <x v="176"/>
    <s v="2"/>
  </r>
  <r>
    <x v="3"/>
    <s v="D1310-83"/>
    <d v="2013-10-11T00:00:00"/>
    <d v="2018-10-01T00:00:00"/>
    <s v="B"/>
    <s v="PreciControl  Varia"/>
    <s v="Para el control de calidad de los inmunoensayos Elecsys especificados en los inmunoanalizadores Elecsys y cobas e."/>
    <s v="4 x 3 mL "/>
    <n v="5618860"/>
    <m/>
    <x v="177"/>
    <s v=""/>
  </r>
  <r>
    <x v="0"/>
    <s v="D1310-84"/>
    <d v="2013-10-15T00:00:00"/>
    <d v="2018-10-01T00:00:00"/>
    <s v="C"/>
    <s v="Roche CARDIAC proBNP/ Roche CARDIAC Control proBNP"/>
    <s v="Para la determinación cuantitativa del NT-proBNP en sangre venosa heparinizada utilizando el instrumento Cardiac reader. "/>
    <s v="10 pruebas / 2 x 1 mL "/>
    <s v="04659449/ 04533453"/>
    <m/>
    <x v="178"/>
    <s v=""/>
  </r>
  <r>
    <x v="0"/>
    <s v="D1310-86"/>
    <d v="2013-10-15T00:00:00"/>
    <d v="2018-10-01T00:00:00"/>
    <s v="C"/>
    <s v="Roche CARDIAC D-Dimer/ Roche CARDIAC Control D-Dimer"/>
    <s v="Para la determinación cuantitativa de dímero D en sangre venosa heparinizada utilizando el instrumento cobas h 232. "/>
    <s v="10 pruebas / 2 x 1 mL "/>
    <s v="04877802/ 04890523"/>
    <m/>
    <x v="179"/>
    <s v=""/>
  </r>
  <r>
    <x v="0"/>
    <s v="D1310-85"/>
    <d v="2013-10-15T00:00:00"/>
    <d v="2018-10-01T00:00:00"/>
    <s v="C"/>
    <s v="Roche CARDIAC CK-MB/ Roche CARDIAC Control CK-MB"/>
    <s v="Para la determinación cuantitativa de la isoenzima MB de la creatina-cinasa en sangre venosa heparinizada utilizando el instrumento cobas h 232."/>
    <s v="10 pruebas / 2 x 1 mL "/>
    <s v="04877900/ 04890426"/>
    <m/>
    <x v="180"/>
    <s v=""/>
  </r>
  <r>
    <x v="0"/>
    <s v="D1310-90"/>
    <d v="2013-10-15T00:00:00"/>
    <d v="2018-10-01T00:00:00"/>
    <s v="C"/>
    <s v="Roche CARDIAC T Quantitative/ Roche CARDIAC Control Troponin T"/>
    <s v="Para la detección cuantitativa específica de la troponina T cardiaca (cTnT) en sangre venosa heparinizada utilizando el instrumento cobas h 232. "/>
    <s v="10 pruebas / 2 x 1 mL "/>
    <s v="04877772/ 04890515"/>
    <m/>
    <x v="181"/>
    <s v=""/>
  </r>
  <r>
    <x v="0"/>
    <s v="D1310-88"/>
    <d v="2013-10-15T00:00:00"/>
    <d v="2018-10-01T00:00:00"/>
    <s v="C"/>
    <s v="Roche CARDIAC D-Dimer/ Roche CARDIAC Control D-Dimer"/>
    <s v="Para la determinación cuantitativa de dímero D en sangre venosa heparinizada utilizando el instrumento Cardiac reader. "/>
    <s v="10 pruebas / 2 x 1 mL "/>
    <s v="12241528/ 03526038"/>
    <m/>
    <x v="182"/>
    <s v=""/>
  </r>
  <r>
    <x v="0"/>
    <s v="D1310-87"/>
    <d v="2013-10-15T00:00:00"/>
    <d v="2018-10-01T00:00:00"/>
    <s v="C"/>
    <s v="Roche CARDIAC M Myoglobin/ Roche CARDIAC Control Myoglobin"/>
    <s v="Para la detección cuantitativa de mioglobina en sangre venosa heparinizada utilizando el instrumento Cardiac reader. "/>
    <s v="20 pruebas / 2 x 1 mL "/>
    <s v="11893840/ 11937545"/>
    <m/>
    <x v="183"/>
    <s v=""/>
  </r>
  <r>
    <x v="3"/>
    <s v="D1310-91"/>
    <d v="2013-10-25T00:00:00"/>
    <d v="2018-10-01T00:00:00"/>
    <s v="C"/>
    <s v="PreciControl Tumor Marker"/>
    <s v="Para el control de calidad de los inmunoensayos en los inmunoanalizadores Elecsys y cobas e. "/>
    <s v="PC TM1 y PC TM2 4 x 3 mL "/>
    <n v="11776452"/>
    <m/>
    <x v="184"/>
    <s v=""/>
  </r>
  <r>
    <x v="3"/>
    <s v="D1310-92"/>
    <d v="2013-11-11T00:00:00"/>
    <d v="2018-11-01T00:00:00"/>
    <s v="B"/>
    <s v="Reflotron GGT "/>
    <s v="Para la determinación cuantitativa de gamma- glutamiltransferasa (GGT) en sangre, plasma y suero con equipos de medición Reflotron."/>
    <s v="Para 30 pruebas. "/>
    <n v="10745081"/>
    <m/>
    <x v="185"/>
    <s v=""/>
  </r>
  <r>
    <x v="0"/>
    <s v="D1311-95"/>
    <d v="2013-11-19T00:00:00"/>
    <d v="2018-11-01T00:00:00"/>
    <s v="C"/>
    <s v="Roche CARDIAC proBNP+/ Roche CARDIAC Control proBNP"/>
    <s v="Para la determinación cuantitativa del NT-proBNP en sangre venosa heparinizada utilizando el instrumento cobas h 232. "/>
    <s v="10 pruebas / 2 x 1 mL "/>
    <s v="05533643/ 04890493"/>
    <m/>
    <x v="186"/>
    <s v=""/>
  </r>
  <r>
    <x v="4"/>
    <s v="D1311-96"/>
    <d v="2013-11-19T00:00:00"/>
    <d v="2018-11-01T00:00:00"/>
    <s v="B"/>
    <s v="Familia 7.6 Controles multiparámetros Precinorm PUC y Precipath PUC"/>
    <s v="Para el control de calidad en la verificación de la exactitud y precisión de los métodos cuantitativos en los analizadores Roche/Hitachi MODULAR, COBAS INTEGRA y cobas c."/>
    <m/>
    <m/>
    <m/>
    <x v="187"/>
    <s v=""/>
  </r>
  <r>
    <x v="5"/>
    <s v="D1311-96/1"/>
    <d v="2013-11-19T00:00:00"/>
    <d v="2018-11-01T00:00:00"/>
    <s v="B"/>
    <s v="Precinorm PUC"/>
    <m/>
    <s v="3 x 1 mL "/>
    <s v="03121313"/>
    <m/>
    <x v="187"/>
    <s v="1"/>
  </r>
  <r>
    <x v="5"/>
    <s v="D1311-96/2"/>
    <d v="2013-11-19T00:00:00"/>
    <d v="2018-11-01T00:00:00"/>
    <s v="B"/>
    <s v="Precipath PUC"/>
    <m/>
    <s v="3 x 1 mL "/>
    <s v="03121291"/>
    <m/>
    <x v="187"/>
    <s v="2"/>
  </r>
  <r>
    <x v="3"/>
    <s v="D1311-100"/>
    <d v="2013-11-19T00:00:00"/>
    <d v="2018-11-01T00:00:00"/>
    <s v="B"/>
    <s v="Preciset Serum proteins"/>
    <s v="Para la calibración de los métodos cuantitativos de Roche en analizadores Roche de química clínica."/>
    <s v="5 x 1 mL "/>
    <n v="11876406"/>
    <m/>
    <x v="188"/>
    <s v=""/>
  </r>
  <r>
    <x v="4"/>
    <s v="D1311-99"/>
    <d v="2013-11-19T00:00:00"/>
    <d v="2018-11-01T00:00:00"/>
    <s v="B"/>
    <s v="Familia 7.6 Controles multiparámetros Precinorm y Precipath Protein"/>
    <s v="Para el control de calidad en la verificación de la exactitud y precisión de los métodos cuantitativos en los analizadores Roche/Hitachi MODULAR, COBAS INTEGRA y cobas c."/>
    <m/>
    <m/>
    <m/>
    <x v="189"/>
    <s v=""/>
  </r>
  <r>
    <x v="5"/>
    <s v="D1311-99/1"/>
    <d v="2013-11-19T00:00:00"/>
    <d v="2018-11-01T00:00:00"/>
    <s v="B"/>
    <s v="Precinorm Protein"/>
    <m/>
    <s v="3 x 1 mL "/>
    <n v="10557897"/>
    <m/>
    <x v="189"/>
    <s v="1"/>
  </r>
  <r>
    <x v="5"/>
    <s v="D1311-99/2"/>
    <d v="2013-11-19T00:00:00"/>
    <d v="2018-11-01T00:00:00"/>
    <s v="B"/>
    <s v="Precipath Protein"/>
    <m/>
    <s v="3 x 1 mL "/>
    <n v="11333127"/>
    <m/>
    <x v="189"/>
    <s v="2"/>
  </r>
  <r>
    <x v="3"/>
    <s v="D1311-98"/>
    <d v="2013-11-19T00:00:00"/>
    <d v="2018-11-01T00:00:00"/>
    <s v="B"/>
    <s v="Calibrator for automated systems (C.f.a.s)"/>
    <s v="Para la calibración de los métodos cuantitativos de Roche en analizadores Roche de Química Clínica"/>
    <s v="12 x 3 mL"/>
    <n v="10759350"/>
    <m/>
    <x v="190"/>
    <s v=""/>
  </r>
  <r>
    <x v="3"/>
    <s v="D1311-94"/>
    <d v="2013-11-19T00:00:00"/>
    <d v="2018-11-01T00:00:00"/>
    <s v="B"/>
    <s v="C.f.a.s. PUC"/>
    <s v="Para la calibración de los métodos cuantitativos de Roche (proteínas en orina y líquido cefalorraquídeo) en analizadores Roche de Química Clínica."/>
    <s v="5 x 1 mL"/>
    <s v="03121305"/>
    <m/>
    <x v="191"/>
    <s v=""/>
  </r>
  <r>
    <x v="3"/>
    <s v="D1311-97"/>
    <d v="2013-11-19T00:00:00"/>
    <d v="2018-11-01T00:00:00"/>
    <s v="B"/>
    <s v="C.f.a.s. Proteins"/>
    <s v="Para la calibración de los métodos cuantitativos de Roche en analizadores Roche de Química Clínica"/>
    <s v="5 x 1 mL"/>
    <n v="11355279"/>
    <m/>
    <x v="192"/>
    <s v=""/>
  </r>
  <r>
    <x v="3"/>
    <s v="D1311-93"/>
    <d v="2013-11-19T00:00:00"/>
    <d v="2018-11-01T00:00:00"/>
    <s v="B"/>
    <s v="C.f.a.s. Lipids"/>
    <s v="Para la calibración de los métodos cuantitativos de Roche en analizadores Roche de Química Clínica."/>
    <s v="3 x 1 mL"/>
    <n v="12172623"/>
    <m/>
    <x v="193"/>
    <s v=""/>
  </r>
  <r>
    <x v="4"/>
    <s v="D1312-105"/>
    <d v="2013-12-09T00:00:00"/>
    <d v="2018-12-01T00:00:00"/>
    <s v="B"/>
    <s v="Familia 7.6  COMBITROL TS+"/>
    <s v="Controles multiparámetros para el control de las mediciones de pH, PCO2, PO2, SO2, Na+, K+, Cl-, iCa+, Hct y Hb total en los analizadores Roche OMNI C, Roche OMNI S, cobas b 121 y cobas b 221, así como de la glucosa y el lactato en los analizadores Roche OMNI S y cobas b 221."/>
    <m/>
    <m/>
    <m/>
    <x v="194"/>
    <s v=""/>
  </r>
  <r>
    <x v="5"/>
    <s v="D1312-105/1"/>
    <d v="2013-12-09T00:00:00"/>
    <d v="2018-12-01T00:00:00"/>
    <s v="B"/>
    <s v="COMBITROL TS+ LEVEL 1"/>
    <m/>
    <s v="30 ámpulas x 1,7 mL"/>
    <s v="03321258"/>
    <m/>
    <x v="194"/>
    <s v="1"/>
  </r>
  <r>
    <x v="5"/>
    <s v="D1312-105/2"/>
    <d v="2013-12-09T00:00:00"/>
    <d v="2018-12-01T00:00:00"/>
    <s v="B"/>
    <s v="COMBITROL TS+ LEVEL 2"/>
    <m/>
    <s v="30 ámpulas x 1,7 mL"/>
    <s v="03321266"/>
    <m/>
    <x v="194"/>
    <s v="2"/>
  </r>
  <r>
    <x v="5"/>
    <s v="D1312-105/3"/>
    <d v="2013-12-09T00:00:00"/>
    <d v="2018-12-01T00:00:00"/>
    <s v="B"/>
    <s v="COMBITROL TS+ LEVEL 3"/>
    <m/>
    <s v="30 ámpulas x 1,7 mL"/>
    <s v="03321274"/>
    <m/>
    <x v="194"/>
    <s v="3"/>
  </r>
  <r>
    <x v="3"/>
    <s v="D1312-106"/>
    <d v="2013-12-10T00:00:00"/>
    <d v="2018-12-01T00:00:00"/>
    <s v="C"/>
    <s v="CoaguChek XS PT Test"/>
    <s v="Tiras reactivas para la determinación cuantitativa del tiempo de protrombina en sangre capilar o en sangre venosa no anticoagulada utilizando dispositivos de medición CoaguChek XS/XS Plus/XS Pro."/>
    <s v="6 Tiras Reactivas/ 24 Tiras Reactivas/ 2 x 24  Tiras Reactivas"/>
    <s v="04625374/ 04625358/ 04625315"/>
    <m/>
    <x v="195"/>
    <s v=""/>
  </r>
  <r>
    <x v="1"/>
    <m/>
    <m/>
    <m/>
    <m/>
    <m/>
    <m/>
    <m/>
    <m/>
    <m/>
    <x v="196"/>
    <s v=""/>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s v="D0409-11"/>
    <d v="2004-09-15T00:00:00"/>
    <d v="2014-09-30T00:00:00"/>
    <s v="B"/>
    <s v="Creatinina Plus"/>
    <s v="Para la determinación de Creatinina en suero por el método de Jaffé."/>
    <s v="2 x 150 mL/ 2 x 1000 mL "/>
    <s v="1001111/1001112"/>
    <m/>
    <x v="0"/>
    <s v=""/>
  </r>
  <r>
    <x v="0"/>
    <s v="D1001-03"/>
    <d v="2011-01-12T00:00:00"/>
    <d v="2015-01-31T00:00:00"/>
    <s v="D"/>
    <s v="Antiglobulina humana poliespecífica"/>
    <s v="Para la determinación cualitativa de IgG y C3d humanos en hematíes."/>
    <s v="Frasco de 10 mL para 100 determinaciones mínimas "/>
    <n v="1700051"/>
    <m/>
    <x v="1"/>
    <s v=""/>
  </r>
  <r>
    <x v="0"/>
    <s v="D0511-06"/>
    <d v="2005-11-09T00:00:00"/>
    <d v="2015-11-30T00:00:00"/>
    <s v="D"/>
    <s v="VDRL Plus"/>
    <s v="Para la determinación de reaginas plasmáticas en suero humano."/>
    <s v="Para 250 determinaciones/Para 1500 determinaciones "/>
    <s v="1200406/1200405"/>
    <m/>
    <x v="2"/>
    <s v=""/>
  </r>
  <r>
    <x v="0"/>
    <s v="D0512-07"/>
    <d v="2005-12-08T00:00:00"/>
    <d v="2015-12-31T00:00:00"/>
    <s v="D"/>
    <s v="RPR-Carbón"/>
    <s v="Para la determinación de reaginas plasmáticas en suero humano."/>
    <s v="Para 150 determinaciones/Para 500  determinaciones"/>
    <s v="1200401/1200402"/>
    <m/>
    <x v="3"/>
    <s v=""/>
  </r>
  <r>
    <x v="0"/>
    <s v="D0605-07"/>
    <d v="2006-04-04T00:00:00"/>
    <d v="2016-05-31T00:00:00"/>
    <s v="D"/>
    <s v="Anti-A"/>
    <s v="Para la determinación cualitativa del antígeno A en sangre humana."/>
    <s v="Frasco por 5 mL para 100 determinaciones/Frasco por 10 mL para 200 determinaciones"/>
    <s v="1700001/1700002"/>
    <m/>
    <x v="4"/>
    <s v=""/>
  </r>
  <r>
    <x v="0"/>
    <s v="D0605-05"/>
    <d v="2006-05-04T00:00:00"/>
    <d v="2016-05-31T00:00:00"/>
    <s v="D"/>
    <s v="Anti-B"/>
    <s v="Para la determinación cualitativa del antígeno B en sangre humana."/>
    <s v="Frasco por 5 mL para 100 determinaciones                      Frasco por 10 mL para 200 determinaciones"/>
    <s v="1700003/1700004"/>
    <m/>
    <x v="5"/>
    <s v=""/>
  </r>
  <r>
    <x v="0"/>
    <s v="D0605-04"/>
    <d v="2006-05-04T00:00:00"/>
    <d v="2016-05-31T00:00:00"/>
    <s v="D"/>
    <s v="Anti-A+B"/>
    <s v="Para la determinación cualitativa de los antígenos A y/o B en sangre humana."/>
    <s v="Frasco por 5 mL para 100 determinaciones/Frasco por 10 mL para 200 determinaciones"/>
    <s v="1700005/1700006"/>
    <m/>
    <x v="6"/>
    <s v=""/>
  </r>
  <r>
    <x v="0"/>
    <s v="D0605-06"/>
    <d v="2006-05-04T00:00:00"/>
    <d v="2016-05-31T00:00:00"/>
    <s v="D"/>
    <s v="Anti-D"/>
    <s v="Para la determinación cualitativa del antígeno D en sangre humana."/>
    <s v="Frasco por 5 mL para 100 determinaciones/Frasco por 10 mL para 200 determinaciones"/>
    <s v="1700020/1700021"/>
    <m/>
    <x v="7"/>
    <s v=""/>
  </r>
  <r>
    <x v="0"/>
    <s v="D1105-16"/>
    <d v="2011-05-03T00:00:00"/>
    <d v="2016-05-31T00:00:00"/>
    <s v="B"/>
    <s v="Colesterol LDL-D"/>
    <s v="Para la determinación cuantitativa de colesterol LDL en suero humano."/>
    <s v="Para 100 determinaciones "/>
    <n v="41023"/>
    <m/>
    <x v="8"/>
    <s v=""/>
  </r>
  <r>
    <x v="0"/>
    <s v="D1105-17"/>
    <d v="2011-05-03T00:00:00"/>
    <d v="2016-05-31T00:00:00"/>
    <s v="B"/>
    <s v="Colesterol HDL-D"/>
    <s v="Para la determinación cuantitativa de colesterol HDL en suero humano."/>
    <s v="Para 200 determinaciones/Para 100 determinaciones/      Para 800 determinaciones                       "/>
    <s v="1001096/1001097/1001098"/>
    <m/>
    <x v="9"/>
    <s v=""/>
  </r>
  <r>
    <x v="0"/>
    <s v="D0312-31"/>
    <d v="2003-12-24T00:00:00"/>
    <d v="2018-12-31T00:00:00"/>
    <s v="B"/>
    <s v="GESTIR"/>
    <s v="Prueba rápida de embarazo mediante la detección de la hormona Gonadotropina Coriónica humana (hCG) en orina. Para autoensayo."/>
    <s v="Estuche para 1 prueba"/>
    <m/>
    <m/>
    <x v="10"/>
    <s v=""/>
  </r>
  <r>
    <x v="0"/>
    <s v="D0812-55"/>
    <d v="2008-12-23T00:00:00"/>
    <d v="2018-12-31T00:00:00"/>
    <s v="D"/>
    <s v="TPHA"/>
    <s v="Para la determinación cualitativa de anticuerpos anti- Treponema pallidum en suero humano."/>
    <s v="Para 100 determinaciones "/>
    <n v="1200408"/>
    <m/>
    <x v="11"/>
    <s v=""/>
  </r>
  <r>
    <x v="0"/>
    <s v="D0402-05"/>
    <d v="2004-02-20T00:00:00"/>
    <d v="2019-02-28T00:00:00"/>
    <s v="B"/>
    <s v="FR-Látex"/>
    <s v="Determinación cualitativa o semicuantitativa de factores reumatoides (FR) en suero humano mediante un ensayo de aglutinación en porta."/>
    <s v="Para 50 y 100 determinaciones"/>
    <s v="1200201/1200202"/>
    <m/>
    <x v="12"/>
    <s v=""/>
  </r>
  <r>
    <x v="0"/>
    <s v="D0402-04"/>
    <d v="2004-02-20T00:00:00"/>
    <d v="2019-02-28T00:00:00"/>
    <s v="B"/>
    <s v="Tiras hCG"/>
    <s v="Prueba rápida de embarazo mediante la detección de la hormona Gonadotropina Coriónica Humana (hCG) en orina. Para uso profesional."/>
    <s v="Estuche para 25 y 50 pruebas."/>
    <s v="1501132/1501130"/>
    <m/>
    <x v="13"/>
    <s v=""/>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
  <r>
    <x v="0"/>
    <s v="D1004-15"/>
    <d v="2010-04-08T00:00:00"/>
    <d v="2015-04-01T00:00:00"/>
    <s v="D"/>
    <s v="VIDAS HIV DUO Ultra (HIV5)"/>
    <s v="Para la detección combinada de inmunoglobulinas totales anti-VIH-1 (grupo M y O) y  anti-VIH-2 y del antígeno p24 del VIH-1  en suero o plasma humano (heparinato de litio y EDTA)."/>
    <s v="Para 60 determinaciones "/>
    <n v="30443"/>
    <m/>
    <x v="0"/>
    <s v=""/>
  </r>
  <r>
    <x v="0"/>
    <s v="D1004-16"/>
    <d v="2010-04-08T00:00:00"/>
    <d v="2015-04-02T00:00:00"/>
    <s v="B"/>
    <s v="VIDAS H. pylori IgG"/>
    <s v="Para la detección inmunoenzimática de las IgG anti-H. pylori (HPY)  en suero o plasma humano, en una población de adultos sintomáticos."/>
    <s v="Para 30 determinaciones"/>
    <n v="30192"/>
    <m/>
    <x v="1"/>
    <s v=""/>
  </r>
  <r>
    <x v="0"/>
    <s v="D1010-39"/>
    <d v="2010-10-14T00:00:00"/>
    <d v="2015-10-01T00:00:00"/>
    <s v="D"/>
    <s v="Vironostika HIV Ag/Ab"/>
    <s v="Para la detección de anticuerpos frente al Virus de la Inmunodeficiencia Humana (anti-VIH-1, anti VIH-2 y anti-VIH-1 grupo O) y del antígeno p24 del VIH-1 en suero o plasma humano."/>
    <s v="Para 192 determinaciones/Para 576 determinaciones"/>
    <s v="259851/259852"/>
    <m/>
    <x v="2"/>
    <s v=""/>
  </r>
  <r>
    <x v="0"/>
    <s v="D1103-13"/>
    <d v="2011-03-31T00:00:00"/>
    <d v="2016-03-01T00:00:00"/>
    <s v="C"/>
    <s v="NucliSENS EasyQ HIV-1 v2.0"/>
    <s v="Ensayo de amplificación (NASBA) y detección de ácidos nucleicos para la determinación cuantitativa del ARN del VIH-1 en plasma humano con EDTA y en sangre humana total con EDTA aplicada en forma de gotas sobre tarjetas (DBS).  "/>
    <s v="Para 48 determinaciones"/>
    <n v="285033"/>
    <m/>
    <x v="3"/>
    <s v=""/>
  </r>
  <r>
    <x v="0"/>
    <s v="D1106-23"/>
    <d v="2011-06-02T00:00:00"/>
    <d v="2016-06-01T00:00:00"/>
    <s v="D"/>
    <s v="Hepanostika HBsAg ULTRA"/>
    <s v="Para la detección del antígeno de superficie de la hepatitis B (HBsAg) en suero y plasma humano."/>
    <s v="Para 192 determinaciones /Para 576 determinaciones  "/>
    <s v="284132/284133"/>
    <m/>
    <x v="4"/>
    <s v=""/>
  </r>
  <r>
    <x v="1"/>
    <s v="D1203-06"/>
    <d v="2012-03-06T00:00:00"/>
    <d v="2017-03-01T00:00:00"/>
    <s v="C"/>
    <s v="NucliSENS easyMAG Automated Magnetic Extraction Reagents. "/>
    <s v="Para el aislamiento automático (purificación y concentración) de todos los ácidos nucleicos (RNA/DNA) de muestras biológicas"/>
    <m/>
    <m/>
    <m/>
    <x v="5"/>
    <s v=""/>
  </r>
  <r>
    <x v="2"/>
    <s v="D1203-06/1"/>
    <d v="2012-03-06T00:00:00"/>
    <d v="2017-03-02T00:00:00"/>
    <s v="C"/>
    <s v="NucliSENS easyMAG Extraction Buffer 1"/>
    <s v="Tampón de lavado."/>
    <s v="4 x 1000 mL"/>
    <n v="280130"/>
    <m/>
    <x v="5"/>
    <s v="1"/>
  </r>
  <r>
    <x v="2"/>
    <s v="D1203-06/2"/>
    <s v="2012-03-06"/>
    <d v="2017-03-03T00:00:00"/>
    <s v="C"/>
    <s v="NucliSENS easyMAG Extraction Buffer 2"/>
    <s v="Tampón de lavado."/>
    <s v="4 x 1000 mL"/>
    <n v="280131"/>
    <m/>
    <x v="5"/>
    <s v="2"/>
  </r>
  <r>
    <x v="2"/>
    <s v="D1203-06/3"/>
    <s v="2012-03-06"/>
    <d v="2017-03-04T00:00:00"/>
    <s v="C"/>
    <s v="NucliSENS easyMAG Extraction Buffer 3"/>
    <s v="Facilita la liberación (elución) de ácidos nucleicos purificados de la sílice magnética."/>
    <s v="4 x 1000 mL"/>
    <n v="280132"/>
    <m/>
    <x v="5"/>
    <s v="3"/>
  </r>
  <r>
    <x v="2"/>
    <s v="D1203-06/4"/>
    <d v="2012-03-06T00:00:00"/>
    <d v="2017-03-05T00:00:00"/>
    <s v="C"/>
    <s v="NucliSENS easyMAG Magnetic Silica"/>
    <s v="Fase sólida para ligar los ácidos nucleicos emitidos y facilitar el lavado de los componentes de muestras y guanidina que podría interferir con la detección del ácido nucleico."/>
    <s v="48 x 0,6 mL "/>
    <n v="280133"/>
    <m/>
    <x v="5"/>
    <s v="4"/>
  </r>
  <r>
    <x v="2"/>
    <s v="D1203-06/5"/>
    <d v="2012-03-06T00:00:00"/>
    <d v="2017-03-06T00:00:00"/>
    <s v="C"/>
    <s v="NucliSENS easyMAG Lysis Buffer"/>
    <s v="Para la ruptura de partículas víricas o células y la inactivación de cualquier nucleasa suplementaria de la muestra."/>
    <s v="4 x 1000 mL "/>
    <n v="280134"/>
    <m/>
    <x v="5"/>
    <s v="5"/>
  </r>
  <r>
    <x v="0"/>
    <s v="D1302-12"/>
    <d v="2013-02-07T00:00:00"/>
    <d v="2018-02-01T00:00:00"/>
    <s v="D"/>
    <s v="VIKIA HIV 1/2"/>
    <s v="Prueba rápida para la detección de anticuerpos frente al VIH en suero, plasma o sangre total humanos."/>
    <s v="Para 25 determinaciones"/>
    <n v="31112"/>
    <m/>
    <x v="6"/>
    <s v=""/>
  </r>
  <r>
    <x v="0"/>
    <s v="D1302-13"/>
    <d v="2013-02-07T00:00:00"/>
    <d v="2018-02-01T00:00:00"/>
    <s v="C"/>
    <s v="VIDAS TOXO IgG II"/>
    <s v="Para la cuantificación de las IgG anti-toxoplasma en suero o plasma humano mediante una técnica ELFA."/>
    <s v="Para 60 determinaciones"/>
    <n v="30210"/>
    <m/>
    <x v="7"/>
    <s v=""/>
  </r>
  <r>
    <x v="0"/>
    <s v="D1302-16"/>
    <d v="2013-02-07T00:00:00"/>
    <d v="2018-02-01T00:00:00"/>
    <s v="C"/>
    <s v="VIDAS HAV IgM"/>
    <s v="Para la detección de las IgM dirigidas contra el virus de la hepatitis A (HAV) en suero o plasma humano mediante una técnica ELFA."/>
    <s v="Para 30 determinaciones"/>
    <n v="30307"/>
    <m/>
    <x v="8"/>
    <s v=""/>
  </r>
  <r>
    <x v="1"/>
    <s v="D1303-20"/>
    <d v="2013-03-11T00:00:00"/>
    <d v="2018-03-01T00:00:00"/>
    <s v="A"/>
    <s v="Familia 1.6 Galerías API"/>
    <s v="Sistema de identificación de microorganismos."/>
    <m/>
    <m/>
    <m/>
    <x v="9"/>
    <s v=""/>
  </r>
  <r>
    <x v="2"/>
    <s v="D1303-20/1"/>
    <d v="2013-03-11T00:00:00"/>
    <d v="2018-03-01T00:00:00"/>
    <s v="A"/>
    <s v="API Listeria"/>
    <s v="Sistema de identificación de Listeria."/>
    <s v="Para 10 determinaciones"/>
    <n v="10300"/>
    <m/>
    <x v="9"/>
    <s v="1"/>
  </r>
  <r>
    <x v="2"/>
    <s v="D1303-20/2"/>
    <d v="2013-03-11T00:00:00"/>
    <d v="2018-03-01T00:00:00"/>
    <s v="A"/>
    <s v="API 20 NE"/>
    <s v="Sistema de identificación de bacilos Gram negativos no enterobacterias y no fastidiosos."/>
    <s v="Para 25 determinaciones"/>
    <n v="20050"/>
    <m/>
    <x v="9"/>
    <s v="2"/>
  </r>
  <r>
    <x v="2"/>
    <s v="D1303-20/3"/>
    <d v="2013-03-11T00:00:00"/>
    <d v="2018-03-01T00:00:00"/>
    <s v="A"/>
    <s v="API 20 E"/>
    <s v="Sistema de identificación de Enterobacteriaceae y otros bacilos Gram negativos no exigentes."/>
    <s v="Para 25 determinaciones/Para 100 determinaciones"/>
    <s v="20100 / 20160"/>
    <m/>
    <x v="9"/>
    <s v="3"/>
  </r>
  <r>
    <x v="2"/>
    <s v="D1303-20/4"/>
    <d v="2013-03-11T00:00:00"/>
    <d v="2018-03-01T00:00:00"/>
    <s v="A"/>
    <s v="API 20 C AUX "/>
    <s v="Sistema de identificación de levaduras."/>
    <s v="Para 25 determinaciones"/>
    <n v="20210"/>
    <m/>
    <x v="9"/>
    <s v="4"/>
  </r>
  <r>
    <x v="2"/>
    <s v="D1303-20/5"/>
    <d v="2013-03-11T00:00:00"/>
    <d v="2018-03-01T00:00:00"/>
    <s v="A"/>
    <s v="API 20 A "/>
    <s v="Sistema de identificación de bacterias anaerobias."/>
    <s v="Para 25 determinaciones"/>
    <n v="20300"/>
    <m/>
    <x v="9"/>
    <s v="5"/>
  </r>
  <r>
    <x v="2"/>
    <s v="D1303-20/6"/>
    <d v="2013-03-11T00:00:00"/>
    <d v="2018-03-01T00:00:00"/>
    <s v="A"/>
    <s v="API Staph "/>
    <s v="Sistema de identificación de estafilococos, micrococos y géneros relacionados."/>
    <s v="Para 25 determinaciones"/>
    <n v="20500"/>
    <m/>
    <x v="9"/>
    <s v="6"/>
  </r>
  <r>
    <x v="2"/>
    <s v="D1303-20/7"/>
    <d v="2013-03-11T00:00:00"/>
    <d v="2018-03-01T00:00:00"/>
    <s v="A"/>
    <s v="API 20 Strep "/>
    <s v="Sistema de identificación de los Streptococcaceae y otros gérmenes emparentados."/>
    <s v="Para 25 determinaciones"/>
    <n v="20600"/>
    <m/>
    <x v="9"/>
    <s v="7"/>
  </r>
  <r>
    <x v="2"/>
    <s v="D1303-20/8"/>
    <d v="2013-03-11T00:00:00"/>
    <d v="2018-03-01T00:00:00"/>
    <s v="A"/>
    <s v="API Campy "/>
    <s v="Sistema de identificación de los Campylobacter."/>
    <s v="Para 12 determinaciones"/>
    <s v="20 800"/>
    <m/>
    <x v="9"/>
    <s v="8"/>
  </r>
  <r>
    <x v="2"/>
    <s v="D1303-20/9"/>
    <d v="2013-03-11T00:00:00"/>
    <d v="2018-03-01T00:00:00"/>
    <s v="A"/>
    <s v="API Coryne"/>
    <s v="Sistema de identificación de bacterias corineformes."/>
    <s v="Para 12 determinaciones"/>
    <s v="20 900"/>
    <m/>
    <x v="9"/>
    <s v="9"/>
  </r>
  <r>
    <x v="2"/>
    <s v="D1303-20/10"/>
    <d v="2013-03-11T00:00:00"/>
    <d v="2018-03-01T00:00:00"/>
    <s v="A"/>
    <s v="API 50 CH "/>
    <s v="Carbohidratos."/>
    <s v="Para 10 determinaciones"/>
    <n v="50300"/>
    <m/>
    <x v="9"/>
    <s v="10"/>
  </r>
  <r>
    <x v="2"/>
    <s v="D1303-20/11"/>
    <d v="2013-03-11T00:00:00"/>
    <d v="2018-03-01T00:00:00"/>
    <s v="A"/>
    <s v="API 50 CHL Medium"/>
    <s v="Lactobacillus y microorganismos próximos."/>
    <s v="Para 10 determinaciones"/>
    <n v="50410"/>
    <m/>
    <x v="9"/>
    <s v="11"/>
  </r>
  <r>
    <x v="2"/>
    <s v="D1303-20/12"/>
    <d v="2013-03-11T00:00:00"/>
    <d v="2018-03-01T00:00:00"/>
    <s v="A"/>
    <s v="API 50 CHB/E  Medium"/>
    <s v="Bacillus y otros microorganismos próximos/Enterobac-teriaceae y Vibrionaceae."/>
    <s v="Para 10 determinaciones"/>
    <n v="50430"/>
    <m/>
    <x v="9"/>
    <s v="12"/>
  </r>
  <r>
    <x v="0"/>
    <s v="D1304-42"/>
    <d v="2013-04-08T00:00:00"/>
    <d v="2018-04-01T00:00:00"/>
    <s v="B"/>
    <s v="VIDAS TSH"/>
    <s v="Para la cuantificación de la hormona estimulante de la tiroides (TSH) en suero o plasma humano utilizando el sistema VIDAS."/>
    <s v="Para 60 determinaciones"/>
    <n v="30400"/>
    <m/>
    <x v="10"/>
    <s v=""/>
  </r>
  <r>
    <x v="0"/>
    <s v="D1304-43"/>
    <d v="2013-04-08T00:00:00"/>
    <d v="2018-04-01T00:00:00"/>
    <s v="B"/>
    <s v="VIDAS T3"/>
    <s v="Para la cuantificación de triiodotironina (T3) en suero o plasma humano utilizando el sistema VIDAS."/>
    <s v="Para 60 determinaciones"/>
    <n v="30403"/>
    <m/>
    <x v="11"/>
    <s v=""/>
  </r>
  <r>
    <x v="0"/>
    <s v="D1304-44"/>
    <d v="2013-04-08T00:00:00"/>
    <d v="2018-04-01T00:00:00"/>
    <s v="B"/>
    <s v="VIDAS T4"/>
    <s v="Para la cuantificación de tiroxina total (T4) en suero o plasma humano utilizando el sistema VIDAS."/>
    <s v="Para 60 determinaciones"/>
    <n v="30404"/>
    <m/>
    <x v="12"/>
    <s v=""/>
  </r>
  <r>
    <x v="0"/>
    <s v="D1305-48"/>
    <d v="2013-05-03T00:00:00"/>
    <d v="2018-05-01T00:00:00"/>
    <s v="C"/>
    <s v="VIDAS Anti-HAV Total (HAVT)"/>
    <s v="Para la cuantificación de las Ig totales dirigidas contra el virus de la hepatitis A (HAV) en suero o plasma humano mediante una técnica ELFA."/>
    <s v="Para 30 determinaciones"/>
    <n v="30312"/>
    <m/>
    <x v="13"/>
    <s v=""/>
  </r>
  <r>
    <x v="0"/>
    <s v="D1402-03"/>
    <d v="2014-02-05T00:00:00"/>
    <d v="2019-02-01T00:00:00"/>
    <s v="C"/>
    <s v="VIDAS RUB IgM"/>
    <s v="Para la determinación automatizada inmunoenzimática cualitativa de las IgM anti-rubeola (RBM) en suero humano mediante la técnica ELFA en los sistemas de la familia VIDAS."/>
    <s v="Para 30 determinaciones"/>
    <n v="30214"/>
    <m/>
    <x v="14"/>
    <s v=""/>
  </r>
  <r>
    <x v="0"/>
    <s v="D1402-01"/>
    <d v="2014-02-05T00:00:00"/>
    <d v="2019-02-01T00:00:00"/>
    <s v="C"/>
    <s v="VIDAS TPSA"/>
    <s v="Para la determinación cuantitativa automatizada  del antígeno prostático específico (PSA) en suero o plasma humano mediante la  técnica ELFA en los instrumentos de la familia VIDAS."/>
    <s v="Para 60 determinaciones"/>
    <s v="30 428"/>
    <m/>
    <x v="15"/>
    <s v=""/>
  </r>
  <r>
    <x v="0"/>
    <s v="D1403-10"/>
    <d v="2014-03-06T00:00:00"/>
    <d v="2019-03-01T00:00:00"/>
    <s v="C"/>
    <s v="VIDAS TOXO IgM"/>
    <s v="Determinación cualitativa automatizada en los sistemas de la familia VIDAS, que permite la detección de las IgM anti-Toxoplasma en suero humano por técnica ELFA (Enzyme Linked Fluorescent Assay)."/>
    <s v="Para 60 determinaciones "/>
    <s v="30 202"/>
    <m/>
    <x v="16"/>
    <s v=""/>
  </r>
  <r>
    <x v="0"/>
    <s v="D1403-03"/>
    <d v="2014-03-06T00:00:00"/>
    <d v="2019-03-01T00:00:00"/>
    <s v="C"/>
    <s v="VIDAS CMV IgM"/>
    <s v="Determinación automatizada inmunoenzimática cualitativa de las IgM anti-Citomegalovirus en suero humano por técnica ELFA (Enzyme Linked Fluorescent Assay), en los instrumentos de la familia VIDAS."/>
    <s v="Para 30 pruebas"/>
    <s v="30 205"/>
    <m/>
    <x v="17"/>
    <s v=""/>
  </r>
  <r>
    <x v="3"/>
    <m/>
    <m/>
    <m/>
    <m/>
    <m/>
    <m/>
    <m/>
    <m/>
    <m/>
    <x v="18"/>
    <m/>
  </r>
  <r>
    <x v="3"/>
    <m/>
    <m/>
    <m/>
    <m/>
    <m/>
    <m/>
    <m/>
    <m/>
    <m/>
    <x v="18"/>
    <m/>
  </r>
  <r>
    <x v="3"/>
    <m/>
    <m/>
    <m/>
    <m/>
    <m/>
    <m/>
    <m/>
    <m/>
    <m/>
    <x v="19"/>
    <s v=""/>
  </r>
  <r>
    <x v="4"/>
    <s v="SISTEMAS"/>
    <s v="FAMILIAS"/>
    <s v="TOTAL DE PRODUCTOS"/>
    <m/>
    <m/>
    <m/>
    <m/>
    <m/>
    <m/>
    <x v="20"/>
    <s v=""/>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
  <r>
    <x v="0"/>
    <s v="D1204-16"/>
    <d v="2010-04-05T00:00:00"/>
    <d v="2015-04-01T00:00:00"/>
    <s v="C"/>
    <s v="SUMASOHF"/>
    <s v="Prueba rápida para la detección de Sangre Oculta en Heces Fecales."/>
    <s v="Para 20 pruebas"/>
    <n v="4001"/>
    <m/>
    <x v="0"/>
    <s v=""/>
  </r>
  <r>
    <x v="0"/>
    <s v="D0009-11"/>
    <d v="2000-09-25T00:00:00"/>
    <d v="2015-09-01T00:00:00"/>
    <s v="C"/>
    <s v="UMTEST BIOTINIDASA"/>
    <s v="Prueba colorimétrica para la detección de biotinidasa en sangre seca sobre papel de filtro."/>
    <s v="Para 288 pruebas   "/>
    <s v="UMT 1005 "/>
    <m/>
    <x v="1"/>
    <s v=""/>
  </r>
  <r>
    <x v="0"/>
    <s v="D9606-21"/>
    <d v="1996-06-17T00:00:00"/>
    <d v="2016-06-01T00:00:00"/>
    <s v="D"/>
    <s v="HBsAg CONFIRMATORY TEST"/>
    <s v="Para la confirmación de muestras positivas con el UMELISA HBsAg PLUS."/>
    <s v="Para 20 pruebas  "/>
    <s v="UM 2003-C"/>
    <m/>
    <x v="2"/>
    <s v=""/>
  </r>
  <r>
    <x v="0"/>
    <s v="D9307-07"/>
    <d v="1993-07-22T00:00:00"/>
    <d v="2016-07-01T00:00:00"/>
    <s v="D"/>
    <s v="UMELISA HCV"/>
    <s v="Para la detección de anticuerpos al Virus de la Hepatitis C en suero humano, plasma o sangre seca sobre papel de filtro."/>
    <s v="Para 288 pruebas/Para 480 pruebas "/>
    <s v="UM 2024/UM 2124"/>
    <m/>
    <x v="3"/>
    <s v=""/>
  </r>
  <r>
    <x v="0"/>
    <s v="D0007-10"/>
    <d v="2000-07-14T00:00:00"/>
    <d v="2016-07-01T00:00:00"/>
    <s v="D"/>
    <s v="UMELISA HBsAg PLUS"/>
    <s v="Para le detección del antígeno de superficie del Virus de la Hepatitis B en suero humano, plasma o sangre seca sobre papel de filtro."/>
    <s v="Para 288 pruebas/Para 480 pruebas "/>
    <s v="UM 2031/UM 2131"/>
    <m/>
    <x v="4"/>
    <s v=""/>
  </r>
  <r>
    <x v="0"/>
    <s v="D0108-02"/>
    <d v="2001-08-26T00:00:00"/>
    <d v="2016-08-01T00:00:00"/>
    <s v="C"/>
    <s v="UMELISA TSH NEONATAL"/>
    <s v="Para la determinación cuantitativa de la Hormona Estimulante del Tiroides en sangre seca sobre papel de filtro."/>
    <s v="Para 576 pruebas/Para 288 pruebas  "/>
    <s v="UM 2127/UM 2227 "/>
    <m/>
    <x v="5"/>
    <s v=""/>
  </r>
  <r>
    <x v="0"/>
    <s v="D9402-07"/>
    <d v="1994-02-09T00:00:00"/>
    <d v="2017-02-01T00:00:00"/>
    <s v="C"/>
    <s v="UMELISA CHAGAS"/>
    <s v="Para la detección de anticuerpos IgG al  Tripanosoma  cruzi  en suero humano o sangre seca sobre papel de filtro."/>
    <s v="Para 288 pruebas  "/>
    <s v="UM 2014"/>
    <m/>
    <x v="6"/>
    <s v=""/>
  </r>
  <r>
    <x v="0"/>
    <s v="D0205-11"/>
    <d v="2002-05-06T00:00:00"/>
    <d v="2017-05-01T00:00:00"/>
    <s v="C"/>
    <s v="UMTEST GAL"/>
    <s v="Prueba enzimática y fluorescente para la cuantificación de galactosa total en sangre seca sobre papel de filtro."/>
    <s v="Para 288 pruebas "/>
    <s v="UMT 1006"/>
    <m/>
    <x v="7"/>
    <s v=""/>
  </r>
  <r>
    <x v="0"/>
    <s v="D9401-06"/>
    <d v="1994-01-31T00:00:00"/>
    <d v="2017-06-01T00:00:00"/>
    <s v="B"/>
    <s v="UMELISA IgE"/>
    <s v="Para la determinación cuantitativa de la Inmunoglobulina E (IgE) en suero humano."/>
    <s v="Para 288 pruebas  "/>
    <s v="UM 2007"/>
    <m/>
    <x v="8"/>
    <s v=""/>
  </r>
  <r>
    <x v="0"/>
    <s v="D9406-14"/>
    <d v="1994-06-14T00:00:00"/>
    <d v="2017-06-01T00:00:00"/>
    <s v="B"/>
    <s v="UMELISA T4"/>
    <s v="Para la determinación cuantitativa de Tiroxina total en suero humano."/>
    <s v="Para 288 pruebas "/>
    <s v="UM 2015 "/>
    <m/>
    <x v="9"/>
    <s v=""/>
  </r>
  <r>
    <x v="0"/>
    <s v="D9406-15"/>
    <d v="1994-06-14T00:00:00"/>
    <d v="2017-06-01T00:00:00"/>
    <s v="C"/>
    <s v="UMELISA anti-HBsAg"/>
    <s v="Para la determinación de anticuerpos anti-HBsAg en suero humano."/>
    <s v="Para 288 pruebas  "/>
    <s v="UM 2023"/>
    <m/>
    <x v="10"/>
    <s v=""/>
  </r>
  <r>
    <x v="0"/>
    <s v="D0206-18"/>
    <d v="2002-06-17T00:00:00"/>
    <d v="2017-06-01T00:00:00"/>
    <s v="D"/>
    <s v="UMELOSA HCV CUALITATIVO"/>
    <s v="Para la detección del ARN del VHC en suero y plasma humano."/>
    <s v="Para 96 pruebas  "/>
    <s v="UM 3001"/>
    <m/>
    <x v="11"/>
    <s v=""/>
  </r>
  <r>
    <x v="0"/>
    <s v="D9306-04"/>
    <d v="1993-06-28T00:00:00"/>
    <d v="2017-06-30T00:00:00"/>
    <s v="C"/>
    <s v="UMELISA HANSEN"/>
    <s v="Para la detección de anticuerpos IgM al Mycobacterium leprae en suero humano."/>
    <s v="Para 288 pruebas  "/>
    <s v="UM 2008"/>
    <m/>
    <x v="12"/>
    <s v=""/>
  </r>
  <r>
    <x v="0"/>
    <s v="D0207-25"/>
    <d v="2002-07-18T00:00:00"/>
    <d v="2017-07-01T00:00:00"/>
    <s v="C"/>
    <s v="UMELISA TETANUS"/>
    <s v="Para la determinación de anticuerpos IgG al Toxoide Tetánico en suero humano."/>
    <s v="Para 192 pruebas  "/>
    <s v="UM 2010 "/>
    <m/>
    <x v="13"/>
    <s v=""/>
  </r>
  <r>
    <x v="0"/>
    <s v="D9301-01"/>
    <d v="1993-01-28T00:00:00"/>
    <d v="2017-08-31T00:00:00"/>
    <s v="D"/>
    <s v="UMELISA HIV 1+2 RECOMBINANT"/>
    <s v="Para la detección de anticuerpos al VIH 1 y 2 en suero humano, plasma o sangre seca sobre papel de filtro."/>
    <s v="Para 288 pruebas/Para 480 pruebas "/>
    <s v="UM 2022/UM 2122"/>
    <m/>
    <x v="14"/>
    <s v=""/>
  </r>
  <r>
    <x v="0"/>
    <s v="D0210-42"/>
    <d v="2002-10-28T00:00:00"/>
    <d v="2017-10-01T00:00:00"/>
    <s v="D"/>
    <s v="UMELISA ANTI-HBc IgM"/>
    <s v="Para la detección de anticuerpos IgM al antígeno core del Virus de la Hepatitis B en suero humano o plasma."/>
    <s v="Para 192 pruebas  "/>
    <s v="UM 2030 "/>
    <m/>
    <x v="15"/>
    <s v=""/>
  </r>
  <r>
    <x v="0"/>
    <s v="D9501-01"/>
    <d v="1995-01-28T00:00:00"/>
    <d v="2018-01-01T00:00:00"/>
    <s v="C"/>
    <s v="UMELISA HCG"/>
    <s v="Para la determinación de Gonadotropina Coriónica Humana en suero y orina. "/>
    <s v="Para 192 pruebas  "/>
    <s v="UM 2021"/>
    <m/>
    <x v="16"/>
    <s v=""/>
  </r>
  <r>
    <x v="0"/>
    <s v="D9402-10"/>
    <d v="1994-02-28T00:00:00"/>
    <d v="2018-02-01T00:00:00"/>
    <s v="C"/>
    <s v="UMTEST PKU"/>
    <s v="Prueba fluorescente para la cuantificación de fenilalanina (Phe) en sangre seca sobre papel de filtro."/>
    <s v="Para 288 pruebas/Para 576 pruebas"/>
    <s v="UMT 1201/UMT 1301"/>
    <m/>
    <x v="17"/>
    <s v=""/>
  </r>
  <r>
    <x v="0"/>
    <s v="D0304-09"/>
    <d v="2003-04-18T00:00:00"/>
    <d v="2018-04-01T00:00:00"/>
    <s v="D"/>
    <s v="UMELISA DENGUE IgM PLUS"/>
    <s v="Para la detección de anticuerpos IgM al virus del Dengue en suero humano o sangre seca sobre papel de filtro."/>
    <s v="Para 288 pruebas "/>
    <s v="UM 2016"/>
    <m/>
    <x v="18"/>
    <s v=""/>
  </r>
  <r>
    <x v="0"/>
    <s v="D9506-10"/>
    <d v="1995-06-05T00:00:00"/>
    <d v="2018-06-01T00:00:00"/>
    <s v="C"/>
    <s v="UMELISA T4 NEONATAL"/>
    <s v="Para la determinación de Tiroxina total en sangre seca sobre papel de filtro."/>
    <s v="Para 288 pruebas "/>
    <s v="UM 2125"/>
    <m/>
    <x v="19"/>
    <s v=""/>
  </r>
  <r>
    <x v="0"/>
    <s v="D0308-14"/>
    <d v="2003-08-13T00:00:00"/>
    <d v="2018-08-01T00:00:00"/>
    <s v="C"/>
    <s v="UMELISA 17OH Progesterona Neonatal"/>
    <s v="Para la determinación cuantitativa de 17OH Progesterona en sangre seca sobre papel de filtro."/>
    <s v="Para 288 pruebas "/>
    <s v="UM 2035"/>
    <m/>
    <x v="20"/>
    <s v=""/>
  </r>
  <r>
    <x v="0"/>
    <s v="D0308-17"/>
    <d v="2003-08-29T00:00:00"/>
    <d v="2018-08-01T00:00:00"/>
    <s v="C"/>
    <s v="UMELISA PSA"/>
    <s v="Para la cuantificación de antígeno específico de próstata (total y libre) en suero humano."/>
    <s v="Para 288 pruebas "/>
    <s v="UM 2036"/>
    <m/>
    <x v="21"/>
    <s v=""/>
  </r>
  <r>
    <x v="0"/>
    <s v="D9212-13"/>
    <d v="1992-12-02T00:00:00"/>
    <d v="2018-12-31T00:00:00"/>
    <s v="B"/>
    <s v="UMELISA TSH"/>
    <s v="Para la determinación cuantitativa de la Hormona Estimulante de la Tiroides en suero humano."/>
    <s v="Para 288 pruebas /Para 480 pruebas"/>
    <s v="UM 2004/UM 2104"/>
    <m/>
    <x v="22"/>
    <s v=""/>
  </r>
  <r>
    <x v="0"/>
    <s v="D9212-16"/>
    <d v="1992-12-23T00:00:00"/>
    <d v="2018-12-31T00:00:00"/>
    <s v="C"/>
    <s v="UMELISA AFP"/>
    <s v="Para la determinación cuantitativa de alfa-feto proteína en suero humano y líquido amniótico."/>
    <s v="Para 288 pruebas/Para 480 pruebas "/>
    <s v="UM 2005/UM 2105 "/>
    <m/>
    <x v="23"/>
    <s v=""/>
  </r>
  <r>
    <x v="0"/>
    <s v="D0907-16"/>
    <d v="2009-07-06T00:00:00"/>
    <d v="2019-07-01T00:00:00"/>
    <s v="B"/>
    <s v="UMELISA MICROALBÚMINA"/>
    <s v="Para la cuantificación de albúmina humana en muestras de orina."/>
    <s v="Para 288 pruebas "/>
    <s v="UM 2038 "/>
    <m/>
    <x v="24"/>
    <s v=""/>
  </r>
  <r>
    <x v="0"/>
    <s v="D9909-09"/>
    <s v="1999-09-23"/>
    <d v="2019-09-01T00:00:00"/>
    <s v="D"/>
    <s v="UMELISA ANTI-HBc"/>
    <s v="Para la detección de anticuerpos al antígeno core del Virus de la Hepatitis B en suero humano."/>
    <s v="Para 288 pruebas  "/>
    <s v=" UM 2029"/>
    <m/>
    <x v="25"/>
    <s v=""/>
  </r>
  <r>
    <x v="0"/>
    <s v="D1410-35"/>
    <d v="2014-10-02T00:00:00"/>
    <d v="2019-10-01T00:00:00"/>
    <s v="D"/>
    <s v="UMELISA ANTI-HBc IgM PLUS"/>
    <s v="Para la detección de anticuerpos IgM al antígeno core del virus de la Hepatitis B en suero o plasma humano."/>
    <s v="Para 192 pruebas"/>
    <s v="UM 2039"/>
    <m/>
    <x v="26"/>
    <s v=""/>
  </r>
  <r>
    <x v="1"/>
    <m/>
    <m/>
    <m/>
    <m/>
    <m/>
    <m/>
    <m/>
    <m/>
    <m/>
    <x v="27"/>
    <s v=""/>
  </r>
  <r>
    <x v="1"/>
    <m/>
    <m/>
    <m/>
    <m/>
    <m/>
    <m/>
    <m/>
    <m/>
    <m/>
    <x v="27"/>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4" cacheId="9" dataOnRows="1" applyNumberFormats="0" applyBorderFormats="0" applyFontFormats="0" applyPatternFormats="0" applyAlignmentFormats="0" applyWidthHeightFormats="1" dataCaption="Datos" updatedVersion="4" minRefreshableVersion="3" showMemberPropertyTips="0" useAutoFormatting="1" itemPrintTitles="1" createdVersion="5" indent="0" compact="0" compactData="0" gridDropZones="1">
  <location ref="O4:Q9" firstHeaderRow="2" firstDataRow="2" firstDataCol="2"/>
  <pivotFields count="12">
    <pivotField axis="axisRow" compact="0" outline="0" subtotalTop="0" showAll="0" includeNewItemsInFilter="1">
      <items count="5">
        <item sd="0" x="0"/>
        <item sd="0" x="3"/>
        <item sd="0" x="1"/>
        <item h="1" sd="0" x="2"/>
        <item t="default"/>
      </items>
    </pivotField>
    <pivotField compact="0" outline="0" subtotalTop="0" showAll="0" includeNewItemsInFilter="1"/>
    <pivotField compact="0" numFmtId="14"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0">
        <item x="1"/>
        <item x="2"/>
        <item x="4"/>
        <item x="0"/>
        <item x="3"/>
        <item m="1" x="8"/>
        <item m="1" x="7"/>
        <item x="5"/>
        <item x="6"/>
        <item t="default"/>
      </items>
    </pivotField>
    <pivotField dataField="1" compact="0" outline="0" subtotalTop="0" showAll="0" includeNewItemsInFilter="1"/>
  </pivotFields>
  <rowFields count="2">
    <field x="0"/>
    <field x="10"/>
  </rowFields>
  <rowItems count="4">
    <i>
      <x/>
    </i>
    <i>
      <x v="1"/>
    </i>
    <i>
      <x v="2"/>
    </i>
    <i t="grand">
      <x/>
    </i>
  </rowItems>
  <colItems count="1">
    <i/>
  </colItems>
  <dataFields count="1">
    <dataField name="Cuenta de No.Ins.Secundario" fld="11" subtotal="count" baseField="0" baseItem="0"/>
  </dataFields>
  <formats count="6">
    <format dxfId="1493">
      <pivotArea type="origin" dataOnly="0" labelOnly="1" outline="0" fieldPosition="0"/>
    </format>
    <format dxfId="1492">
      <pivotArea type="topRight" dataOnly="0" labelOnly="1" outline="0" fieldPosition="0"/>
    </format>
    <format dxfId="1491">
      <pivotArea grandRow="1" outline="0" collapsedLevelsAreSubtotals="1" fieldPosition="0"/>
    </format>
    <format dxfId="1490">
      <pivotArea grandRow="1" outline="0" collapsedLevelsAreSubtotals="1" fieldPosition="0"/>
    </format>
    <format dxfId="1489">
      <pivotArea dataOnly="0" labelOnly="1" grandRow="1" outline="0" fieldPosition="0"/>
    </format>
    <format dxfId="1488">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 dinámica1" cacheId="2"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P4:R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x="1"/>
        <item x="0"/>
        <item t="default"/>
      </items>
    </pivotField>
    <pivotField dataField="1" compact="0" outline="0" subtotalTop="0" showAll="0" includeNewItemsInFilter="1">
      <items count="2">
        <item x="0"/>
        <item t="default"/>
      </items>
    </pivotField>
  </pivotFields>
  <rowFields count="2">
    <field x="0"/>
    <field x="10"/>
  </rowFields>
  <rowItems count="2">
    <i>
      <x/>
    </i>
    <i t="grand">
      <x/>
    </i>
  </rowItems>
  <colItems count="1">
    <i/>
  </colItems>
  <dataFields count="1">
    <dataField name="Cuenta de No.Ins.Secundario" fld="11" subtotal="count" baseField="0" baseItem="0"/>
  </dataFields>
  <formats count="6">
    <format dxfId="951">
      <pivotArea type="origin" dataOnly="0" labelOnly="1" outline="0" fieldPosition="0"/>
    </format>
    <format dxfId="950">
      <pivotArea type="topRight" dataOnly="0" labelOnly="1" outline="0" fieldPosition="0"/>
    </format>
    <format dxfId="949">
      <pivotArea type="origin" dataOnly="0" labelOnly="1" outline="0" fieldPosition="0"/>
    </format>
    <format dxfId="948">
      <pivotArea type="topRight" dataOnly="0" labelOnly="1" outline="0" fieldPosition="0"/>
    </format>
    <format dxfId="947">
      <pivotArea type="origin" dataOnly="0" labelOnly="1" outline="0" fieldPosition="0"/>
    </format>
    <format dxfId="946">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 dinámica1" cacheId="2"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P4:R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x="1"/>
        <item x="0"/>
        <item t="default"/>
      </items>
    </pivotField>
    <pivotField dataField="1" compact="0" outline="0" subtotalTop="0" showAll="0" includeNewItemsInFilter="1">
      <items count="2">
        <item x="0"/>
        <item t="default"/>
      </items>
    </pivotField>
  </pivotFields>
  <rowFields count="2">
    <field x="0"/>
    <field x="10"/>
  </rowFields>
  <rowItems count="2">
    <i>
      <x/>
    </i>
    <i t="grand">
      <x/>
    </i>
  </rowItems>
  <colItems count="1">
    <i/>
  </colItems>
  <dataFields count="1">
    <dataField name="Cuenta de No.Ins.Secundario" fld="11" subtotal="count" baseField="0" baseItem="0"/>
  </dataFields>
  <formats count="9">
    <format dxfId="851">
      <pivotArea type="origin" dataOnly="0" labelOnly="1" outline="0" fieldPosition="0"/>
    </format>
    <format dxfId="850">
      <pivotArea type="topRight" dataOnly="0" labelOnly="1" outline="0" fieldPosition="0"/>
    </format>
    <format dxfId="849">
      <pivotArea type="origin" dataOnly="0" labelOnly="1" outline="0" fieldPosition="0"/>
    </format>
    <format dxfId="848">
      <pivotArea type="topRight" dataOnly="0" labelOnly="1" outline="0" fieldPosition="0"/>
    </format>
    <format dxfId="847">
      <pivotArea type="origin" dataOnly="0" labelOnly="1" outline="0" fieldPosition="0"/>
    </format>
    <format dxfId="846">
      <pivotArea type="topRight" dataOnly="0" labelOnly="1" outline="0" fieldPosition="0"/>
    </format>
    <format dxfId="845">
      <pivotArea outline="0" fieldPosition="0"/>
    </format>
    <format dxfId="844">
      <pivotArea dataOnly="0" labelOnly="1" outline="0" fieldPosition="0">
        <references count="1">
          <reference field="0" count="0"/>
        </references>
      </pivotArea>
    </format>
    <format dxfId="843">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 dinámica4" cacheId="15"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11" firstHeaderRow="2" firstDataRow="2" firstDataCol="2"/>
  <pivotFields count="12">
    <pivotField axis="axisRow" compact="0" outline="0" subtotalTop="0" showAll="0" includeNewItemsInFilter="1">
      <items count="7">
        <item sd="0" x="0"/>
        <item sd="0" x="1"/>
        <item sd="0" x="3"/>
        <item h="1" sd="0" x="2"/>
        <item h="1" x="4"/>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7">
        <item h="1" x="13"/>
        <item x="1"/>
        <item x="2"/>
        <item x="8"/>
        <item x="9"/>
        <item x="10"/>
        <item x="11"/>
        <item x="0"/>
        <item x="3"/>
        <item x="4"/>
        <item x="5"/>
        <item x="6"/>
        <item x="7"/>
        <item x="14"/>
        <item x="12"/>
        <item x="15"/>
        <item t="default"/>
      </items>
    </pivotField>
    <pivotField dataField="1" compact="0" outline="0" subtotalTop="0" showAll="0" includeNewItemsInFilter="1"/>
  </pivotFields>
  <rowFields count="2">
    <field x="0"/>
    <field x="10"/>
  </rowFields>
  <rowItems count="6">
    <i>
      <x/>
    </i>
    <i>
      <x v="1"/>
    </i>
    <i>
      <x v="2"/>
    </i>
    <i>
      <x v="5"/>
      <x v="15"/>
    </i>
    <i t="default">
      <x v="5"/>
    </i>
    <i t="grand">
      <x/>
    </i>
  </rowItems>
  <colItems count="1">
    <i/>
  </colItems>
  <dataFields count="1">
    <dataField name="Cuenta de No.Ins.Secundario" fld="11" subtotal="count" baseField="0" baseItem="0"/>
  </dataFields>
  <formats count="16">
    <format dxfId="827">
      <pivotArea type="all" dataOnly="0" outline="0" fieldPosition="0"/>
    </format>
    <format dxfId="826">
      <pivotArea outline="0" collapsedLevelsAreSubtotals="1" fieldPosition="0"/>
    </format>
    <format dxfId="825">
      <pivotArea type="topRight" dataOnly="0" labelOnly="1" outline="0" fieldPosition="0"/>
    </format>
    <format dxfId="824">
      <pivotArea dataOnly="0" labelOnly="1" outline="0" fieldPosition="0">
        <references count="1">
          <reference field="0" count="0"/>
        </references>
      </pivotArea>
    </format>
    <format dxfId="823">
      <pivotArea dataOnly="0" labelOnly="1" outline="0" fieldPosition="0">
        <references count="1">
          <reference field="0" count="1" defaultSubtotal="1">
            <x v="5"/>
          </reference>
        </references>
      </pivotArea>
    </format>
    <format dxfId="822">
      <pivotArea dataOnly="0" labelOnly="1" grandRow="1" outline="0" fieldPosition="0"/>
    </format>
    <format dxfId="821">
      <pivotArea dataOnly="0" labelOnly="1" outline="0" fieldPosition="0">
        <references count="2">
          <reference field="0" count="1" selected="0">
            <x v="5"/>
          </reference>
          <reference field="10" count="1">
            <x v="15"/>
          </reference>
        </references>
      </pivotArea>
    </format>
    <format dxfId="820">
      <pivotArea type="origin" dataOnly="0" labelOnly="1" outline="0" fieldPosition="0"/>
    </format>
    <format dxfId="819">
      <pivotArea type="topRight" dataOnly="0" labelOnly="1" outline="0" fieldPosition="0"/>
    </format>
    <format dxfId="818">
      <pivotArea type="origin" dataOnly="0" labelOnly="1" outline="0" fieldPosition="0"/>
    </format>
    <format dxfId="817">
      <pivotArea outline="0" fieldPosition="0">
        <references count="1">
          <reference field="0" count="1" selected="0" defaultSubtotal="1">
            <x v="5"/>
          </reference>
        </references>
      </pivotArea>
    </format>
    <format dxfId="816">
      <pivotArea grandRow="1" outline="0" collapsedLevelsAreSubtotals="1" fieldPosition="0"/>
    </format>
    <format dxfId="815">
      <pivotArea dataOnly="0" labelOnly="1" outline="0" fieldPosition="0">
        <references count="1">
          <reference field="0" count="1" defaultSubtotal="1">
            <x v="5"/>
          </reference>
        </references>
      </pivotArea>
    </format>
    <format dxfId="814">
      <pivotArea dataOnly="0" labelOnly="1" grandRow="1" outline="0" fieldPosition="0"/>
    </format>
    <format dxfId="813">
      <pivotArea outline="0" collapsedLevelsAreSubtotals="1" fieldPosition="0"/>
    </format>
    <format dxfId="812">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 dinámica6" cacheId="18"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9" firstHeaderRow="2" firstDataRow="2" firstDataCol="2"/>
  <pivotFields count="12">
    <pivotField axis="axisRow" compact="0" outline="0" subtotalTop="0" showAll="0" includeNewItemsInFilter="1">
      <items count="5">
        <item sd="0" x="0"/>
        <item sd="0" x="2"/>
        <item sd="0" x="1"/>
        <item h="1" x="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7">
        <item x="5"/>
        <item x="0"/>
        <item x="1"/>
        <item x="2"/>
        <item x="3"/>
        <item x="4"/>
        <item t="default"/>
      </items>
    </pivotField>
    <pivotField dataField="1" compact="0" outline="0" subtotalTop="0" showAll="0" includeNewItemsInFilter="1"/>
  </pivotFields>
  <rowFields count="2">
    <field x="0"/>
    <field x="10"/>
  </rowFields>
  <rowItems count="4">
    <i>
      <x/>
    </i>
    <i>
      <x v="1"/>
    </i>
    <i>
      <x v="2"/>
    </i>
    <i t="grand">
      <x/>
    </i>
  </rowItems>
  <colItems count="1">
    <i/>
  </colItems>
  <dataFields count="1">
    <dataField name="Cuenta de No.Ins.Secundario" fld="11" subtotal="count" baseField="0" baseItem="0"/>
  </dataFields>
  <formats count="19">
    <format dxfId="786">
      <pivotArea grandRow="1" outline="0" fieldPosition="0"/>
    </format>
    <format dxfId="785">
      <pivotArea dataOnly="0" labelOnly="1" grandRow="1" outline="0" fieldPosition="0"/>
    </format>
    <format dxfId="784">
      <pivotArea type="all" dataOnly="0" outline="0" fieldPosition="0"/>
    </format>
    <format dxfId="783">
      <pivotArea outline="0" collapsedLevelsAreSubtotals="1" fieldPosition="0"/>
    </format>
    <format dxfId="782">
      <pivotArea type="topRight" dataOnly="0" labelOnly="1" outline="0" fieldPosition="0"/>
    </format>
    <format dxfId="781">
      <pivotArea dataOnly="0" labelOnly="1" outline="0" fieldPosition="0">
        <references count="1">
          <reference field="0" count="0"/>
        </references>
      </pivotArea>
    </format>
    <format dxfId="780">
      <pivotArea dataOnly="0" labelOnly="1" grandRow="1" outline="0" fieldPosition="0"/>
    </format>
    <format dxfId="779">
      <pivotArea type="origin" dataOnly="0" labelOnly="1" outline="0" fieldPosition="0"/>
    </format>
    <format dxfId="778">
      <pivotArea type="topRight" dataOnly="0" labelOnly="1" outline="0" fieldPosition="0"/>
    </format>
    <format dxfId="777">
      <pivotArea type="origin" dataOnly="0" labelOnly="1" outline="0" fieldPosition="0"/>
    </format>
    <format dxfId="776">
      <pivotArea type="topRight" dataOnly="0" labelOnly="1" outline="0" fieldPosition="0"/>
    </format>
    <format dxfId="775">
      <pivotArea type="all" dataOnly="0" outline="0" fieldPosition="0"/>
    </format>
    <format dxfId="774">
      <pivotArea outline="0" collapsedLevelsAreSubtotals="1" fieldPosition="0"/>
    </format>
    <format dxfId="773">
      <pivotArea type="origin" dataOnly="0" labelOnly="1" outline="0" fieldPosition="0"/>
    </format>
    <format dxfId="772">
      <pivotArea field="0" type="button" dataOnly="0" labelOnly="1" outline="0" axis="axisRow" fieldPosition="0"/>
    </format>
    <format dxfId="771">
      <pivotArea field="10" type="button" dataOnly="0" labelOnly="1" outline="0" axis="axisRow" fieldPosition="1"/>
    </format>
    <format dxfId="770">
      <pivotArea dataOnly="0" labelOnly="1" outline="0" fieldPosition="0">
        <references count="1">
          <reference field="0" count="0"/>
        </references>
      </pivotArea>
    </format>
    <format dxfId="769">
      <pivotArea dataOnly="0" labelOnly="1" grandRow="1" outline="0" fieldPosition="0"/>
    </format>
    <format dxfId="768">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Tabla dinámica1" cacheId="1"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items count="2">
        <item x="0"/>
        <item t="default"/>
      </items>
    </pivotField>
  </pivotFields>
  <rowFields count="2">
    <field x="0"/>
    <field x="10"/>
  </rowFields>
  <rowItems count="2">
    <i>
      <x/>
    </i>
    <i t="grand">
      <x/>
    </i>
  </rowItems>
  <colItems count="1">
    <i/>
  </colItems>
  <dataFields count="1">
    <dataField name="Cuenta de No.Ins.Secundario" fld="11" subtotal="count" baseField="0" baseItem="0"/>
  </dataFields>
  <formats count="6">
    <format dxfId="709">
      <pivotArea type="origin" dataOnly="0" labelOnly="1" outline="0" fieldPosition="0"/>
    </format>
    <format dxfId="708">
      <pivotArea type="topRight" dataOnly="0" labelOnly="1" outline="0" fieldPosition="0"/>
    </format>
    <format dxfId="707">
      <pivotArea type="origin" dataOnly="0" labelOnly="1" outline="0" fieldPosition="0"/>
    </format>
    <format dxfId="706">
      <pivotArea type="topRight" dataOnly="0" labelOnly="1" outline="0" fieldPosition="0"/>
    </format>
    <format dxfId="705">
      <pivotArea outline="0" fieldPosition="0">
        <references count="1">
          <reference field="0" count="0" selected="0"/>
        </references>
      </pivotArea>
    </format>
    <format dxfId="704">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Tabla dinámica3" cacheId="7" dataOnRows="1" applyNumberFormats="0" applyBorderFormats="0" applyFontFormats="0" applyPatternFormats="0" applyAlignmentFormats="0" applyWidthHeightFormats="1" dataCaption="Datos" updatedVersion="5" minRefreshableVersion="3" showMemberPropertyTips="0" useAutoFormatting="1" itemPrintTitles="1" createdVersion="4" indent="0" compact="0" compactData="0" gridDropZones="1">
  <location ref="O4:Q9" firstHeaderRow="2" firstDataRow="2" firstDataCol="2"/>
  <pivotFields count="12">
    <pivotField axis="axisRow" compact="0" outline="0" subtotalTop="0" showAll="0" includeNewItemsInFilter="1">
      <items count="6">
        <item sd="0" x="1"/>
        <item sd="0" x="0"/>
        <item sd="0" x="2"/>
        <item h="1" x="3"/>
        <item h="1" x="4"/>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2">
        <item x="19"/>
        <item x="0"/>
        <item x="1"/>
        <item x="2"/>
        <item x="3"/>
        <item x="4"/>
        <item x="5"/>
        <item x="6"/>
        <item x="7"/>
        <item x="8"/>
        <item x="9"/>
        <item x="10"/>
        <item x="11"/>
        <item x="12"/>
        <item x="13"/>
        <item x="14"/>
        <item x="15"/>
        <item x="20"/>
        <item x="16"/>
        <item x="17"/>
        <item x="18"/>
        <item t="default"/>
      </items>
    </pivotField>
    <pivotField dataField="1" compact="0" outline="0" subtotalTop="0" showAll="0" includeNewItemsInFilter="1"/>
  </pivotFields>
  <rowFields count="2">
    <field x="0"/>
    <field x="10"/>
  </rowFields>
  <rowItems count="4">
    <i>
      <x/>
    </i>
    <i>
      <x v="1"/>
    </i>
    <i>
      <x v="2"/>
    </i>
    <i t="grand">
      <x/>
    </i>
  </rowItems>
  <colItems count="1">
    <i/>
  </colItems>
  <dataFields count="1">
    <dataField name="Cuenta de No.Ins.Secundario" fld="11" subtotal="count" baseField="0" baseItem="0"/>
  </dataFields>
  <formats count="33">
    <format dxfId="675">
      <pivotArea outline="0" collapsedLevelsAreSubtotals="1" fieldPosition="0">
        <references count="1">
          <reference field="0" count="1" selected="0">
            <x v="0"/>
          </reference>
        </references>
      </pivotArea>
    </format>
    <format dxfId="674">
      <pivotArea field="0" type="button" dataOnly="0" labelOnly="1" outline="0" axis="axisRow" fieldPosition="0"/>
    </format>
    <format dxfId="673">
      <pivotArea field="10" type="button" dataOnly="0" labelOnly="1" outline="0" axis="axisRow" fieldPosition="1"/>
    </format>
    <format dxfId="672">
      <pivotArea dataOnly="0" labelOnly="1" outline="0" fieldPosition="0">
        <references count="1">
          <reference field="0" count="1">
            <x v="0"/>
          </reference>
        </references>
      </pivotArea>
    </format>
    <format dxfId="671">
      <pivotArea outline="0" collapsedLevelsAreSubtotals="1" fieldPosition="0">
        <references count="1">
          <reference field="0" count="1" selected="0">
            <x v="0"/>
          </reference>
        </references>
      </pivotArea>
    </format>
    <format dxfId="670">
      <pivotArea field="0" type="button" dataOnly="0" labelOnly="1" outline="0" axis="axisRow" fieldPosition="0"/>
    </format>
    <format dxfId="669">
      <pivotArea field="10" type="button" dataOnly="0" labelOnly="1" outline="0" axis="axisRow" fieldPosition="1"/>
    </format>
    <format dxfId="668">
      <pivotArea dataOnly="0" labelOnly="1" outline="0" fieldPosition="0">
        <references count="1">
          <reference field="0" count="1">
            <x v="0"/>
          </reference>
        </references>
      </pivotArea>
    </format>
    <format dxfId="667">
      <pivotArea outline="0" collapsedLevelsAreSubtotals="1" fieldPosition="0"/>
    </format>
    <format dxfId="666">
      <pivotArea dataOnly="0" labelOnly="1" outline="0" fieldPosition="0">
        <references count="1">
          <reference field="0" count="0"/>
        </references>
      </pivotArea>
    </format>
    <format dxfId="665">
      <pivotArea dataOnly="0" labelOnly="1" grandRow="1" outline="0" fieldPosition="0"/>
    </format>
    <format dxfId="664">
      <pivotArea type="all" dataOnly="0" outline="0" fieldPosition="0"/>
    </format>
    <format dxfId="663">
      <pivotArea outline="0" collapsedLevelsAreSubtotals="1" fieldPosition="0"/>
    </format>
    <format dxfId="662">
      <pivotArea type="topRight" dataOnly="0" labelOnly="1" outline="0" fieldPosition="0"/>
    </format>
    <format dxfId="661">
      <pivotArea dataOnly="0" labelOnly="1" outline="0" fieldPosition="0">
        <references count="1">
          <reference field="0" count="0"/>
        </references>
      </pivotArea>
    </format>
    <format dxfId="660">
      <pivotArea dataOnly="0" labelOnly="1" grandRow="1" outline="0" fieldPosition="0"/>
    </format>
    <format dxfId="659">
      <pivotArea type="origin" dataOnly="0" labelOnly="1" outline="0" fieldPosition="0"/>
    </format>
    <format dxfId="658">
      <pivotArea type="topRight" dataOnly="0" labelOnly="1" outline="0" fieldPosition="0"/>
    </format>
    <format dxfId="657">
      <pivotArea outline="0" collapsedLevelsAreSubtotals="1" fieldPosition="0">
        <references count="1">
          <reference field="0" count="1" selected="0">
            <x v="1"/>
          </reference>
        </references>
      </pivotArea>
    </format>
    <format dxfId="656">
      <pivotArea outline="0" collapsedLevelsAreSubtotals="1" fieldPosition="0"/>
    </format>
    <format dxfId="655">
      <pivotArea dataOnly="0" labelOnly="1" outline="0" fieldPosition="0">
        <references count="1">
          <reference field="0" count="0"/>
        </references>
      </pivotArea>
    </format>
    <format dxfId="654">
      <pivotArea dataOnly="0" labelOnly="1" grandRow="1" outline="0" fieldPosition="0"/>
    </format>
    <format dxfId="653">
      <pivotArea outline="0" collapsedLevelsAreSubtotals="1" fieldPosition="0"/>
    </format>
    <format dxfId="652">
      <pivotArea dataOnly="0" labelOnly="1" outline="0" fieldPosition="0">
        <references count="1">
          <reference field="0" count="0"/>
        </references>
      </pivotArea>
    </format>
    <format dxfId="651">
      <pivotArea dataOnly="0" labelOnly="1" grandRow="1" outline="0" fieldPosition="0"/>
    </format>
    <format dxfId="650">
      <pivotArea type="all" dataOnly="0" outline="0" fieldPosition="0"/>
    </format>
    <format dxfId="649">
      <pivotArea outline="0" collapsedLevelsAreSubtotals="1" fieldPosition="0"/>
    </format>
    <format dxfId="648">
      <pivotArea type="origin" dataOnly="0" labelOnly="1" outline="0" fieldPosition="0"/>
    </format>
    <format dxfId="647">
      <pivotArea field="0" type="button" dataOnly="0" labelOnly="1" outline="0" axis="axisRow" fieldPosition="0"/>
    </format>
    <format dxfId="646">
      <pivotArea field="10" type="button" dataOnly="0" labelOnly="1" outline="0" axis="axisRow" fieldPosition="1"/>
    </format>
    <format dxfId="645">
      <pivotArea dataOnly="0" labelOnly="1" outline="0" fieldPosition="0">
        <references count="1">
          <reference field="0" count="0"/>
        </references>
      </pivotArea>
    </format>
    <format dxfId="644">
      <pivotArea dataOnly="0" labelOnly="1" grandRow="1" outline="0" fieldPosition="0"/>
    </format>
    <format dxfId="643">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Tabla dinámica1" cacheId="3"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8" firstHeaderRow="2" firstDataRow="2" firstDataCol="2"/>
  <pivotFields count="12">
    <pivotField axis="axisRow" compact="0" outline="0" subtotalTop="0" showAll="0" includeNewItemsInFilter="1">
      <items count="4">
        <item sd="0" x="0"/>
        <item sd="0" x="1"/>
        <item h="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items count="37">
        <item x="0"/>
        <item x="1"/>
        <item x="10"/>
        <item x="11"/>
        <item x="12"/>
        <item x="13"/>
        <item x="14"/>
        <item x="15"/>
        <item x="16"/>
        <item x="17"/>
        <item x="18"/>
        <item x="19"/>
        <item x="2"/>
        <item x="20"/>
        <item x="21"/>
        <item x="22"/>
        <item x="23"/>
        <item x="24"/>
        <item x="25"/>
        <item x="26"/>
        <item x="27"/>
        <item x="28"/>
        <item x="29"/>
        <item x="3"/>
        <item x="30"/>
        <item x="31"/>
        <item x="32"/>
        <item x="33"/>
        <item x="34"/>
        <item x="35"/>
        <item x="4"/>
        <item x="5"/>
        <item x="6"/>
        <item x="7"/>
        <item x="8"/>
        <item x="9"/>
        <item t="default"/>
      </items>
    </pivotField>
  </pivotFields>
  <rowFields count="2">
    <field x="0"/>
    <field x="10"/>
  </rowFields>
  <rowItems count="3">
    <i>
      <x/>
    </i>
    <i>
      <x v="1"/>
    </i>
    <i t="grand">
      <x/>
    </i>
  </rowItems>
  <colItems count="1">
    <i/>
  </colItems>
  <dataFields count="1">
    <dataField name="Cuenta de No.Ins.Secundario" fld="11" subtotal="count" baseField="0" baseItem="0"/>
  </dataFields>
  <formats count="15">
    <format dxfId="565">
      <pivotArea type="all" dataOnly="0" outline="0" fieldPosition="0"/>
    </format>
    <format dxfId="564">
      <pivotArea outline="0" fieldPosition="0"/>
    </format>
    <format dxfId="563">
      <pivotArea type="topRight" dataOnly="0" labelOnly="1" outline="0" fieldPosition="0"/>
    </format>
    <format dxfId="562">
      <pivotArea dataOnly="0" labelOnly="1" outline="0" fieldPosition="0">
        <references count="1">
          <reference field="0" count="0"/>
        </references>
      </pivotArea>
    </format>
    <format dxfId="561">
      <pivotArea dataOnly="0" labelOnly="1" grandRow="1" outline="0" fieldPosition="0"/>
    </format>
    <format dxfId="560">
      <pivotArea type="all" dataOnly="0" outline="0" fieldPosition="0"/>
    </format>
    <format dxfId="559">
      <pivotArea outline="0" fieldPosition="0"/>
    </format>
    <format dxfId="558">
      <pivotArea type="topRight" dataOnly="0" labelOnly="1" outline="0" fieldPosition="0"/>
    </format>
    <format dxfId="557">
      <pivotArea dataOnly="0" labelOnly="1" outline="0" fieldPosition="0">
        <references count="1">
          <reference field="0" count="0"/>
        </references>
      </pivotArea>
    </format>
    <format dxfId="556">
      <pivotArea dataOnly="0" labelOnly="1" grandRow="1" outline="0" fieldPosition="0"/>
    </format>
    <format dxfId="555">
      <pivotArea type="all" dataOnly="0" outline="0" fieldPosition="0"/>
    </format>
    <format dxfId="554">
      <pivotArea outline="0" fieldPosition="0"/>
    </format>
    <format dxfId="553">
      <pivotArea type="topRight" dataOnly="0" labelOnly="1" outline="0" fieldPosition="0"/>
    </format>
    <format dxfId="552">
      <pivotArea dataOnly="0" labelOnly="1" outline="0" fieldPosition="0">
        <references count="1">
          <reference field="0" count="0"/>
        </references>
      </pivotArea>
    </format>
    <format dxfId="551">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1200-000000000000}" name="Tabla dinámica2" cacheId="16"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9">
        <item x="7"/>
        <item x="6"/>
        <item x="0"/>
        <item x="1"/>
        <item x="2"/>
        <item x="3"/>
        <item x="5"/>
        <item x="4"/>
        <item t="default"/>
      </items>
    </pivotField>
    <pivotField dataField="1" compact="0" outline="0" subtotalTop="0" showAll="0" includeNewItemsInFilter="1"/>
  </pivotFields>
  <rowFields count="2">
    <field x="0"/>
    <field x="10"/>
  </rowFields>
  <rowItems count="2">
    <i>
      <x/>
    </i>
    <i t="grand">
      <x/>
    </i>
  </rowItems>
  <colItems count="1">
    <i/>
  </colItems>
  <dataFields count="1">
    <dataField name="Cuenta de No.Ins.Secundario" fld="11" subtotal="count" baseField="0" baseItem="0"/>
  </dataFields>
  <formats count="9">
    <format dxfId="535">
      <pivotArea type="all" dataOnly="0" outline="0" fieldPosition="0"/>
    </format>
    <format dxfId="534">
      <pivotArea outline="0" collapsedLevelsAreSubtotals="1" fieldPosition="0"/>
    </format>
    <format dxfId="533">
      <pivotArea type="topRight" dataOnly="0" labelOnly="1" outline="0" fieldPosition="0"/>
    </format>
    <format dxfId="532">
      <pivotArea dataOnly="0" labelOnly="1" outline="0" fieldPosition="0">
        <references count="1">
          <reference field="0" count="0"/>
        </references>
      </pivotArea>
    </format>
    <format dxfId="531">
      <pivotArea dataOnly="0" labelOnly="1" grandRow="1" outline="0" fieldPosition="0"/>
    </format>
    <format dxfId="530">
      <pivotArea outline="0" collapsedLevelsAreSubtotals="1" fieldPosition="0">
        <references count="1">
          <reference field="0" count="0" selected="0"/>
        </references>
      </pivotArea>
    </format>
    <format dxfId="529">
      <pivotArea dataOnly="0" labelOnly="1" outline="0" fieldPosition="0">
        <references count="1">
          <reference field="0" count="0"/>
        </references>
      </pivotArea>
    </format>
    <format dxfId="528">
      <pivotArea outline="0" collapsedLevelsAreSubtotals="1" fieldPosition="0">
        <references count="1">
          <reference field="0" count="0" selected="0"/>
        </references>
      </pivotArea>
    </format>
    <format dxfId="527">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Tabla dinámica1" cacheId="17"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O4:Q21" firstHeaderRow="1" firstDataRow="1" firstDataCol="0"/>
  <pivotFields count="1">
    <pivotField showAll="0"/>
  </pivotFields>
  <formats count="2">
    <format dxfId="505">
      <pivotArea type="all" dataOnly="0" outline="0" fieldPosition="0"/>
    </format>
    <format dxfId="504">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1400-000000000000}" name="Tabla dinámica3" cacheId="3"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8" firstHeaderRow="2" firstDataRow="2" firstDataCol="2"/>
  <pivotFields count="12">
    <pivotField axis="axisRow" compact="0" outline="0" subtotalTop="0" showAll="0" includeNewItemsInFilter="1">
      <items count="4">
        <item sd="0" x="0"/>
        <item sd="0" x="1"/>
        <item h="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items count="37">
        <item x="0"/>
        <item x="1"/>
        <item x="10"/>
        <item x="11"/>
        <item x="12"/>
        <item x="13"/>
        <item x="14"/>
        <item x="15"/>
        <item x="16"/>
        <item x="17"/>
        <item x="18"/>
        <item x="19"/>
        <item x="2"/>
        <item x="20"/>
        <item x="21"/>
        <item x="22"/>
        <item x="23"/>
        <item x="24"/>
        <item x="25"/>
        <item x="26"/>
        <item x="27"/>
        <item x="28"/>
        <item x="29"/>
        <item x="3"/>
        <item x="30"/>
        <item x="31"/>
        <item x="32"/>
        <item x="33"/>
        <item x="34"/>
        <item x="35"/>
        <item x="4"/>
        <item x="5"/>
        <item x="6"/>
        <item x="7"/>
        <item x="8"/>
        <item x="9"/>
        <item t="default"/>
      </items>
    </pivotField>
  </pivotFields>
  <rowFields count="2">
    <field x="0"/>
    <field x="10"/>
  </rowFields>
  <rowItems count="3">
    <i>
      <x/>
    </i>
    <i>
      <x v="1"/>
    </i>
    <i t="grand">
      <x/>
    </i>
  </rowItems>
  <colItems count="1">
    <i/>
  </colItems>
  <dataFields count="1">
    <dataField name="Cuenta de No.Ins.Secundario" fld="11" subtotal="count" baseField="0" baseItem="0"/>
  </dataFields>
  <formats count="15">
    <format dxfId="490">
      <pivotArea type="all" dataOnly="0" outline="0" fieldPosition="0"/>
    </format>
    <format dxfId="489">
      <pivotArea outline="0" fieldPosition="0"/>
    </format>
    <format dxfId="488">
      <pivotArea type="topRight" dataOnly="0" labelOnly="1" outline="0" fieldPosition="0"/>
    </format>
    <format dxfId="487">
      <pivotArea dataOnly="0" labelOnly="1" outline="0" fieldPosition="0">
        <references count="1">
          <reference field="0" count="0"/>
        </references>
      </pivotArea>
    </format>
    <format dxfId="486">
      <pivotArea dataOnly="0" labelOnly="1" grandRow="1" outline="0" fieldPosition="0"/>
    </format>
    <format dxfId="485">
      <pivotArea type="all" dataOnly="0" outline="0" fieldPosition="0"/>
    </format>
    <format dxfId="484">
      <pivotArea outline="0" fieldPosition="0"/>
    </format>
    <format dxfId="483">
      <pivotArea type="topRight" dataOnly="0" labelOnly="1" outline="0" fieldPosition="0"/>
    </format>
    <format dxfId="482">
      <pivotArea dataOnly="0" labelOnly="1" outline="0" fieldPosition="0">
        <references count="1">
          <reference field="0" count="0"/>
        </references>
      </pivotArea>
    </format>
    <format dxfId="481">
      <pivotArea dataOnly="0" labelOnly="1" grandRow="1" outline="0" fieldPosition="0"/>
    </format>
    <format dxfId="480">
      <pivotArea type="all" dataOnly="0" outline="0" fieldPosition="0"/>
    </format>
    <format dxfId="479">
      <pivotArea outline="0" fieldPosition="0"/>
    </format>
    <format dxfId="478">
      <pivotArea type="topRight" dataOnly="0" labelOnly="1" outline="0" fieldPosition="0"/>
    </format>
    <format dxfId="477">
      <pivotArea dataOnly="0" labelOnly="1" outline="0" fieldPosition="0">
        <references count="1">
          <reference field="0" count="0"/>
        </references>
      </pivotArea>
    </format>
    <format dxfId="476">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6" cacheId="10" dataOnRows="1" applyNumberFormats="0" applyBorderFormats="0" applyFontFormats="0" applyPatternFormats="0" applyAlignmentFormats="0" applyWidthHeightFormats="1" dataCaption="Datos" updatedVersion="4" minRefreshableVersion="3" showMemberPropertyTips="0" useAutoFormatting="1" itemPrintTitles="1" createdVersion="5" indent="0" compact="0" compactData="0" gridDropZones="1">
  <location ref="O4:Q9" firstHeaderRow="2" firstDataRow="2" firstDataCol="2"/>
  <pivotFields count="12">
    <pivotField axis="axisRow" compact="0" outline="0" subtotalTop="0" showAll="0" includeNewItemsInFilter="1">
      <items count="6">
        <item h="1" sd="0" m="1" x="4"/>
        <item sd="0" x="0"/>
        <item sd="0" x="1"/>
        <item sd="0" x="2"/>
        <item h="1" sd="0" x="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pivotFields>
  <rowFields count="2">
    <field x="0"/>
    <field x="10"/>
  </rowFields>
  <rowItems count="4">
    <i>
      <x v="1"/>
    </i>
    <i>
      <x v="2"/>
    </i>
    <i>
      <x v="3"/>
    </i>
    <i t="grand">
      <x/>
    </i>
  </rowItems>
  <colItems count="1">
    <i/>
  </colItems>
  <dataFields count="1">
    <dataField name="Cuenta de No.Ins.Secundario" fld="11" subtotal="count" baseField="0" baseItem="0"/>
  </dataFields>
  <formats count="2">
    <format dxfId="1302">
      <pivotArea type="origin" dataOnly="0" labelOnly="1" outline="0" fieldPosition="0"/>
    </format>
    <format dxfId="1301">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1500-000000000000}" name="Tabla dinámica4" cacheId="4"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9" firstHeaderRow="2" firstDataRow="2" firstDataCol="2"/>
  <pivotFields count="12">
    <pivotField axis="axisRow" compact="0" outline="0" subtotalTop="0" showAll="0" includeNewItemsInFilter="1">
      <items count="5">
        <item sd="0" x="1"/>
        <item sd="0" x="0"/>
        <item sd="0" x="2"/>
        <item h="1" x="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6">
        <item x="3"/>
        <item x="0"/>
        <item x="1"/>
        <item x="2"/>
        <item x="4"/>
        <item t="default"/>
      </items>
    </pivotField>
    <pivotField dataField="1" compact="0" outline="0" subtotalTop="0" showAll="0" includeNewItemsInFilter="1">
      <items count="2">
        <item x="0"/>
        <item t="default"/>
      </items>
    </pivotField>
  </pivotFields>
  <rowFields count="2">
    <field x="0"/>
    <field x="10"/>
  </rowFields>
  <rowItems count="4">
    <i>
      <x/>
    </i>
    <i>
      <x v="1"/>
    </i>
    <i>
      <x v="2"/>
    </i>
    <i t="grand">
      <x/>
    </i>
  </rowItems>
  <colItems count="1">
    <i/>
  </colItems>
  <dataFields count="1">
    <dataField name="Cuenta de No.Ins.Secundario" fld="11" subtotal="count" baseField="0" baseItem="0"/>
  </dataFields>
  <formats count="10">
    <format dxfId="462">
      <pivotArea type="all" dataOnly="0" outline="0" fieldPosition="0"/>
    </format>
    <format dxfId="461">
      <pivotArea outline="0" fieldPosition="0"/>
    </format>
    <format dxfId="460">
      <pivotArea type="topRight" dataOnly="0" labelOnly="1" outline="0" fieldPosition="0"/>
    </format>
    <format dxfId="459">
      <pivotArea dataOnly="0" labelOnly="1" outline="0" fieldPosition="0">
        <references count="1">
          <reference field="0" count="0"/>
        </references>
      </pivotArea>
    </format>
    <format dxfId="458">
      <pivotArea dataOnly="0" labelOnly="1" grandRow="1" outline="0" fieldPosition="0"/>
    </format>
    <format dxfId="457">
      <pivotArea type="all" dataOnly="0" outline="0" fieldPosition="0"/>
    </format>
    <format dxfId="456">
      <pivotArea outline="0" fieldPosition="0"/>
    </format>
    <format dxfId="455">
      <pivotArea type="topRight" dataOnly="0" labelOnly="1" outline="0" fieldPosition="0"/>
    </format>
    <format dxfId="454">
      <pivotArea dataOnly="0" labelOnly="1" outline="0" fieldPosition="0">
        <references count="1">
          <reference field="0" count="0"/>
        </references>
      </pivotArea>
    </format>
    <format dxfId="453">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1600-000000000000}" name="Tabla dinámica1" cacheId="5"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12" firstHeaderRow="2" firstDataRow="2" firstDataCol="2"/>
  <pivotFields count="12">
    <pivotField axis="axisRow" compact="0" outline="0" subtotalTop="0" showAll="0" includeNewItemsInFilter="1">
      <items count="8">
        <item sd="0" x="4"/>
        <item sd="0" x="3"/>
        <item sd="0" x="5"/>
        <item sd="0" x="0"/>
        <item sd="0" x="2"/>
        <item sd="0" x="6"/>
        <item h="1" sd="0"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98">
        <item x="196"/>
        <item x="30"/>
        <item x="29"/>
        <item x="0"/>
        <item x="1"/>
        <item x="7"/>
        <item x="2"/>
        <item x="3"/>
        <item x="4"/>
        <item x="5"/>
        <item x="6"/>
        <item x="8"/>
        <item x="9"/>
        <item x="10"/>
        <item x="11"/>
        <item x="12"/>
        <item x="13"/>
        <item x="14"/>
        <item x="15"/>
        <item x="16"/>
        <item x="17"/>
        <item x="18"/>
        <item x="19"/>
        <item x="20"/>
        <item x="21"/>
        <item x="22"/>
        <item x="25"/>
        <item x="26"/>
        <item x="24"/>
        <item x="23"/>
        <item x="27"/>
        <item x="28"/>
        <item x="31"/>
        <item x="38"/>
        <item x="36"/>
        <item x="41"/>
        <item x="34"/>
        <item x="37"/>
        <item x="33"/>
        <item x="42"/>
        <item x="32"/>
        <item x="35"/>
        <item x="40"/>
        <item x="39"/>
        <item x="45"/>
        <item x="44"/>
        <item x="43"/>
        <item x="46"/>
        <item x="49"/>
        <item x="48"/>
        <item x="68"/>
        <item x="67"/>
        <item x="65"/>
        <item x="69"/>
        <item x="70"/>
        <item x="57"/>
        <item x="66"/>
        <item x="63"/>
        <item x="55"/>
        <item x="60"/>
        <item x="61"/>
        <item x="58"/>
        <item x="72"/>
        <item x="59"/>
        <item x="54"/>
        <item x="47"/>
        <item x="71"/>
        <item x="52"/>
        <item x="53"/>
        <item x="56"/>
        <item x="64"/>
        <item x="62"/>
        <item x="51"/>
        <item x="50"/>
        <item x="89"/>
        <item x="78"/>
        <item x="74"/>
        <item x="76"/>
        <item x="88"/>
        <item x="73"/>
        <item x="77"/>
        <item x="75"/>
        <item x="90"/>
        <item x="79"/>
        <item x="80"/>
        <item x="81"/>
        <item x="82"/>
        <item x="83"/>
        <item x="84"/>
        <item x="85"/>
        <item x="86"/>
        <item x="87"/>
        <item x="91"/>
        <item x="92"/>
        <item x="93"/>
        <item x="94"/>
        <item x="96"/>
        <item x="97"/>
        <item x="98"/>
        <item x="99"/>
        <item x="105"/>
        <item x="106"/>
        <item x="107"/>
        <item x="108"/>
        <item x="109"/>
        <item x="110"/>
        <item x="111"/>
        <item x="112"/>
        <item x="113"/>
        <item x="114"/>
        <item x="115"/>
        <item x="116"/>
        <item x="117"/>
        <item x="118"/>
        <item x="119"/>
        <item x="120"/>
        <item x="121"/>
        <item x="122"/>
        <item x="123"/>
        <item x="124"/>
        <item x="125"/>
        <item x="95"/>
        <item x="100"/>
        <item x="101"/>
        <item x="102"/>
        <item x="103"/>
        <item x="104"/>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6"/>
        <item x="167"/>
        <item x="165"/>
        <item x="168"/>
        <item x="169"/>
        <item x="170"/>
        <item x="171"/>
        <item x="172"/>
        <item x="175"/>
        <item x="173"/>
        <item x="174"/>
        <item x="176"/>
        <item x="177"/>
        <item x="178"/>
        <item x="180"/>
        <item x="179"/>
        <item x="183"/>
        <item x="182"/>
        <item x="181"/>
        <item x="184"/>
        <item x="185"/>
        <item x="188"/>
        <item x="193"/>
        <item x="191"/>
        <item x="186"/>
        <item x="187"/>
        <item x="192"/>
        <item x="190"/>
        <item x="189"/>
        <item x="194"/>
        <item x="195"/>
        <item t="default"/>
      </items>
    </pivotField>
    <pivotField dataField="1" compact="0" outline="0" subtotalTop="0" showAll="0" includeNewItemsInFilter="1"/>
  </pivotFields>
  <rowFields count="2">
    <field x="0"/>
    <field x="10"/>
  </rowFields>
  <rowItems count="7">
    <i>
      <x/>
    </i>
    <i>
      <x v="1"/>
    </i>
    <i>
      <x v="2"/>
    </i>
    <i>
      <x v="3"/>
    </i>
    <i>
      <x v="4"/>
    </i>
    <i>
      <x v="5"/>
    </i>
    <i t="grand">
      <x/>
    </i>
  </rowItems>
  <colItems count="1">
    <i/>
  </colItems>
  <dataFields count="1">
    <dataField name="Cuenta de No.Ins.Secundario" fld="11" subtotal="count" baseField="0" baseItem="0"/>
  </dataFields>
  <formats count="93">
    <format dxfId="258">
      <pivotArea outline="0" collapsedLevelsAreSubtotals="1" fieldPosition="0">
        <references count="1">
          <reference field="0" count="1" selected="0">
            <x v="4"/>
          </reference>
        </references>
      </pivotArea>
    </format>
    <format dxfId="257">
      <pivotArea dataOnly="0" labelOnly="1" outline="0" fieldPosition="0">
        <references count="1">
          <reference field="0" count="1">
            <x v="4"/>
          </reference>
        </references>
      </pivotArea>
    </format>
    <format dxfId="256">
      <pivotArea outline="0" collapsedLevelsAreSubtotals="1" fieldPosition="0">
        <references count="1">
          <reference field="0" count="1" selected="0">
            <x v="4"/>
          </reference>
        </references>
      </pivotArea>
    </format>
    <format dxfId="255">
      <pivotArea dataOnly="0" labelOnly="1" outline="0" fieldPosition="0">
        <references count="1">
          <reference field="0" count="1">
            <x v="4"/>
          </reference>
        </references>
      </pivotArea>
    </format>
    <format dxfId="254">
      <pivotArea outline="0" collapsedLevelsAreSubtotals="1" fieldPosition="0">
        <references count="1">
          <reference field="0" count="1" selected="0">
            <x v="4"/>
          </reference>
        </references>
      </pivotArea>
    </format>
    <format dxfId="253">
      <pivotArea dataOnly="0" labelOnly="1" outline="0" fieldPosition="0">
        <references count="1">
          <reference field="0" count="1">
            <x v="4"/>
          </reference>
        </references>
      </pivotArea>
    </format>
    <format dxfId="252">
      <pivotArea outline="0" collapsedLevelsAreSubtotals="1" fieldPosition="0">
        <references count="1">
          <reference field="0" count="1" selected="0">
            <x v="0"/>
          </reference>
        </references>
      </pivotArea>
    </format>
    <format dxfId="251">
      <pivotArea dataOnly="0" labelOnly="1" outline="0" fieldPosition="0">
        <references count="1">
          <reference field="0" count="1">
            <x v="0"/>
          </reference>
        </references>
      </pivotArea>
    </format>
    <format dxfId="250">
      <pivotArea outline="0" collapsedLevelsAreSubtotals="1" fieldPosition="0">
        <references count="1">
          <reference field="0" count="1" selected="0">
            <x v="0"/>
          </reference>
        </references>
      </pivotArea>
    </format>
    <format dxfId="249">
      <pivotArea dataOnly="0" labelOnly="1" outline="0" fieldPosition="0">
        <references count="1">
          <reference field="0" count="1">
            <x v="0"/>
          </reference>
        </references>
      </pivotArea>
    </format>
    <format dxfId="248">
      <pivotArea outline="0" collapsedLevelsAreSubtotals="1" fieldPosition="0">
        <references count="1">
          <reference field="0" count="1" selected="0">
            <x v="0"/>
          </reference>
        </references>
      </pivotArea>
    </format>
    <format dxfId="247">
      <pivotArea dataOnly="0" labelOnly="1" outline="0" fieldPosition="0">
        <references count="1">
          <reference field="0" count="1">
            <x v="0"/>
          </reference>
        </references>
      </pivotArea>
    </format>
    <format dxfId="246">
      <pivotArea outline="0" collapsedLevelsAreSubtotals="1" fieldPosition="0">
        <references count="1">
          <reference field="0" count="1" selected="0">
            <x v="3"/>
          </reference>
        </references>
      </pivotArea>
    </format>
    <format dxfId="245">
      <pivotArea dataOnly="0" labelOnly="1" outline="0" fieldPosition="0">
        <references count="1">
          <reference field="0" count="1">
            <x v="3"/>
          </reference>
        </references>
      </pivotArea>
    </format>
    <format dxfId="244">
      <pivotArea outline="0" collapsedLevelsAreSubtotals="1" fieldPosition="0">
        <references count="1">
          <reference field="0" count="1" selected="0">
            <x v="3"/>
          </reference>
        </references>
      </pivotArea>
    </format>
    <format dxfId="243">
      <pivotArea dataOnly="0" labelOnly="1" outline="0" fieldPosition="0">
        <references count="1">
          <reference field="0" count="1">
            <x v="3"/>
          </reference>
        </references>
      </pivotArea>
    </format>
    <format dxfId="242">
      <pivotArea outline="0" collapsedLevelsAreSubtotals="1" fieldPosition="0">
        <references count="1">
          <reference field="0" count="1" selected="0">
            <x v="4"/>
          </reference>
        </references>
      </pivotArea>
    </format>
    <format dxfId="241">
      <pivotArea dataOnly="0" labelOnly="1" outline="0" fieldPosition="0">
        <references count="1">
          <reference field="0" count="1">
            <x v="4"/>
          </reference>
        </references>
      </pivotArea>
    </format>
    <format dxfId="240">
      <pivotArea outline="0" collapsedLevelsAreSubtotals="1" fieldPosition="0">
        <references count="1">
          <reference field="0" count="1" selected="0">
            <x v="4"/>
          </reference>
        </references>
      </pivotArea>
    </format>
    <format dxfId="239">
      <pivotArea dataOnly="0" labelOnly="1" outline="0" fieldPosition="0">
        <references count="1">
          <reference field="0" count="1">
            <x v="4"/>
          </reference>
        </references>
      </pivotArea>
    </format>
    <format dxfId="238">
      <pivotArea outline="0" collapsedLevelsAreSubtotals="1" fieldPosition="0">
        <references count="1">
          <reference field="0" count="1" selected="0">
            <x v="5"/>
          </reference>
        </references>
      </pivotArea>
    </format>
    <format dxfId="237">
      <pivotArea dataOnly="0" labelOnly="1" outline="0" fieldPosition="0">
        <references count="1">
          <reference field="0" count="1">
            <x v="5"/>
          </reference>
        </references>
      </pivotArea>
    </format>
    <format dxfId="236">
      <pivotArea outline="0" collapsedLevelsAreSubtotals="1" fieldPosition="0">
        <references count="1">
          <reference field="0" count="1" selected="0">
            <x v="5"/>
          </reference>
        </references>
      </pivotArea>
    </format>
    <format dxfId="235">
      <pivotArea dataOnly="0" labelOnly="1" outline="0" fieldPosition="0">
        <references count="1">
          <reference field="0" count="1">
            <x v="5"/>
          </reference>
        </references>
      </pivotArea>
    </format>
    <format dxfId="234">
      <pivotArea outline="0" collapsedLevelsAreSubtotals="1" fieldPosition="0">
        <references count="1">
          <reference field="0" count="1" selected="0">
            <x v="5"/>
          </reference>
        </references>
      </pivotArea>
    </format>
    <format dxfId="233">
      <pivotArea dataOnly="0" labelOnly="1" outline="0" fieldPosition="0">
        <references count="1">
          <reference field="0" count="1">
            <x v="5"/>
          </reference>
        </references>
      </pivotArea>
    </format>
    <format dxfId="232">
      <pivotArea type="all" dataOnly="0" outline="0" fieldPosition="0"/>
    </format>
    <format dxfId="231">
      <pivotArea outline="0" collapsedLevelsAreSubtotals="1" fieldPosition="0"/>
    </format>
    <format dxfId="230">
      <pivotArea type="topRight" dataOnly="0" labelOnly="1" outline="0" fieldPosition="0"/>
    </format>
    <format dxfId="229">
      <pivotArea dataOnly="0" labelOnly="1" outline="0" fieldPosition="0">
        <references count="1">
          <reference field="0" count="0"/>
        </references>
      </pivotArea>
    </format>
    <format dxfId="228">
      <pivotArea dataOnly="0" labelOnly="1" grandRow="1" outline="0" fieldPosition="0"/>
    </format>
    <format dxfId="227">
      <pivotArea type="all" dataOnly="0" outline="0" fieldPosition="0"/>
    </format>
    <format dxfId="226">
      <pivotArea outline="0" collapsedLevelsAreSubtotals="1" fieldPosition="0"/>
    </format>
    <format dxfId="225">
      <pivotArea type="topRight" dataOnly="0" labelOnly="1" outline="0" fieldPosition="0"/>
    </format>
    <format dxfId="224">
      <pivotArea dataOnly="0" labelOnly="1" outline="0" fieldPosition="0">
        <references count="1">
          <reference field="0" count="0"/>
        </references>
      </pivotArea>
    </format>
    <format dxfId="223">
      <pivotArea dataOnly="0" labelOnly="1" grandRow="1" outline="0" fieldPosition="0"/>
    </format>
    <format dxfId="222">
      <pivotArea type="all" dataOnly="0" outline="0" fieldPosition="0"/>
    </format>
    <format dxfId="221">
      <pivotArea outline="0" collapsedLevelsAreSubtotals="1" fieldPosition="0"/>
    </format>
    <format dxfId="220">
      <pivotArea type="topRight" dataOnly="0" labelOnly="1" outline="0" fieldPosition="0"/>
    </format>
    <format dxfId="219">
      <pivotArea dataOnly="0" labelOnly="1" outline="0" fieldPosition="0">
        <references count="1">
          <reference field="0" count="0"/>
        </references>
      </pivotArea>
    </format>
    <format dxfId="218">
      <pivotArea dataOnly="0" labelOnly="1" grandRow="1" outline="0" fieldPosition="0"/>
    </format>
    <format dxfId="217">
      <pivotArea outline="0" collapsedLevelsAreSubtotals="1" fieldPosition="0">
        <references count="1">
          <reference field="0" count="2" selected="0">
            <x v="4"/>
            <x v="5"/>
          </reference>
        </references>
      </pivotArea>
    </format>
    <format dxfId="216">
      <pivotArea grandRow="1" outline="0" collapsedLevelsAreSubtotals="1" fieldPosition="0"/>
    </format>
    <format dxfId="215">
      <pivotArea dataOnly="0" labelOnly="1" outline="0" fieldPosition="0">
        <references count="1">
          <reference field="0" count="2">
            <x v="4"/>
            <x v="5"/>
          </reference>
        </references>
      </pivotArea>
    </format>
    <format dxfId="214">
      <pivotArea dataOnly="0" labelOnly="1" grandRow="1" outline="0" fieldPosition="0"/>
    </format>
    <format dxfId="213">
      <pivotArea outline="0" collapsedLevelsAreSubtotals="1" fieldPosition="0">
        <references count="1">
          <reference field="0" count="2" selected="0">
            <x v="4"/>
            <x v="5"/>
          </reference>
        </references>
      </pivotArea>
    </format>
    <format dxfId="212">
      <pivotArea grandRow="1" outline="0" collapsedLevelsAreSubtotals="1" fieldPosition="0"/>
    </format>
    <format dxfId="211">
      <pivotArea dataOnly="0" labelOnly="1" outline="0" fieldPosition="0">
        <references count="1">
          <reference field="0" count="2">
            <x v="4"/>
            <x v="5"/>
          </reference>
        </references>
      </pivotArea>
    </format>
    <format dxfId="210">
      <pivotArea dataOnly="0" labelOnly="1" grandRow="1" outline="0" fieldPosition="0"/>
    </format>
    <format dxfId="209">
      <pivotArea outline="0" collapsedLevelsAreSubtotals="1" fieldPosition="0">
        <references count="1">
          <reference field="0" count="3" selected="0">
            <x v="1"/>
            <x v="2"/>
            <x v="3"/>
          </reference>
        </references>
      </pivotArea>
    </format>
    <format dxfId="208">
      <pivotArea dataOnly="0" labelOnly="1" outline="0" fieldPosition="0">
        <references count="1">
          <reference field="0" count="3">
            <x v="1"/>
            <x v="2"/>
            <x v="3"/>
          </reference>
        </references>
      </pivotArea>
    </format>
    <format dxfId="207">
      <pivotArea outline="0" collapsedLevelsAreSubtotals="1" fieldPosition="0">
        <references count="1">
          <reference field="0" count="1" selected="0">
            <x v="0"/>
          </reference>
        </references>
      </pivotArea>
    </format>
    <format dxfId="206">
      <pivotArea dataOnly="0" labelOnly="1" outline="0" fieldPosition="0">
        <references count="1">
          <reference field="0" count="1">
            <x v="0"/>
          </reference>
        </references>
      </pivotArea>
    </format>
    <format dxfId="205">
      <pivotArea outline="0" collapsedLevelsAreSubtotals="1" fieldPosition="0">
        <references count="1">
          <reference field="0" count="5" selected="0">
            <x v="0"/>
            <x v="1"/>
            <x v="2"/>
            <x v="3"/>
            <x v="4"/>
          </reference>
        </references>
      </pivotArea>
    </format>
    <format dxfId="204">
      <pivotArea dataOnly="0" labelOnly="1" outline="0" fieldPosition="0">
        <references count="1">
          <reference field="0" count="5">
            <x v="0"/>
            <x v="1"/>
            <x v="2"/>
            <x v="3"/>
            <x v="4"/>
          </reference>
        </references>
      </pivotArea>
    </format>
    <format dxfId="203">
      <pivotArea type="all" dataOnly="0" outline="0" fieldPosition="0"/>
    </format>
    <format dxfId="202">
      <pivotArea outline="0" collapsedLevelsAreSubtotals="1" fieldPosition="0"/>
    </format>
    <format dxfId="201">
      <pivotArea type="topRight" dataOnly="0" labelOnly="1" outline="0" fieldPosition="0"/>
    </format>
    <format dxfId="200">
      <pivotArea dataOnly="0" labelOnly="1" outline="0" fieldPosition="0">
        <references count="1">
          <reference field="0" count="0"/>
        </references>
      </pivotArea>
    </format>
    <format dxfId="199">
      <pivotArea dataOnly="0" labelOnly="1" grandRow="1" outline="0" fieldPosition="0"/>
    </format>
    <format dxfId="198">
      <pivotArea type="all" dataOnly="0" outline="0" fieldPosition="0"/>
    </format>
    <format dxfId="197">
      <pivotArea outline="0" collapsedLevelsAreSubtotals="1" fieldPosition="0"/>
    </format>
    <format dxfId="196">
      <pivotArea type="topRight" dataOnly="0" labelOnly="1" outline="0" fieldPosition="0"/>
    </format>
    <format dxfId="195">
      <pivotArea dataOnly="0" labelOnly="1" outline="0" fieldPosition="0">
        <references count="1">
          <reference field="0" count="0"/>
        </references>
      </pivotArea>
    </format>
    <format dxfId="194">
      <pivotArea dataOnly="0" labelOnly="1" grandRow="1" outline="0" fieldPosition="0"/>
    </format>
    <format dxfId="193">
      <pivotArea type="all" dataOnly="0" outline="0" fieldPosition="0"/>
    </format>
    <format dxfId="192">
      <pivotArea outline="0" collapsedLevelsAreSubtotals="1" fieldPosition="0"/>
    </format>
    <format dxfId="191">
      <pivotArea type="topRight" dataOnly="0" labelOnly="1" outline="0" fieldPosition="0"/>
    </format>
    <format dxfId="190">
      <pivotArea dataOnly="0" labelOnly="1" outline="0" fieldPosition="0">
        <references count="1">
          <reference field="0" count="0"/>
        </references>
      </pivotArea>
    </format>
    <format dxfId="189">
      <pivotArea dataOnly="0" labelOnly="1" grandRow="1" outline="0" fieldPosition="0"/>
    </format>
    <format dxfId="188">
      <pivotArea type="all" dataOnly="0" outline="0" fieldPosition="0"/>
    </format>
    <format dxfId="187">
      <pivotArea outline="0" collapsedLevelsAreSubtotals="1" fieldPosition="0"/>
    </format>
    <format dxfId="186">
      <pivotArea type="topRight" dataOnly="0" labelOnly="1" outline="0" fieldPosition="0"/>
    </format>
    <format dxfId="185">
      <pivotArea dataOnly="0" labelOnly="1" outline="0" fieldPosition="0">
        <references count="1">
          <reference field="0" count="0"/>
        </references>
      </pivotArea>
    </format>
    <format dxfId="184">
      <pivotArea dataOnly="0" labelOnly="1" grandRow="1" outline="0" fieldPosition="0"/>
    </format>
    <format dxfId="183">
      <pivotArea type="origin" dataOnly="0" labelOnly="1" outline="0" fieldPosition="0"/>
    </format>
    <format dxfId="182">
      <pivotArea type="topRight" dataOnly="0" labelOnly="1" outline="0" fieldPosition="0"/>
    </format>
    <format dxfId="181">
      <pivotArea outline="0" collapsedLevelsAreSubtotals="1" fieldPosition="0">
        <references count="1">
          <reference field="0" count="2" selected="0">
            <x v="0"/>
            <x v="1"/>
          </reference>
        </references>
      </pivotArea>
    </format>
    <format dxfId="180">
      <pivotArea dataOnly="0" labelOnly="1" outline="0" fieldPosition="0">
        <references count="1">
          <reference field="0" count="2">
            <x v="0"/>
            <x v="1"/>
          </reference>
        </references>
      </pivotArea>
    </format>
    <format dxfId="179">
      <pivotArea outline="0" collapsedLevelsAreSubtotals="1" fieldPosition="0">
        <references count="1">
          <reference field="0" count="2" selected="0">
            <x v="0"/>
            <x v="1"/>
          </reference>
        </references>
      </pivotArea>
    </format>
    <format dxfId="178">
      <pivotArea dataOnly="0" labelOnly="1" outline="0" fieldPosition="0">
        <references count="1">
          <reference field="0" count="2">
            <x v="0"/>
            <x v="1"/>
          </reference>
        </references>
      </pivotArea>
    </format>
    <format dxfId="177">
      <pivotArea outline="0" collapsedLevelsAreSubtotals="1" fieldPosition="0">
        <references count="1">
          <reference field="0" count="1" selected="0">
            <x v="3"/>
          </reference>
        </references>
      </pivotArea>
    </format>
    <format dxfId="176">
      <pivotArea dataOnly="0" labelOnly="1" outline="0" fieldPosition="0">
        <references count="1">
          <reference field="0" count="1">
            <x v="3"/>
          </reference>
        </references>
      </pivotArea>
    </format>
    <format dxfId="175">
      <pivotArea outline="0" collapsedLevelsAreSubtotals="1" fieldPosition="0">
        <references count="1">
          <reference field="0" count="1" selected="0">
            <x v="3"/>
          </reference>
        </references>
      </pivotArea>
    </format>
    <format dxfId="174">
      <pivotArea dataOnly="0" labelOnly="1" outline="0" fieldPosition="0">
        <references count="1">
          <reference field="0" count="1">
            <x v="3"/>
          </reference>
        </references>
      </pivotArea>
    </format>
    <format dxfId="173">
      <pivotArea outline="0" collapsedLevelsAreSubtotals="1" fieldPosition="0">
        <references count="1">
          <reference field="0" count="1" selected="0">
            <x v="2"/>
          </reference>
        </references>
      </pivotArea>
    </format>
    <format dxfId="172">
      <pivotArea dataOnly="0" labelOnly="1" outline="0" fieldPosition="0">
        <references count="1">
          <reference field="0" count="1">
            <x v="2"/>
          </reference>
        </references>
      </pivotArea>
    </format>
    <format dxfId="171">
      <pivotArea outline="0" collapsedLevelsAreSubtotals="1" fieldPosition="0">
        <references count="1">
          <reference field="0" count="1" selected="0">
            <x v="2"/>
          </reference>
        </references>
      </pivotArea>
    </format>
    <format dxfId="170">
      <pivotArea dataOnly="0" labelOnly="1" outline="0" fieldPosition="0">
        <references count="1">
          <reference field="0" count="1">
            <x v="2"/>
          </reference>
        </references>
      </pivotArea>
    </format>
    <format dxfId="169">
      <pivotArea outline="0" collapsedLevelsAreSubtotals="1" fieldPosition="0">
        <references count="1">
          <reference field="0" count="1" selected="0">
            <x v="0"/>
          </reference>
        </references>
      </pivotArea>
    </format>
    <format dxfId="168">
      <pivotArea dataOnly="0" labelOnly="1" outline="0" fieldPosition="0">
        <references count="1">
          <reference field="0" count="1">
            <x v="0"/>
          </reference>
        </references>
      </pivotArea>
    </format>
    <format dxfId="167">
      <pivotArea outline="0" collapsedLevelsAreSubtotals="1" fieldPosition="0">
        <references count="1">
          <reference field="0" count="1" selected="0">
            <x v="0"/>
          </reference>
        </references>
      </pivotArea>
    </format>
    <format dxfId="166">
      <pivotArea dataOnly="0" labelOnly="1" outline="0" fieldPosition="0">
        <references count="1">
          <reference field="0" count="1">
            <x v="0"/>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1700-000000000000}" name="Tabla dinámica1" cacheId="13"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8" firstHeaderRow="2" firstDataRow="2" firstDataCol="2"/>
  <pivotFields count="12">
    <pivotField axis="axisRow" compact="0" outline="0" subtotalTop="0" showAll="0" includeNewItemsInFilter="1">
      <items count="4">
        <item sd="0" x="0"/>
        <item sd="0" x="1"/>
        <item h="1" sd="0"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6">
        <item x="4"/>
        <item x="0"/>
        <item x="1"/>
        <item x="2"/>
        <item x="3"/>
        <item t="default"/>
      </items>
    </pivotField>
    <pivotField dataField="1" compact="0" outline="0" subtotalTop="0" showAll="0" includeNewItemsInFilter="1"/>
  </pivotFields>
  <rowFields count="2">
    <field x="0"/>
    <field x="10"/>
  </rowFields>
  <rowItems count="3">
    <i>
      <x/>
    </i>
    <i>
      <x v="1"/>
    </i>
    <i t="grand">
      <x/>
    </i>
  </rowItems>
  <colItems count="1">
    <i/>
  </colItems>
  <dataFields count="1">
    <dataField name="Cuenta de No.Ins.Secundario" fld="11" subtotal="count" baseField="0" baseItem="0"/>
  </dataFields>
  <formats count="20">
    <format dxfId="133">
      <pivotArea type="all" dataOnly="0" outline="0" fieldPosition="0"/>
    </format>
    <format dxfId="132">
      <pivotArea outline="0" collapsedLevelsAreSubtotals="1" fieldPosition="0"/>
    </format>
    <format dxfId="131">
      <pivotArea type="topRight" dataOnly="0" labelOnly="1" outline="0" fieldPosition="0"/>
    </format>
    <format dxfId="130">
      <pivotArea dataOnly="0" labelOnly="1" outline="0" fieldPosition="0">
        <references count="1">
          <reference field="0" count="0"/>
        </references>
      </pivotArea>
    </format>
    <format dxfId="129">
      <pivotArea dataOnly="0" labelOnly="1" grandRow="1" outline="0" fieldPosition="0"/>
    </format>
    <format dxfId="128">
      <pivotArea type="all" dataOnly="0" outline="0" fieldPosition="0"/>
    </format>
    <format dxfId="127">
      <pivotArea outline="0" collapsedLevelsAreSubtotals="1" fieldPosition="0"/>
    </format>
    <format dxfId="126">
      <pivotArea type="topRight" dataOnly="0" labelOnly="1" outline="0" fieldPosition="0"/>
    </format>
    <format dxfId="125">
      <pivotArea dataOnly="0" labelOnly="1" outline="0" fieldPosition="0">
        <references count="1">
          <reference field="0" count="0"/>
        </references>
      </pivotArea>
    </format>
    <format dxfId="124">
      <pivotArea dataOnly="0" labelOnly="1" grandRow="1" outline="0" fieldPosition="0"/>
    </format>
    <format dxfId="123">
      <pivotArea type="all" dataOnly="0" outline="0" fieldPosition="0"/>
    </format>
    <format dxfId="122">
      <pivotArea outline="0" collapsedLevelsAreSubtotals="1" fieldPosition="0"/>
    </format>
    <format dxfId="121">
      <pivotArea type="topRight" dataOnly="0" labelOnly="1" outline="0" fieldPosition="0"/>
    </format>
    <format dxfId="120">
      <pivotArea dataOnly="0" labelOnly="1" outline="0" fieldPosition="0">
        <references count="1">
          <reference field="0" count="0"/>
        </references>
      </pivotArea>
    </format>
    <format dxfId="119">
      <pivotArea dataOnly="0" labelOnly="1" grandRow="1" outline="0" fieldPosition="0"/>
    </format>
    <format dxfId="118">
      <pivotArea type="all" dataOnly="0" outline="0" fieldPosition="0"/>
    </format>
    <format dxfId="117">
      <pivotArea outline="0" collapsedLevelsAreSubtotals="1" fieldPosition="0"/>
    </format>
    <format dxfId="116">
      <pivotArea type="topRight" dataOnly="0" labelOnly="1" outline="0" fieldPosition="0"/>
    </format>
    <format dxfId="115">
      <pivotArea dataOnly="0" labelOnly="1" outline="0" fieldPosition="0">
        <references count="1">
          <reference field="0" count="0"/>
        </references>
      </pivotArea>
    </format>
    <format dxfId="114">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1800-000000000000}" name="Tabla dinámica7" cacheId="13"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8" firstHeaderRow="2" firstDataRow="2" firstDataCol="2"/>
  <pivotFields count="12">
    <pivotField axis="axisRow" compact="0" outline="0" subtotalTop="0" showAll="0" includeNewItemsInFilter="1">
      <items count="4">
        <item sd="0" x="0"/>
        <item sd="0" x="1"/>
        <item h="1" sd="0"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6">
        <item x="4"/>
        <item x="0"/>
        <item x="1"/>
        <item x="2"/>
        <item x="3"/>
        <item t="default"/>
      </items>
    </pivotField>
    <pivotField dataField="1" compact="0" outline="0" subtotalTop="0" showAll="0" includeNewItemsInFilter="1"/>
  </pivotFields>
  <rowFields count="2">
    <field x="0"/>
    <field x="10"/>
  </rowFields>
  <rowItems count="3">
    <i>
      <x/>
    </i>
    <i>
      <x v="1"/>
    </i>
    <i t="grand">
      <x/>
    </i>
  </rowItems>
  <colItems count="1">
    <i/>
  </colItems>
  <dataFields count="1">
    <dataField name="Cuenta de No.Ins.Secundario" fld="11" subtotal="count" baseField="0" baseItem="0"/>
  </dataFields>
  <formats count="15">
    <format dxfId="83">
      <pivotArea type="all" dataOnly="0" outline="0" fieldPosition="0"/>
    </format>
    <format dxfId="82">
      <pivotArea outline="0" collapsedLevelsAreSubtotals="1" fieldPosition="0"/>
    </format>
    <format dxfId="81">
      <pivotArea type="topRight" dataOnly="0" labelOnly="1" outline="0" fieldPosition="0"/>
    </format>
    <format dxfId="80">
      <pivotArea dataOnly="0" labelOnly="1" outline="0" fieldPosition="0">
        <references count="1">
          <reference field="0" count="0"/>
        </references>
      </pivotArea>
    </format>
    <format dxfId="79">
      <pivotArea dataOnly="0" labelOnly="1" grandRow="1" outline="0" fieldPosition="0"/>
    </format>
    <format dxfId="78">
      <pivotArea type="all" dataOnly="0" outline="0" fieldPosition="0"/>
    </format>
    <format dxfId="77">
      <pivotArea outline="0" collapsedLevelsAreSubtotals="1" fieldPosition="0"/>
    </format>
    <format dxfId="76">
      <pivotArea type="topRight" dataOnly="0" labelOnly="1" outline="0" fieldPosition="0"/>
    </format>
    <format dxfId="75">
      <pivotArea dataOnly="0" labelOnly="1" outline="0" fieldPosition="0">
        <references count="1">
          <reference field="0" count="0"/>
        </references>
      </pivotArea>
    </format>
    <format dxfId="74">
      <pivotArea dataOnly="0" labelOnly="1" grandRow="1" outline="0" fieldPosition="0"/>
    </format>
    <format dxfId="73">
      <pivotArea outline="0" collapsedLevelsAreSubtotals="1" fieldPosition="0"/>
    </format>
    <format dxfId="72">
      <pivotArea dataOnly="0" labelOnly="1" outline="0" fieldPosition="0">
        <references count="1">
          <reference field="0" count="0"/>
        </references>
      </pivotArea>
    </format>
    <format dxfId="71">
      <pivotArea dataOnly="0" labelOnly="1" grandRow="1" outline="0" fieldPosition="0"/>
    </format>
    <format dxfId="70">
      <pivotArea outline="0" collapsedLevelsAreSubtotals="1" fieldPosition="0"/>
    </format>
    <format dxfId="69">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Tabla dinámica10" cacheId="14"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4:Q10" firstHeaderRow="2" firstDataRow="2" firstDataCol="2"/>
  <pivotFields count="12">
    <pivotField axis="axisRow" compact="0" outline="0" subtotalTop="0" showAll="0" includeNewItemsInFilter="1">
      <items count="65">
        <item h="1" m="1" x="38"/>
        <item h="1" m="1" x="18"/>
        <item h="1" m="1" x="40"/>
        <item h="1" m="1" x="60"/>
        <item h="1" m="1" x="12"/>
        <item h="1" m="1" x="20"/>
        <item h="1" m="1" x="29"/>
        <item h="1" x="6"/>
        <item h="1" m="1" x="45"/>
        <item h="1" m="1" x="50"/>
        <item h="1" m="1" x="55"/>
        <item h="1" m="1" x="61"/>
        <item h="1" m="1" x="9"/>
        <item h="1" m="1" x="13"/>
        <item h="1" m="1" x="16"/>
        <item h="1" m="1" x="21"/>
        <item h="1" m="1" x="23"/>
        <item h="1" m="1" x="25"/>
        <item h="1" m="1" x="27"/>
        <item h="1" m="1" x="30"/>
        <item h="1" m="1" x="33"/>
        <item h="1" m="1" x="36"/>
        <item h="1" m="1" x="39"/>
        <item h="1" m="1" x="42"/>
        <item h="1" m="1" x="44"/>
        <item h="1" m="1" x="47"/>
        <item h="1" m="1" x="49"/>
        <item h="1" m="1" x="52"/>
        <item h="1" m="1" x="54"/>
        <item h="1" m="1" x="57"/>
        <item h="1" m="1" x="59"/>
        <item h="1" m="1" x="63"/>
        <item h="1" m="1" x="32"/>
        <item h="1" m="1" x="8"/>
        <item h="1" m="1" x="35"/>
        <item h="1" m="1" x="10"/>
        <item h="1" m="1" x="37"/>
        <item h="1" m="1" x="11"/>
        <item h="1" m="1" x="41"/>
        <item h="1" m="1" x="14"/>
        <item h="1" m="1" x="43"/>
        <item h="1" m="1" x="15"/>
        <item h="1" m="1" x="46"/>
        <item h="1" m="1" x="17"/>
        <item h="1" m="1" x="48"/>
        <item h="1" m="1" x="19"/>
        <item h="1" m="1" x="51"/>
        <item h="1" m="1" x="22"/>
        <item h="1" m="1" x="53"/>
        <item h="1" m="1" x="24"/>
        <item h="1" m="1" x="56"/>
        <item h="1" m="1" x="26"/>
        <item h="1" m="1" x="58"/>
        <item h="1" m="1" x="28"/>
        <item h="1" m="1" x="62"/>
        <item h="1" m="1" x="31"/>
        <item h="1" m="1" x="7"/>
        <item h="1" m="1" x="34"/>
        <item h="1" x="4"/>
        <item sd="0" x="1"/>
        <item sd="0" x="2"/>
        <item sd="0" x="0"/>
        <item sd="0" x="3"/>
        <item h="1"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3">
        <item x="9"/>
        <item x="0"/>
        <item x="1"/>
        <item x="2"/>
        <item x="3"/>
        <item x="4"/>
        <item x="5"/>
        <item x="6"/>
        <item x="7"/>
        <item x="8"/>
        <item x="10"/>
        <item x="11"/>
        <item t="default"/>
      </items>
    </pivotField>
    <pivotField dataField="1" compact="0" outline="0" subtotalTop="0" showAll="0" includeNewItemsInFilter="1"/>
  </pivotFields>
  <rowFields count="2">
    <field x="0"/>
    <field x="10"/>
  </rowFields>
  <rowItems count="5">
    <i>
      <x v="59"/>
    </i>
    <i>
      <x v="60"/>
    </i>
    <i>
      <x v="61"/>
    </i>
    <i>
      <x v="62"/>
    </i>
    <i t="grand">
      <x/>
    </i>
  </rowItems>
  <colItems count="1">
    <i/>
  </colItems>
  <dataFields count="1">
    <dataField name="Cuenta de No.Ins.Secundario" fld="11" subtotal="count" baseField="0" baseItem="0"/>
  </dataFields>
  <formats count="10">
    <format dxfId="51">
      <pivotArea outline="0" collapsedLevelsAreSubtotals="1" fieldPosition="0"/>
    </format>
    <format dxfId="50">
      <pivotArea dataOnly="0" labelOnly="1" outline="0" fieldPosition="0">
        <references count="1">
          <reference field="0" count="0"/>
        </references>
      </pivotArea>
    </format>
    <format dxfId="49">
      <pivotArea dataOnly="0" labelOnly="1" grandRow="1" outline="0" fieldPosition="0"/>
    </format>
    <format dxfId="48">
      <pivotArea type="all" dataOnly="0" outline="0" fieldPosition="0"/>
    </format>
    <format dxfId="47">
      <pivotArea outline="0" collapsedLevelsAreSubtotals="1" fieldPosition="0"/>
    </format>
    <format dxfId="46">
      <pivotArea type="topRight" dataOnly="0" labelOnly="1" outline="0" fieldPosition="0"/>
    </format>
    <format dxfId="45">
      <pivotArea dataOnly="0" labelOnly="1" outline="0" fieldPosition="0">
        <references count="1">
          <reference field="0" count="0"/>
        </references>
      </pivotArea>
    </format>
    <format dxfId="44">
      <pivotArea dataOnly="0" labelOnly="1" grandRow="1" outline="0" fieldPosition="0"/>
    </format>
    <format dxfId="43">
      <pivotArea type="origin" dataOnly="0" labelOnly="1" outline="0" fieldPosition="0"/>
    </format>
    <format dxfId="42">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 dinámica1" cacheId="10" dataOnRows="1" applyNumberFormats="0" applyBorderFormats="0" applyFontFormats="0" applyPatternFormats="0" applyAlignmentFormats="0" applyWidthHeightFormats="1" dataCaption="Datos" updatedVersion="4" minRefreshableVersion="3" showMemberPropertyTips="0" useAutoFormatting="1" itemPrintTitles="1" createdVersion="5" indent="0" compact="0" compactData="0" gridDropZones="1">
  <location ref="O4:Q9" firstHeaderRow="2" firstDataRow="2" firstDataCol="2"/>
  <pivotFields count="12">
    <pivotField axis="axisRow" compact="0" outline="0" subtotalTop="0" showAll="0" includeNewItemsInFilter="1">
      <items count="6">
        <item h="1" sd="0" m="1" x="4"/>
        <item sd="0" x="0"/>
        <item sd="0" x="1"/>
        <item sd="0" x="2"/>
        <item h="1" sd="0" x="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pivotFields>
  <rowFields count="2">
    <field x="0"/>
    <field x="10"/>
  </rowFields>
  <rowItems count="4">
    <i>
      <x v="1"/>
    </i>
    <i>
      <x v="2"/>
    </i>
    <i>
      <x v="3"/>
    </i>
    <i t="grand">
      <x/>
    </i>
  </rowItems>
  <colItems count="1">
    <i/>
  </colItems>
  <dataFields count="1">
    <dataField name="Cuenta de No.Ins.Secundario" fld="11" subtotal="count" baseField="0" baseItem="0"/>
  </dataFields>
  <formats count="8">
    <format dxfId="1280">
      <pivotArea type="all" dataOnly="0" outline="0" fieldPosition="0"/>
    </format>
    <format dxfId="1279">
      <pivotArea outline="0" collapsedLevelsAreSubtotals="1" fieldPosition="0"/>
    </format>
    <format dxfId="1278">
      <pivotArea type="origin" dataOnly="0" labelOnly="1" outline="0" fieldPosition="0"/>
    </format>
    <format dxfId="1277">
      <pivotArea field="0" type="button" dataOnly="0" labelOnly="1" outline="0" axis="axisRow" fieldPosition="0"/>
    </format>
    <format dxfId="1276">
      <pivotArea field="10" type="button" dataOnly="0" labelOnly="1" outline="0" axis="axisRow" fieldPosition="1"/>
    </format>
    <format dxfId="1275">
      <pivotArea dataOnly="0" labelOnly="1" outline="0" fieldPosition="0">
        <references count="1">
          <reference field="0" count="0"/>
        </references>
      </pivotArea>
    </format>
    <format dxfId="1274">
      <pivotArea dataOnly="0" labelOnly="1" grandRow="1" outline="0" fieldPosition="0"/>
    </format>
    <format dxfId="1273">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 dinámica7" cacheId="6"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compact="0" compactData="0" gridDropZones="1">
  <location ref="O4:Q7" firstHeaderRow="2" firstDataRow="2" firstDataCol="2"/>
  <pivotFields count="12">
    <pivotField axis="axisRow" compact="0" outline="0" subtotalTop="0" showAll="0" includeNewItemsInFilter="1">
      <items count="2">
        <item sd="0" x="0"/>
        <item t="default"/>
      </items>
    </pivotField>
    <pivotField compact="0" outline="0" subtotalTop="0" showAll="0" includeNewItemsInFilter="1"/>
    <pivotField compact="0" numFmtId="14" outline="0" subtotalTop="0" showAll="0" includeNewItemsInFilter="1"/>
    <pivotField compact="0" numFmtId="165"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8">
        <item m="1" x="16"/>
        <item x="10"/>
        <item m="1" x="15"/>
        <item m="1" x="14"/>
        <item x="13"/>
        <item x="12"/>
        <item x="0"/>
        <item x="2"/>
        <item x="3"/>
        <item x="6"/>
        <item x="5"/>
        <item x="7"/>
        <item x="4"/>
        <item x="11"/>
        <item x="1"/>
        <item x="8"/>
        <item x="9"/>
        <item t="default"/>
      </items>
    </pivotField>
    <pivotField dataField="1" compact="0" outline="0" subtotalTop="0" showAll="0" includeNewItemsInFilter="1"/>
  </pivotFields>
  <rowFields count="2">
    <field x="0"/>
    <field x="10"/>
  </rowFields>
  <rowItems count="2">
    <i>
      <x/>
    </i>
    <i t="grand">
      <x/>
    </i>
  </rowItems>
  <colItems count="1">
    <i/>
  </colItems>
  <dataFields count="1">
    <dataField name="Cuenta de No.Ins.Secundario" fld="11" subtotal="count" baseField="0" baseItem="0"/>
  </dataFields>
  <formats count="9">
    <format dxfId="1252">
      <pivotArea outline="0" collapsedLevelsAreSubtotals="1" fieldPosition="0"/>
    </format>
    <format dxfId="1251">
      <pivotArea dataOnly="0" labelOnly="1" outline="0" fieldPosition="0">
        <references count="1">
          <reference field="0" count="0"/>
        </references>
      </pivotArea>
    </format>
    <format dxfId="1250">
      <pivotArea dataOnly="0" labelOnly="1" grandRow="1" outline="0" fieldPosition="0"/>
    </format>
    <format dxfId="1249">
      <pivotArea type="origin" dataOnly="0" labelOnly="1" outline="0" fieldPosition="0"/>
    </format>
    <format dxfId="1248">
      <pivotArea type="topRight" dataOnly="0" labelOnly="1" outline="0" fieldPosition="0"/>
    </format>
    <format dxfId="1247">
      <pivotArea type="origin" dataOnly="0" labelOnly="1" outline="0" fieldPosition="0"/>
    </format>
    <format dxfId="1246">
      <pivotArea type="topRight" dataOnly="0" labelOnly="1" outline="0" fieldPosition="0"/>
    </format>
    <format dxfId="1245">
      <pivotArea type="origin" dataOnly="0" labelOnly="1" outline="0" fieldPosition="0"/>
    </format>
    <format dxfId="1244">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 dinámica8" cacheId="8" dataOnRows="1" applyNumberFormats="0" applyBorderFormats="0" applyFontFormats="0" applyPatternFormats="0" applyAlignmentFormats="0" applyWidthHeightFormats="1" dataCaption="Datos" updatedVersion="4" minRefreshableVersion="3" showMemberPropertyTips="0" useAutoFormatting="1" itemPrintTitles="1" createdVersion="5" indent="0" compact="0" compactData="0" gridDropZones="1">
  <location ref="O4:Q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9">
        <item x="27"/>
        <item x="4"/>
        <item x="1"/>
        <item x="5"/>
        <item x="7"/>
        <item x="11"/>
        <item x="13"/>
        <item x="15"/>
        <item x="18"/>
        <item x="20"/>
        <item x="21"/>
        <item x="24"/>
        <item x="0"/>
        <item x="22"/>
        <item x="23"/>
        <item x="14"/>
        <item x="12"/>
        <item x="3"/>
        <item x="8"/>
        <item x="6"/>
        <item x="17"/>
        <item x="9"/>
        <item x="10"/>
        <item x="16"/>
        <item x="19"/>
        <item x="2"/>
        <item x="25"/>
        <item x="26"/>
        <item t="default"/>
      </items>
    </pivotField>
    <pivotField dataField="1" compact="0" outline="0" subtotalTop="0" showAll="0" includeNewItemsInFilter="1"/>
  </pivotFields>
  <rowFields count="2">
    <field x="0"/>
    <field x="10"/>
  </rowFields>
  <rowItems count="2">
    <i>
      <x/>
    </i>
    <i t="grand">
      <x/>
    </i>
  </rowItems>
  <colItems count="1">
    <i/>
  </colItems>
  <dataFields count="1">
    <dataField name="Cuenta de No.Ins.Secundario" fld="11" subtotal="count" baseField="0" baseItem="0"/>
  </dataFields>
  <formats count="9">
    <format dxfId="1225">
      <pivotArea outline="0" collapsedLevelsAreSubtotals="1" fieldPosition="0"/>
    </format>
    <format dxfId="1224">
      <pivotArea dataOnly="0" labelOnly="1" outline="0" fieldPosition="0">
        <references count="1">
          <reference field="0" count="0"/>
        </references>
      </pivotArea>
    </format>
    <format dxfId="1223">
      <pivotArea dataOnly="0" labelOnly="1" grandRow="1" outline="0" fieldPosition="0"/>
    </format>
    <format dxfId="1222">
      <pivotArea type="origin" dataOnly="0" labelOnly="1" outline="0" fieldPosition="0"/>
    </format>
    <format dxfId="1221">
      <pivotArea type="topRight" dataOnly="0" labelOnly="1" outline="0" fieldPosition="0"/>
    </format>
    <format dxfId="1220">
      <pivotArea type="origin" dataOnly="0" labelOnly="1" outline="0" fieldPosition="0"/>
    </format>
    <format dxfId="1219">
      <pivotArea type="topRight" dataOnly="0" labelOnly="1" outline="0" fieldPosition="0"/>
    </format>
    <format dxfId="1218">
      <pivotArea type="origin" dataOnly="0" labelOnly="1" outline="0" fieldPosition="0"/>
    </format>
    <format dxfId="1217">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 dinámica9" cacheId="11"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N4:P7" firstHeaderRow="2" firstDataRow="2" firstDataCol="2"/>
  <pivotFields count="11">
    <pivotField axis="axisRow" compact="0" outline="0" subtotalTop="0" showAll="0" includeNewItemsInFilter="1">
      <items count="4">
        <item sd="0" x="0"/>
        <item h="1" x="1"/>
        <item sd="0" m="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6">
        <item x="4"/>
        <item x="0"/>
        <item x="3"/>
        <item x="1"/>
        <item x="2"/>
        <item t="default"/>
      </items>
    </pivotField>
    <pivotField dataField="1" compact="0" outline="0" subtotalTop="0" showAll="0" includeNewItemsInFilter="1"/>
  </pivotFields>
  <rowFields count="2">
    <field x="0"/>
    <field x="9"/>
  </rowFields>
  <rowItems count="2">
    <i>
      <x/>
    </i>
    <i t="grand">
      <x/>
    </i>
  </rowItems>
  <colItems count="1">
    <i/>
  </colItems>
  <dataFields count="1">
    <dataField name="Cuenta de No.Ins.Secundario" fld="10" subtotal="count" baseField="0" baseItem="0"/>
  </dataFields>
  <formats count="23">
    <format dxfId="1200">
      <pivotArea field="0" type="button" dataOnly="0" labelOnly="1" outline="0" axis="axisRow" fieldPosition="0"/>
    </format>
    <format dxfId="1199">
      <pivotArea field="9" type="button" dataOnly="0" labelOnly="1" outline="0" axis="axisRow" fieldPosition="1"/>
    </format>
    <format dxfId="1198">
      <pivotArea field="0" type="button" dataOnly="0" labelOnly="1" outline="0" axis="axisRow" fieldPosition="0"/>
    </format>
    <format dxfId="1197">
      <pivotArea field="9" type="button" dataOnly="0" labelOnly="1" outline="0" axis="axisRow" fieldPosition="1"/>
    </format>
    <format dxfId="1196">
      <pivotArea type="origin" dataOnly="0" labelOnly="1" outline="0" fieldPosition="0"/>
    </format>
    <format dxfId="1195">
      <pivotArea type="topRight" dataOnly="0" labelOnly="1" outline="0" fieldPosition="0"/>
    </format>
    <format dxfId="1194">
      <pivotArea type="origin" dataOnly="0" labelOnly="1" outline="0" fieldPosition="0"/>
    </format>
    <format dxfId="1193">
      <pivotArea type="topRight" dataOnly="0" labelOnly="1" outline="0" fieldPosition="0"/>
    </format>
    <format dxfId="1192">
      <pivotArea type="origin" dataOnly="0" labelOnly="1" outline="0" fieldPosition="0"/>
    </format>
    <format dxfId="1191">
      <pivotArea type="topRight" dataOnly="0" labelOnly="1" outline="0" fieldPosition="0"/>
    </format>
    <format dxfId="1190">
      <pivotArea grandRow="1" outline="0" collapsedLevelsAreSubtotals="1" fieldPosition="0"/>
    </format>
    <format dxfId="1189">
      <pivotArea dataOnly="0" labelOnly="1" grandRow="1" outline="0" fieldPosition="0"/>
    </format>
    <format dxfId="1188">
      <pivotArea grandRow="1" outline="0" collapsedLevelsAreSubtotals="1" fieldPosition="0"/>
    </format>
    <format dxfId="1187">
      <pivotArea dataOnly="0" labelOnly="1" grandRow="1" outline="0" fieldPosition="0"/>
    </format>
    <format dxfId="1186">
      <pivotArea outline="0" collapsedLevelsAreSubtotals="1" fieldPosition="0">
        <references count="1">
          <reference field="0" count="0" selected="0"/>
        </references>
      </pivotArea>
    </format>
    <format dxfId="1185">
      <pivotArea dataOnly="0" labelOnly="1" outline="0" fieldPosition="0">
        <references count="1">
          <reference field="0" count="0"/>
        </references>
      </pivotArea>
    </format>
    <format dxfId="1184">
      <pivotArea outline="0" collapsedLevelsAreSubtotals="1" fieldPosition="0">
        <references count="1">
          <reference field="0" count="0" selected="0"/>
        </references>
      </pivotArea>
    </format>
    <format dxfId="1183">
      <pivotArea dataOnly="0" labelOnly="1" outline="0" fieldPosition="0">
        <references count="1">
          <reference field="0" count="0"/>
        </references>
      </pivotArea>
    </format>
    <format dxfId="1182">
      <pivotArea outline="0" collapsedLevelsAreSubtotals="1" fieldPosition="0"/>
    </format>
    <format dxfId="1181">
      <pivotArea field="0" type="button" dataOnly="0" labelOnly="1" outline="0" axis="axisRow" fieldPosition="0"/>
    </format>
    <format dxfId="1180">
      <pivotArea field="9" type="button" dataOnly="0" labelOnly="1" outline="0" axis="axisRow" fieldPosition="1"/>
    </format>
    <format dxfId="1179">
      <pivotArea dataOnly="0" labelOnly="1" outline="0" fieldPosition="0">
        <references count="1">
          <reference field="0" count="0"/>
        </references>
      </pivotArea>
    </format>
    <format dxfId="1178">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 dinámica10" cacheId="0"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8">
        <item x="6"/>
        <item x="0"/>
        <item x="2"/>
        <item x="3"/>
        <item x="4"/>
        <item x="1"/>
        <item x="5"/>
        <item t="default"/>
      </items>
    </pivotField>
    <pivotField dataField="1" compact="0" outline="0" subtotalTop="0" showAll="0" includeNewItemsInFilter="1">
      <items count="2">
        <item x="0"/>
        <item t="default"/>
      </items>
    </pivotField>
  </pivotFields>
  <rowFields count="2">
    <field x="0"/>
    <field x="10"/>
  </rowFields>
  <rowItems count="2">
    <i>
      <x/>
    </i>
    <i t="grand">
      <x/>
    </i>
  </rowItems>
  <colItems count="1">
    <i/>
  </colItems>
  <dataFields count="1">
    <dataField name="Cuenta de No.Ins.Secundario" fld="11" subtotal="count" baseField="0" baseItem="0"/>
  </dataFields>
  <formats count="5">
    <format dxfId="1141">
      <pivotArea outline="0" fieldPosition="0"/>
    </format>
    <format dxfId="1140">
      <pivotArea dataOnly="0" labelOnly="1" outline="0" fieldPosition="0">
        <references count="1">
          <reference field="0" count="0"/>
        </references>
      </pivotArea>
    </format>
    <format dxfId="1139">
      <pivotArea dataOnly="0" labelOnly="1" grandRow="1" outline="0" fieldPosition="0"/>
    </format>
    <format dxfId="1138">
      <pivotArea type="origin" dataOnly="0" labelOnly="1" outline="0" fieldPosition="0"/>
    </format>
    <format dxfId="1137">
      <pivotArea type="topRight"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a dinámica11" cacheId="1" dataOnRows="1" applyNumberFormats="0" applyBorderFormats="0" applyFontFormats="0" applyPatternFormats="0" applyAlignmentFormats="0" applyWidthHeightFormats="1" dataCaption="Datos" updatedVersion="4" showMemberPropertyTips="0" useAutoFormatting="1" itemPrintTitles="1" createdVersion="1" indent="0" compact="0" compactData="0" gridDropZones="1">
  <location ref="O4:Q7" firstHeaderRow="2" firstDataRow="2" firstDataCol="2"/>
  <pivotFields count="12">
    <pivotField axis="axisRow" compact="0" outline="0" subtotalTop="0" showAll="0" includeNewItemsInFilter="1">
      <items count="3">
        <item sd="0" x="0"/>
        <item h="1"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5">
        <item x="3"/>
        <item x="0"/>
        <item x="1"/>
        <item x="2"/>
        <item t="default"/>
      </items>
    </pivotField>
    <pivotField dataField="1" compact="0" outline="0" subtotalTop="0" showAll="0" includeNewItemsInFilter="1">
      <items count="2">
        <item x="0"/>
        <item t="default"/>
      </items>
    </pivotField>
  </pivotFields>
  <rowFields count="2">
    <field x="0"/>
    <field x="10"/>
  </rowFields>
  <rowItems count="2">
    <i>
      <x/>
    </i>
    <i t="grand">
      <x/>
    </i>
  </rowItems>
  <colItems count="1">
    <i/>
  </colItems>
  <dataFields count="1">
    <dataField name="Cuenta de No.Ins.Secundario" fld="11" subtotal="count" baseField="0" baseItem="0"/>
  </dataFields>
  <formats count="6">
    <format dxfId="1115">
      <pivotArea type="origin" dataOnly="0" labelOnly="1" outline="0" fieldPosition="0"/>
    </format>
    <format dxfId="1114">
      <pivotArea type="topRight" dataOnly="0" labelOnly="1" outline="0" fieldPosition="0"/>
    </format>
    <format dxfId="1113">
      <pivotArea type="origin" dataOnly="0" labelOnly="1" outline="0" fieldPosition="0"/>
    </format>
    <format dxfId="1112">
      <pivotArea type="topRight" dataOnly="0" labelOnly="1" outline="0" fieldPosition="0"/>
    </format>
    <format dxfId="1111">
      <pivotArea outline="0" fieldPosition="0">
        <references count="1">
          <reference field="0" count="0" selected="0"/>
        </references>
      </pivotArea>
    </format>
    <format dxfId="1110">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 dinámica1" cacheId="12" dataOnRows="1" applyNumberFormats="0" applyBorderFormats="0" applyFontFormats="0" applyPatternFormats="0" applyAlignmentFormats="0" applyWidthHeightFormats="1" dataCaption="Datos" updatedVersion="4" minRefreshableVersion="3" showMemberPropertyTips="0" useAutoFormatting="1" itemPrintTitles="1" createdVersion="4" indent="0" compact="0" compactData="0" gridDropZones="1">
  <location ref="O16:Q23" firstHeaderRow="2" firstDataRow="2" firstDataCol="2"/>
  <pivotFields count="12">
    <pivotField axis="axisRow" compact="0" outline="0" subtotalTop="0" showAll="0" includeNewItemsInFilter="1">
      <items count="12">
        <item sd="0" x="0"/>
        <item sd="0" x="2"/>
        <item sd="0" x="1"/>
        <item sd="0" x="4"/>
        <item sd="0" x="3"/>
        <item h="1" x="5"/>
        <item h="1" sd="0" x="6"/>
        <item h="1" sd="0" m="1" x="8"/>
        <item h="1" m="1" x="9"/>
        <item h="1" sd="0" m="1" x="10"/>
        <item h="1" x="7"/>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99">
        <item x="7"/>
        <item x="8"/>
        <item x="51"/>
        <item x="52"/>
        <item x="0"/>
        <item x="1"/>
        <item x="2"/>
        <item x="3"/>
        <item x="4"/>
        <item x="5"/>
        <item x="6"/>
        <item x="9"/>
        <item x="10"/>
        <item x="11"/>
        <item x="12"/>
        <item x="13"/>
        <item x="14"/>
        <item x="15"/>
        <item x="16"/>
        <item x="17"/>
        <item x="19"/>
        <item x="20"/>
        <item x="21"/>
        <item x="22"/>
        <item x="23"/>
        <item x="24"/>
        <item x="25"/>
        <item x="26"/>
        <item x="27"/>
        <item x="28"/>
        <item x="29"/>
        <item x="30"/>
        <item x="31"/>
        <item x="35"/>
        <item x="36"/>
        <item x="37"/>
        <item x="38"/>
        <item x="39"/>
        <item x="40"/>
        <item x="41"/>
        <item x="42"/>
        <item x="43"/>
        <item x="44"/>
        <item x="45"/>
        <item x="46"/>
        <item x="47"/>
        <item x="48"/>
        <item x="49"/>
        <item x="50"/>
        <item x="53"/>
        <item x="18"/>
        <item x="32"/>
        <item x="33"/>
        <item x="34"/>
        <item x="54"/>
        <item x="55"/>
        <item x="56"/>
        <item x="57"/>
        <item h="1" x="94"/>
        <item x="95"/>
        <item m="1" x="97"/>
        <item x="58"/>
        <item x="59"/>
        <item x="61"/>
        <item x="62"/>
        <item x="63"/>
        <item x="64"/>
        <item x="65"/>
        <item x="96"/>
        <item x="66"/>
        <item x="67"/>
        <item x="68"/>
        <item x="69"/>
        <item x="70"/>
        <item x="60"/>
        <item x="71"/>
        <item x="72"/>
        <item x="73"/>
        <item x="74"/>
        <item x="75"/>
        <item x="76"/>
        <item x="77"/>
        <item x="78"/>
        <item x="79"/>
        <item x="80"/>
        <item x="81"/>
        <item x="82"/>
        <item x="83"/>
        <item x="84"/>
        <item x="85"/>
        <item x="86"/>
        <item x="87"/>
        <item x="88"/>
        <item x="89"/>
        <item x="90"/>
        <item x="91"/>
        <item x="92"/>
        <item x="93"/>
        <item t="default"/>
      </items>
    </pivotField>
    <pivotField dataField="1" compact="0" outline="0" subtotalTop="0" showAll="0" includeNewItemsInFilter="1"/>
  </pivotFields>
  <rowFields count="2">
    <field x="0"/>
    <field x="10"/>
  </rowFields>
  <rowItems count="6">
    <i>
      <x/>
    </i>
    <i>
      <x v="1"/>
    </i>
    <i>
      <x v="2"/>
    </i>
    <i>
      <x v="3"/>
    </i>
    <i>
      <x v="4"/>
    </i>
    <i t="grand">
      <x/>
    </i>
  </rowItems>
  <colItems count="1">
    <i/>
  </colItems>
  <dataFields count="1">
    <dataField name="Cuenta de No.Ins.Secundario" fld="11" subtotal="count" baseField="0" baseItem="0"/>
  </dataFields>
  <formats count="15">
    <format dxfId="1023">
      <pivotArea grandRow="1" outline="0" collapsedLevelsAreSubtotals="1" fieldPosition="0"/>
    </format>
    <format dxfId="1022">
      <pivotArea grandRow="1" outline="0" collapsedLevelsAreSubtotals="1" fieldPosition="0"/>
    </format>
    <format dxfId="1021">
      <pivotArea outline="0" collapsedLevelsAreSubtotals="1" fieldPosition="0"/>
    </format>
    <format dxfId="1020">
      <pivotArea dataOnly="0" labelOnly="1" outline="0" fieldPosition="0">
        <references count="1">
          <reference field="0" count="0"/>
        </references>
      </pivotArea>
    </format>
    <format dxfId="1019">
      <pivotArea dataOnly="0" labelOnly="1" grandRow="1" outline="0" fieldPosition="0"/>
    </format>
    <format dxfId="1018">
      <pivotArea type="origin" dataOnly="0" labelOnly="1" outline="0" fieldPosition="0"/>
    </format>
    <format dxfId="1017">
      <pivotArea type="topRight" dataOnly="0" labelOnly="1" outline="0" fieldPosition="0"/>
    </format>
    <format dxfId="1016">
      <pivotArea type="all" dataOnly="0" outline="0" fieldPosition="0"/>
    </format>
    <format dxfId="1015">
      <pivotArea outline="0" collapsedLevelsAreSubtotals="1" fieldPosition="0"/>
    </format>
    <format dxfId="1014">
      <pivotArea type="topRight" dataOnly="0" labelOnly="1" outline="0" fieldPosition="0"/>
    </format>
    <format dxfId="1013">
      <pivotArea dataOnly="0" labelOnly="1" outline="0" fieldPosition="0">
        <references count="1">
          <reference field="0" count="0"/>
        </references>
      </pivotArea>
    </format>
    <format dxfId="1012">
      <pivotArea dataOnly="0" labelOnly="1" grandRow="1" outline="0" fieldPosition="0"/>
    </format>
    <format dxfId="1011">
      <pivotArea outline="0" collapsedLevelsAreSubtotals="1" fieldPosition="0">
        <references count="1">
          <reference field="0" count="0" selected="0"/>
        </references>
      </pivotArea>
    </format>
    <format dxfId="1010">
      <pivotArea type="topRight" dataOnly="0" labelOnly="1" outline="0" fieldPosition="0"/>
    </format>
    <format dxfId="1009">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4:K120" totalsRowShown="0" headerRowDxfId="1487" dataDxfId="1485" headerRowBorderDxfId="1486" tableBorderDxfId="1484">
  <autoFilter ref="A4:K120" xr:uid="{00000000-0009-0000-0100-000002000000}"/>
  <tableColumns count="11">
    <tableColumn id="1" xr3:uid="{00000000-0010-0000-0000-000001000000}" name="TIPO" dataDxfId="1483"/>
    <tableColumn id="2" xr3:uid="{00000000-0010-0000-0000-000002000000}" name="No." dataDxfId="1482"/>
    <tableColumn id="3" xr3:uid="{00000000-0010-0000-0000-000003000000}" name="FECHA" dataDxfId="1481"/>
    <tableColumn id="4" xr3:uid="{00000000-0010-0000-0000-000004000000}" name="VIGENCIA" dataDxfId="1480"/>
    <tableColumn id="11" xr3:uid="{00000000-0010-0000-0000-00000B000000}" name="VIGENTE  / CADUCADO" dataDxfId="1479">
      <calculatedColumnFormula>IF(D5&lt;=$T$2,"CADUCADO","VIGENTE")</calculatedColumnFormula>
    </tableColumn>
    <tableColumn id="10" xr3:uid="{00000000-0010-0000-0000-00000A000000}" name="PRÓXIMO A VENCER" dataDxfId="1478">
      <calculatedColumnFormula>IF($T$2&gt;=(EDATE(D5,-4)),"ALERTA","OK")</calculatedColumnFormula>
    </tableColumn>
    <tableColumn id="5" xr3:uid="{00000000-0010-0000-0000-000005000000}" name="CLASE DE RIESGO" dataDxfId="1477"/>
    <tableColumn id="6" xr3:uid="{00000000-0010-0000-0000-000006000000}" name="PRODUCTO/SISTEMA/FAMILIA " dataDxfId="1476"/>
    <tableColumn id="7" xr3:uid="{00000000-0010-0000-0000-000007000000}" name="APLICACIÓN" dataDxfId="1475"/>
    <tableColumn id="8" xr3:uid="{00000000-0010-0000-0000-000008000000}" name="PRESENTACIÓN" dataDxfId="1474"/>
    <tableColumn id="9" xr3:uid="{00000000-0010-0000-0000-000009000000}" name="REFERENCIA" dataDxfId="147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9000000}" name="Tabla1416" displayName="Tabla1416" ref="A4:K8" totalsRowShown="0" headerRowDxfId="945" dataDxfId="944" tableBorderDxfId="943">
  <autoFilter ref="A4:K8" xr:uid="{00000000-0009-0000-0100-00000F000000}"/>
  <tableColumns count="11">
    <tableColumn id="1" xr3:uid="{00000000-0010-0000-0900-000001000000}" name="TIPO" dataDxfId="942"/>
    <tableColumn id="2" xr3:uid="{00000000-0010-0000-0900-000002000000}" name="No." dataDxfId="941"/>
    <tableColumn id="3" xr3:uid="{00000000-0010-0000-0900-000003000000}" name="FECHA" dataDxfId="940"/>
    <tableColumn id="4" xr3:uid="{00000000-0010-0000-0900-000004000000}" name="VIGENCIA" dataDxfId="939"/>
    <tableColumn id="11" xr3:uid="{00000000-0010-0000-0900-00000B000000}" name="VIGENTE  / CADUCADO" dataDxfId="938">
      <calculatedColumnFormula>IF(D5&lt;=$T$2,"CADUCADO","VIGENTE")</calculatedColumnFormula>
    </tableColumn>
    <tableColumn id="10" xr3:uid="{00000000-0010-0000-0900-00000A000000}" name="PRÓXIMO A VENCER" dataDxfId="937">
      <calculatedColumnFormula>IF($T$2&gt;=(EDATE(D5,-4)),"ALERTA","OK")</calculatedColumnFormula>
    </tableColumn>
    <tableColumn id="5" xr3:uid="{00000000-0010-0000-0900-000005000000}" name="CLASE DE RIESGO" dataDxfId="936"/>
    <tableColumn id="6" xr3:uid="{00000000-0010-0000-0900-000006000000}" name="PRODUCTO/SISTEMA/FAMILIA " dataDxfId="935"/>
    <tableColumn id="7" xr3:uid="{00000000-0010-0000-0900-000007000000}" name="APLICACIÓN" dataDxfId="934"/>
    <tableColumn id="8" xr3:uid="{00000000-0010-0000-0900-000008000000}" name="FORMA DE PRESENTACIÓN " dataDxfId="933"/>
    <tableColumn id="9" xr3:uid="{00000000-0010-0000-0900-000009000000}" name=" REFERENCIA" dataDxfId="9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a14" displayName="Tabla14" ref="A4:K7" totalsRowShown="0" headerRowDxfId="842" tableBorderDxfId="841">
  <autoFilter ref="A4:K7" xr:uid="{00000000-0009-0000-0100-00000E000000}"/>
  <tableColumns count="11">
    <tableColumn id="1" xr3:uid="{00000000-0010-0000-0A00-000001000000}" name="TIPO" dataDxfId="840"/>
    <tableColumn id="2" xr3:uid="{00000000-0010-0000-0A00-000002000000}" name="No." dataDxfId="839"/>
    <tableColumn id="3" xr3:uid="{00000000-0010-0000-0A00-000003000000}" name="FECHA" dataDxfId="838"/>
    <tableColumn id="4" xr3:uid="{00000000-0010-0000-0A00-000004000000}" name="VIGENCIA" dataDxfId="837"/>
    <tableColumn id="11" xr3:uid="{00000000-0010-0000-0A00-00000B000000}" name="VIGENTE  / CADUCADO" dataDxfId="836"/>
    <tableColumn id="10" xr3:uid="{00000000-0010-0000-0A00-00000A000000}" name="PRÓXIMO A VENCER" dataDxfId="835"/>
    <tableColumn id="5" xr3:uid="{00000000-0010-0000-0A00-000005000000}" name="CLASE DE RIESGO" dataDxfId="834"/>
    <tableColumn id="6" xr3:uid="{00000000-0010-0000-0A00-000006000000}" name="PRODUCTO/SISTEMA/FAMILIA " dataDxfId="833"/>
    <tableColumn id="7" xr3:uid="{00000000-0010-0000-0A00-000007000000}" name="APLICACIÓN" dataDxfId="832"/>
    <tableColumn id="8" xr3:uid="{00000000-0010-0000-0A00-000008000000}" name="FORMA DE PRESENTACIÓN " dataDxfId="831"/>
    <tableColumn id="9" xr3:uid="{00000000-0010-0000-0A00-000009000000}" name=" REFERENCIA" dataDxfId="83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la18" displayName="Tabla18" ref="A4:K9" totalsRowShown="0" headerRowDxfId="811" dataDxfId="810">
  <autoFilter ref="A4:K9" xr:uid="{00000000-0009-0000-0100-000012000000}"/>
  <tableColumns count="11">
    <tableColumn id="1" xr3:uid="{00000000-0010-0000-0B00-000001000000}" name="TIPO" dataDxfId="809"/>
    <tableColumn id="2" xr3:uid="{00000000-0010-0000-0B00-000002000000}" name="No." dataDxfId="808"/>
    <tableColumn id="3" xr3:uid="{00000000-0010-0000-0B00-000003000000}" name="FECHA" dataDxfId="807"/>
    <tableColumn id="4" xr3:uid="{00000000-0010-0000-0B00-000004000000}" name="VIGENCIA" dataDxfId="806"/>
    <tableColumn id="11" xr3:uid="{00000000-0010-0000-0B00-00000B000000}" name="VIGENTE  / CADUCADO" dataDxfId="805">
      <calculatedColumnFormula>IF(D5&lt;=$T$2,"CADUCADO","VIGENTE")</calculatedColumnFormula>
    </tableColumn>
    <tableColumn id="10" xr3:uid="{00000000-0010-0000-0B00-00000A000000}" name="PRÓXIMO A VENCER" dataDxfId="804">
      <calculatedColumnFormula>IF($T$2&gt;=(EDATE(D5,-4)),"ALERTA","OK")</calculatedColumnFormula>
    </tableColumn>
    <tableColumn id="5" xr3:uid="{00000000-0010-0000-0B00-000005000000}" name=" CLASE   DE RIESGO" dataDxfId="803"/>
    <tableColumn id="6" xr3:uid="{00000000-0010-0000-0B00-000006000000}" name="PRODUCTO/SISTEMA/FAMILIA " dataDxfId="802"/>
    <tableColumn id="7" xr3:uid="{00000000-0010-0000-0B00-000007000000}" name="APLICACIÓN" dataDxfId="801"/>
    <tableColumn id="8" xr3:uid="{00000000-0010-0000-0B00-000008000000}" name="PRESENTACIÓN" dataDxfId="800"/>
    <tableColumn id="9" xr3:uid="{00000000-0010-0000-0B00-000009000000}" name="REFERENCIA" dataDxfId="79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a20" displayName="Tabla20" ref="A4:K24" totalsRowShown="0" headerRowDxfId="767">
  <autoFilter ref="A4:K24" xr:uid="{00000000-0009-0000-0100-000014000000}"/>
  <tableColumns count="11">
    <tableColumn id="1" xr3:uid="{00000000-0010-0000-0C00-000001000000}" name="TIPO" dataDxfId="766"/>
    <tableColumn id="2" xr3:uid="{00000000-0010-0000-0C00-000002000000}" name="No." dataDxfId="765"/>
    <tableColumn id="3" xr3:uid="{00000000-0010-0000-0C00-000003000000}" name="FECHA" dataDxfId="764"/>
    <tableColumn id="4" xr3:uid="{00000000-0010-0000-0C00-000004000000}" name="VIGENCIA" dataDxfId="763"/>
    <tableColumn id="11" xr3:uid="{00000000-0010-0000-0C00-00000B000000}" name="VIGENTE  / CADUCADO" dataDxfId="762">
      <calculatedColumnFormula>IF(D5&lt;=$T$2,"CADUCADO","VIGENTE")</calculatedColumnFormula>
    </tableColumn>
    <tableColumn id="10" xr3:uid="{00000000-0010-0000-0C00-00000A000000}" name="PRÓXIMO A VENCER" dataDxfId="761">
      <calculatedColumnFormula>IF($T$2&gt;=(EDATE(D5,-4)),"ALERTA","OK")</calculatedColumnFormula>
    </tableColumn>
    <tableColumn id="5" xr3:uid="{00000000-0010-0000-0C00-000005000000}" name="CLASE DE RIESGO" dataDxfId="760"/>
    <tableColumn id="6" xr3:uid="{00000000-0010-0000-0C00-000006000000}" name="PRODUCTO/SISTEMA/FAMILIA " dataDxfId="759"/>
    <tableColumn id="7" xr3:uid="{00000000-0010-0000-0C00-000007000000}" name="APLICACIÓN" dataDxfId="758"/>
    <tableColumn id="8" xr3:uid="{00000000-0010-0000-0C00-000008000000}" name=" PRESENTACIÓN " dataDxfId="757"/>
    <tableColumn id="9" xr3:uid="{00000000-0010-0000-0C00-000009000000}" name="REFERENCIA" dataDxfId="75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Tabla1114" displayName="Tabla1114" ref="A4:K16" totalsRowShown="0" headerRowDxfId="703" dataDxfId="702" tableBorderDxfId="701">
  <autoFilter ref="A4:K16" xr:uid="{00000000-0009-0000-0100-00000D000000}"/>
  <tableColumns count="11">
    <tableColumn id="1" xr3:uid="{00000000-0010-0000-0D00-000001000000}" name="TIPO" dataDxfId="700"/>
    <tableColumn id="2" xr3:uid="{00000000-0010-0000-0D00-000002000000}" name="No." dataDxfId="699"/>
    <tableColumn id="3" xr3:uid="{00000000-0010-0000-0D00-000003000000}" name="FECHA" dataDxfId="698"/>
    <tableColumn id="4" xr3:uid="{00000000-0010-0000-0D00-000004000000}" name="VIGENCIA" dataDxfId="697"/>
    <tableColumn id="11" xr3:uid="{00000000-0010-0000-0D00-00000B000000}" name="VIGENTE  / CADUCADO" dataDxfId="696">
      <calculatedColumnFormula>IF(D5&lt;=#REF!,"CADUCADO","VIGENTE")</calculatedColumnFormula>
    </tableColumn>
    <tableColumn id="10" xr3:uid="{00000000-0010-0000-0D00-00000A000000}" name="PRÓXIMO A VENCER" dataDxfId="695">
      <calculatedColumnFormula>IF(#REF!&gt;=(D5-4),"ALERTA","OK")</calculatedColumnFormula>
    </tableColumn>
    <tableColumn id="5" xr3:uid="{00000000-0010-0000-0D00-000005000000}" name=" CLASE   DE RIESGO" dataDxfId="694"/>
    <tableColumn id="6" xr3:uid="{00000000-0010-0000-0D00-000006000000}" name="PRODUCTO/SISTEMA/FAMILIA " dataDxfId="693"/>
    <tableColumn id="7" xr3:uid="{00000000-0010-0000-0D00-000007000000}" name="APLICACIÓN" dataDxfId="692"/>
    <tableColumn id="8" xr3:uid="{00000000-0010-0000-0D00-000008000000}" name="PRESENTACIÓN  " dataDxfId="691"/>
    <tableColumn id="9" xr3:uid="{00000000-0010-0000-0D00-000009000000}" name="REFERENCIA" dataDxfId="69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E000000}" name="Tabla22" displayName="Tabla22" ref="A4:K61" totalsRowShown="0" headerRowDxfId="642" dataDxfId="641">
  <autoFilter ref="A4:K61" xr:uid="{00000000-0009-0000-0100-000016000000}"/>
  <tableColumns count="11">
    <tableColumn id="1" xr3:uid="{00000000-0010-0000-0E00-000001000000}" name="TIPO" dataDxfId="640"/>
    <tableColumn id="2" xr3:uid="{00000000-0010-0000-0E00-000002000000}" name="No." dataDxfId="639" dataCellStyle="Hipervínculo"/>
    <tableColumn id="3" xr3:uid="{00000000-0010-0000-0E00-000003000000}" name="FECHA" dataDxfId="638"/>
    <tableColumn id="4" xr3:uid="{00000000-0010-0000-0E00-000004000000}" name="VIGENCIA" dataDxfId="637"/>
    <tableColumn id="11" xr3:uid="{00000000-0010-0000-0E00-00000B000000}" name="VIGENTE  / CADUCADO" dataDxfId="636">
      <calculatedColumnFormula>IF(D5&lt;=$T$2,"CADUCADO","VIGENTE")</calculatedColumnFormula>
    </tableColumn>
    <tableColumn id="10" xr3:uid="{00000000-0010-0000-0E00-00000A000000}" name="PRÓXIMO A VENCER" dataDxfId="635">
      <calculatedColumnFormula>IF($T$2&gt;=(EDATE(D5,-4)),"ALERTA","OK")</calculatedColumnFormula>
    </tableColumn>
    <tableColumn id="5" xr3:uid="{00000000-0010-0000-0E00-000005000000}" name="CLASE DE RIESGO" dataDxfId="634"/>
    <tableColumn id="6" xr3:uid="{00000000-0010-0000-0E00-000006000000}" name="PRODUCTO/SISTEMA/FAMILIA " dataDxfId="633"/>
    <tableColumn id="7" xr3:uid="{00000000-0010-0000-0E00-000007000000}" name="PRODUCTO/FAMILIA " dataDxfId="632"/>
    <tableColumn id="8" xr3:uid="{00000000-0010-0000-0E00-000008000000}" name="PRESENTACIÓN " dataDxfId="631"/>
    <tableColumn id="9" xr3:uid="{00000000-0010-0000-0E00-000009000000}" name="REFERENCIA" dataDxfId="63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F000000}" name="Tabla23" displayName="Tabla23" ref="A4:K35" totalsRowShown="0" headerRowDxfId="605" dataDxfId="603" headerRowBorderDxfId="604" tableBorderDxfId="602" totalsRowBorderDxfId="601">
  <autoFilter ref="A4:K35" xr:uid="{00000000-0009-0000-0100-000017000000}"/>
  <tableColumns count="11">
    <tableColumn id="1" xr3:uid="{00000000-0010-0000-0F00-000001000000}" name="TIPO" dataDxfId="600"/>
    <tableColumn id="2" xr3:uid="{00000000-0010-0000-0F00-000002000000}" name="No." dataDxfId="599"/>
    <tableColumn id="3" xr3:uid="{00000000-0010-0000-0F00-000003000000}" name="FECHA" dataDxfId="598"/>
    <tableColumn id="4" xr3:uid="{00000000-0010-0000-0F00-000004000000}" name="VIGENCIA" dataDxfId="597"/>
    <tableColumn id="11" xr3:uid="{00000000-0010-0000-0F00-00000B000000}" name="VIGENTE  / CADUCADO" dataDxfId="596">
      <calculatedColumnFormula>IF(D5&lt;=$T$2,"CADUCADO","VIGENTE")</calculatedColumnFormula>
    </tableColumn>
    <tableColumn id="10" xr3:uid="{00000000-0010-0000-0F00-00000A000000}" name="PRÓXIMO A VENCER" dataDxfId="595">
      <calculatedColumnFormula>IF($T$2&gt;=(EDATE(D5,-4)),"ALERTA","OK")</calculatedColumnFormula>
    </tableColumn>
    <tableColumn id="5" xr3:uid="{00000000-0010-0000-0F00-000005000000}" name="CLASE DE RIESGO" dataDxfId="594"/>
    <tableColumn id="6" xr3:uid="{00000000-0010-0000-0F00-000006000000}" name="PRODUCTO/SISTEMA/FAMILIA " dataDxfId="593"/>
    <tableColumn id="7" xr3:uid="{00000000-0010-0000-0F00-000007000000}" name="APLICACIÓN" dataDxfId="592"/>
    <tableColumn id="8" xr3:uid="{00000000-0010-0000-0F00-000008000000}" name="PRESENTACIÓN" dataDxfId="591"/>
    <tableColumn id="9" xr3:uid="{00000000-0010-0000-0F00-000009000000}" name=" REFERENCIA" dataDxfId="59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0000000}" name="Tabla332" displayName="Tabla332" ref="A4:K92" totalsRowShown="0" headerRowDxfId="550" dataDxfId="549">
  <autoFilter ref="A4:K92" xr:uid="{00000000-0009-0000-0100-000001000000}"/>
  <tableColumns count="11">
    <tableColumn id="1" xr3:uid="{00000000-0010-0000-1000-000001000000}" name="TIPO" dataDxfId="548"/>
    <tableColumn id="2" xr3:uid="{00000000-0010-0000-1000-000002000000}" name="No." dataDxfId="547"/>
    <tableColumn id="3" xr3:uid="{00000000-0010-0000-1000-000003000000}" name="FECHA" dataDxfId="546"/>
    <tableColumn id="4" xr3:uid="{00000000-0010-0000-1000-000004000000}" name="VIGENCIA" dataDxfId="545"/>
    <tableColumn id="11" xr3:uid="{00000000-0010-0000-1000-00000B000000}" name="VIGENTE  / CADUCADO" dataDxfId="544">
      <calculatedColumnFormula>IF(D5&lt;=$T$2,"CADUCADO","VIGENTE")</calculatedColumnFormula>
    </tableColumn>
    <tableColumn id="10" xr3:uid="{00000000-0010-0000-1000-00000A000000}" name="PRÓXIMO A VENCER" dataDxfId="543">
      <calculatedColumnFormula>IF($T$2&gt;=(EDATE(D5,-4)),"ALERTA","OK")</calculatedColumnFormula>
    </tableColumn>
    <tableColumn id="5" xr3:uid="{00000000-0010-0000-1000-000005000000}" name=" CLASE   DE RIESGO" dataDxfId="542"/>
    <tableColumn id="6" xr3:uid="{00000000-0010-0000-1000-000006000000}" name="PRODUCTO/SISTEMA/FAMILIA " dataDxfId="541"/>
    <tableColumn id="7" xr3:uid="{00000000-0010-0000-1000-000007000000}" name="APLICACIÓN" dataDxfId="540"/>
    <tableColumn id="8" xr3:uid="{00000000-0010-0000-1000-000008000000}" name="PRESENTACIÓN" dataDxfId="539"/>
    <tableColumn id="9" xr3:uid="{00000000-0010-0000-1000-000009000000}" name="REFERENCIA" dataDxfId="53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1000000}" name="Tabla36" displayName="Tabla36" ref="A4:K5" totalsRowShown="0" headerRowDxfId="526" dataDxfId="525">
  <autoFilter ref="A4:K5" xr:uid="{00000000-0009-0000-0100-000024000000}"/>
  <tableColumns count="11">
    <tableColumn id="1" xr3:uid="{00000000-0010-0000-1100-000001000000}" name="TIPO" dataDxfId="524"/>
    <tableColumn id="2" xr3:uid="{00000000-0010-0000-1100-000002000000}" name="No." dataDxfId="523"/>
    <tableColumn id="3" xr3:uid="{00000000-0010-0000-1100-000003000000}" name="FECHA" dataDxfId="522"/>
    <tableColumn id="4" xr3:uid="{00000000-0010-0000-1100-000004000000}" name="VIGENCIA" dataDxfId="521"/>
    <tableColumn id="11" xr3:uid="{00000000-0010-0000-1100-00000B000000}" name="VIGENTE  / CADUCADO" dataDxfId="520">
      <calculatedColumnFormula>IF(D5&lt;=$T$2,"CADUCADO","VIGENTE")</calculatedColumnFormula>
    </tableColumn>
    <tableColumn id="10" xr3:uid="{00000000-0010-0000-1100-00000A000000}" name="PRÓXIMO A VENCER" dataDxfId="519">
      <calculatedColumnFormula>IF($T$2&gt;=(EDATE(D5,-4)),"ALERTA","OK")</calculatedColumnFormula>
    </tableColumn>
    <tableColumn id="5" xr3:uid="{00000000-0010-0000-1100-000005000000}" name=" CLASE   DE RIESGO" dataDxfId="518"/>
    <tableColumn id="6" xr3:uid="{00000000-0010-0000-1100-000006000000}" name="PRODUCTO/SISTEMA/FAMILIA " dataDxfId="517"/>
    <tableColumn id="7" xr3:uid="{00000000-0010-0000-1100-000007000000}" name="APLICACIÓN" dataDxfId="516"/>
    <tableColumn id="8" xr3:uid="{00000000-0010-0000-1100-000008000000}" name="PRESENTACIÓN " dataDxfId="515"/>
    <tableColumn id="9" xr3:uid="{00000000-0010-0000-1100-000009000000}" name="REFERENCIA" dataDxfId="51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2000000}" name="Tabla35" displayName="Tabla35" ref="A4:K16" totalsRowShown="0" headerRowDxfId="503" dataDxfId="502">
  <autoFilter ref="A4:K16" xr:uid="{00000000-0009-0000-0100-000023000000}"/>
  <tableColumns count="11">
    <tableColumn id="1" xr3:uid="{00000000-0010-0000-1200-000001000000}" name="TIPO" dataDxfId="501"/>
    <tableColumn id="2" xr3:uid="{00000000-0010-0000-1200-000002000000}" name="No." dataDxfId="500"/>
    <tableColumn id="3" xr3:uid="{00000000-0010-0000-1200-000003000000}" name="FECHA" dataDxfId="499"/>
    <tableColumn id="4" xr3:uid="{00000000-0010-0000-1200-000004000000}" name="VIGENCIA" dataDxfId="498"/>
    <tableColumn id="11" xr3:uid="{00000000-0010-0000-1200-00000B000000}" name="VIGENTE  / CADUCADO" dataDxfId="497">
      <calculatedColumnFormula>IF(D5&lt;=$T$2,"CADUCADO","VIGENTE")</calculatedColumnFormula>
    </tableColumn>
    <tableColumn id="10" xr3:uid="{00000000-0010-0000-1200-00000A000000}" name="PRÓXIMO A VENCER" dataDxfId="496">
      <calculatedColumnFormula>IF($T$2&gt;=(EDATE(D5,-4)),"ALERTA","OK")</calculatedColumnFormula>
    </tableColumn>
    <tableColumn id="5" xr3:uid="{00000000-0010-0000-1200-000005000000}" name=" CLASE   DE RIESGO" dataDxfId="495"/>
    <tableColumn id="6" xr3:uid="{00000000-0010-0000-1200-000006000000}" name="PRODUCTO/SISTEMA/FAMILIA " dataDxfId="494"/>
    <tableColumn id="7" xr3:uid="{00000000-0010-0000-1200-000007000000}" name="APLICACIÓN" dataDxfId="493"/>
    <tableColumn id="8" xr3:uid="{00000000-0010-0000-1200-000008000000}" name="PRESENTACIÓN " dataDxfId="492"/>
    <tableColumn id="9" xr3:uid="{00000000-0010-0000-1200-000009000000}" name="REFERENCIA" dataDxfId="49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A4:K121" totalsRowShown="0" headerRowDxfId="1300" dataDxfId="1299" tableBorderDxfId="1298">
  <autoFilter ref="A4:K121" xr:uid="{00000000-0009-0000-0100-000004000000}"/>
  <tableColumns count="11">
    <tableColumn id="1" xr3:uid="{00000000-0010-0000-0100-000001000000}" name="TIPO" dataDxfId="1297"/>
    <tableColumn id="2" xr3:uid="{00000000-0010-0000-0100-000002000000}" name="No." dataDxfId="1296"/>
    <tableColumn id="3" xr3:uid="{00000000-0010-0000-0100-000003000000}" name="FECHA" dataDxfId="1295"/>
    <tableColumn id="4" xr3:uid="{00000000-0010-0000-0100-000004000000}" name="VIGENCIA" dataDxfId="1294"/>
    <tableColumn id="11" xr3:uid="{00000000-0010-0000-0100-00000B000000}" name="VIGENTE  / CADUCADO" dataDxfId="1293">
      <calculatedColumnFormula>IF(D5&lt;=$T$2,"CADUCADO","VIGENTE")</calculatedColumnFormula>
    </tableColumn>
    <tableColumn id="10" xr3:uid="{00000000-0010-0000-0100-00000A000000}" name="PRÓXIMO A VENCER" dataDxfId="1292">
      <calculatedColumnFormula>IF($T$2&gt;=(EDATE(D5,-4)),"ALERTA","OK")</calculatedColumnFormula>
    </tableColumn>
    <tableColumn id="5" xr3:uid="{00000000-0010-0000-0100-000005000000}" name=" CLASE DE RIESGO" dataDxfId="1291"/>
    <tableColumn id="6" xr3:uid="{00000000-0010-0000-0100-000006000000}" name="PRODUCTO/SISTEMA/FAMILIA " dataDxfId="1290"/>
    <tableColumn id="7" xr3:uid="{00000000-0010-0000-0100-000007000000}" name="APLICACIÓN" dataDxfId="1289"/>
    <tableColumn id="8" xr3:uid="{00000000-0010-0000-0100-000008000000}" name="PRESENTACIÓN " dataDxfId="1288"/>
    <tableColumn id="9" xr3:uid="{00000000-0010-0000-0100-000009000000}" name="REFERENCIA" dataDxfId="128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3000000}" name="Tabla33" displayName="Tabla33" ref="A4:K18" totalsRowShown="0" headerRowDxfId="475" dataDxfId="474">
  <autoFilter ref="A4:K18" xr:uid="{00000000-0009-0000-0100-000021000000}"/>
  <tableColumns count="11">
    <tableColumn id="1" xr3:uid="{00000000-0010-0000-1300-000001000000}" name="TIPO" dataDxfId="473"/>
    <tableColumn id="2" xr3:uid="{00000000-0010-0000-1300-000002000000}" name="No." dataDxfId="472"/>
    <tableColumn id="3" xr3:uid="{00000000-0010-0000-1300-000003000000}" name="FECHA" dataDxfId="471"/>
    <tableColumn id="4" xr3:uid="{00000000-0010-0000-1300-000004000000}" name="VIGENCIA" dataDxfId="470"/>
    <tableColumn id="11" xr3:uid="{00000000-0010-0000-1300-00000B000000}" name="VIGENTE  / CADUCADO" dataDxfId="469">
      <calculatedColumnFormula>IF(D5&lt;=$T$2,"CADUCADO","VIGENTE")</calculatedColumnFormula>
    </tableColumn>
    <tableColumn id="10" xr3:uid="{00000000-0010-0000-1300-00000A000000}" name="PRÓXIMO A VENCER" dataDxfId="468">
      <calculatedColumnFormula>IF($T$2&gt;=(EDATE(D5,-4)),"ALERTA","OK")</calculatedColumnFormula>
    </tableColumn>
    <tableColumn id="5" xr3:uid="{00000000-0010-0000-1300-000005000000}" name=" CLASE   DE RIESGO" dataDxfId="467"/>
    <tableColumn id="6" xr3:uid="{00000000-0010-0000-1300-000006000000}" name="PRODUCTO/SISTEMA/FAMILIA " dataDxfId="466"/>
    <tableColumn id="7" xr3:uid="{00000000-0010-0000-1300-000007000000}" name="APLICACIÓN" dataDxfId="465"/>
    <tableColumn id="8" xr3:uid="{00000000-0010-0000-1300-000008000000}" name="PRESENTACIÓN" dataDxfId="464"/>
    <tableColumn id="9" xr3:uid="{00000000-0010-0000-1300-000009000000}" name="REFERENCIA" dataDxfId="46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4000000}" name="Tabla32" displayName="Tabla32" ref="A4:L20" totalsRowShown="0" headerRowDxfId="452" dataDxfId="451">
  <autoFilter ref="A4:L20" xr:uid="{00000000-0009-0000-0100-000020000000}"/>
  <tableColumns count="12">
    <tableColumn id="1" xr3:uid="{00000000-0010-0000-1400-000001000000}" name="TIPO" dataDxfId="450" dataCellStyle="Normal 2"/>
    <tableColumn id="2" xr3:uid="{00000000-0010-0000-1400-000002000000}" name="No." dataDxfId="449" dataCellStyle="Normal 2"/>
    <tableColumn id="3" xr3:uid="{00000000-0010-0000-1400-000003000000}" name="FECHA" dataDxfId="448" dataCellStyle="Normal 2"/>
    <tableColumn id="4" xr3:uid="{00000000-0010-0000-1400-000004000000}" name="VIGENCIA" dataDxfId="447"/>
    <tableColumn id="12" xr3:uid="{00000000-0010-0000-1400-00000C000000}" name="VIGENTE  / CADUCADO" dataDxfId="446">
      <calculatedColumnFormula>IF(D5&lt;=$T$2,"CADUCADO","VIGENTE")</calculatedColumnFormula>
    </tableColumn>
    <tableColumn id="11" xr3:uid="{00000000-0010-0000-1400-00000B000000}" name="PRÓXIMO A VENCER" dataDxfId="445">
      <calculatedColumnFormula>IF($T$2&gt;=(EDATE(D5,-4)),"ALERTA","OK")</calculatedColumnFormula>
    </tableColumn>
    <tableColumn id="5" xr3:uid="{00000000-0010-0000-1400-000005000000}" name=" CLASE   DE RIESGO" dataDxfId="444" dataCellStyle="Normal 2"/>
    <tableColumn id="6" xr3:uid="{00000000-0010-0000-1400-000006000000}" name="PRODUCTO/SISTEMA/FAMILIA " dataDxfId="443"/>
    <tableColumn id="7" xr3:uid="{00000000-0010-0000-1400-000007000000}" name="APLICACIÓN" dataDxfId="442"/>
    <tableColumn id="8" xr3:uid="{00000000-0010-0000-1400-000008000000}" name="PRESENTACIÓN" dataDxfId="441"/>
    <tableColumn id="9" xr3:uid="{00000000-0010-0000-1400-000009000000}" name="REFERENCIA" dataDxfId="440"/>
    <tableColumn id="10" xr3:uid="{00000000-0010-0000-1400-00000A000000}" name="vacio" dataDxfId="43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5000000}" name="Tabla31" displayName="Tabla31" ref="A4:K606" totalsRowShown="0" headerRowDxfId="165">
  <autoFilter ref="A4:K606" xr:uid="{00000000-0009-0000-0100-00001F000000}"/>
  <tableColumns count="11">
    <tableColumn id="1" xr3:uid="{00000000-0010-0000-1500-000001000000}" name="Tipo" dataDxfId="164"/>
    <tableColumn id="2" xr3:uid="{00000000-0010-0000-1500-000002000000}" name="No." dataDxfId="163"/>
    <tableColumn id="3" xr3:uid="{00000000-0010-0000-1500-000003000000}" name="FECHA" dataDxfId="162"/>
    <tableColumn id="4" xr3:uid="{00000000-0010-0000-1500-000004000000}" name="VIGENCIA" dataDxfId="161"/>
    <tableColumn id="11" xr3:uid="{00000000-0010-0000-1500-00000B000000}" name="VIGENTE  / CADUCADO" dataDxfId="160">
      <calculatedColumnFormula>IF(D5&lt;=$T$2,"CADUCADO","VIGENTE")</calculatedColumnFormula>
    </tableColumn>
    <tableColumn id="10" xr3:uid="{00000000-0010-0000-1500-00000A000000}" name="PRÓXIMO A VENCER" dataDxfId="159">
      <calculatedColumnFormula>IF($T$2&gt;=(EDATE(D5,-4)),"ALERTA","OK")</calculatedColumnFormula>
    </tableColumn>
    <tableColumn id="5" xr3:uid="{00000000-0010-0000-1500-000005000000}" name=" CLASE   DE RIESGO" dataDxfId="158"/>
    <tableColumn id="6" xr3:uid="{00000000-0010-0000-1500-000006000000}" name="PRODUCTO/SISTEMA/FAMILIA " dataDxfId="157"/>
    <tableColumn id="7" xr3:uid="{00000000-0010-0000-1500-000007000000}" name="APLICACIÓN" dataDxfId="156"/>
    <tableColumn id="8" xr3:uid="{00000000-0010-0000-1500-000008000000}" name="PRESENTACIÓN" dataDxfId="155"/>
    <tableColumn id="9" xr3:uid="{00000000-0010-0000-1500-000009000000}" name="REFERENCIA" dataDxfId="15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6000000}" name="Tabla304" displayName="Tabla304" ref="A4:K42" totalsRowShown="0" headerRowDxfId="113" dataDxfId="112">
  <autoFilter ref="A4:K42" xr:uid="{00000000-0009-0000-0100-000003000000}"/>
  <tableColumns count="11">
    <tableColumn id="1" xr3:uid="{00000000-0010-0000-1600-000001000000}" name="TIPO" dataDxfId="111"/>
    <tableColumn id="2" xr3:uid="{00000000-0010-0000-1600-000002000000}" name="No." dataDxfId="110"/>
    <tableColumn id="3" xr3:uid="{00000000-0010-0000-1600-000003000000}" name="FECHA" dataDxfId="109"/>
    <tableColumn id="4" xr3:uid="{00000000-0010-0000-1600-000004000000}" name="VIGENCIA" dataDxfId="108"/>
    <tableColumn id="11" xr3:uid="{00000000-0010-0000-1600-00000B000000}" name="VIGENTE  / CADUCADO" dataDxfId="107">
      <calculatedColumnFormula>IF(D5&lt;=$T$2,"CADUCADO","VIGENTE")</calculatedColumnFormula>
    </tableColumn>
    <tableColumn id="10" xr3:uid="{00000000-0010-0000-1600-00000A000000}" name="PRÓXIMO A VENCER" dataDxfId="106">
      <calculatedColumnFormula>IF($T$2&gt;=(EDATE(D5,-4)),"ALERTA","OK")</calculatedColumnFormula>
    </tableColumn>
    <tableColumn id="5" xr3:uid="{00000000-0010-0000-1600-000005000000}" name=" CLASE   DE RIESGO" dataDxfId="105"/>
    <tableColumn id="6" xr3:uid="{00000000-0010-0000-1600-000006000000}" name="PRODUCTO/FAMILIA " dataDxfId="104"/>
    <tableColumn id="7" xr3:uid="{00000000-0010-0000-1600-000007000000}" name="APLICACIÓN" dataDxfId="103"/>
    <tableColumn id="8" xr3:uid="{00000000-0010-0000-1600-000008000000}" name="PRESENTACIÓN " dataDxfId="102"/>
    <tableColumn id="9" xr3:uid="{00000000-0010-0000-1600-000009000000}" name="REFERENCIA" dataDxfId="101"/>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7000000}" name="Tabla30" displayName="Tabla30" ref="A4:K42" totalsRowShown="0" headerRowDxfId="68" dataDxfId="67">
  <autoFilter ref="A4:K42" xr:uid="{00000000-0009-0000-0100-00001E000000}"/>
  <tableColumns count="11">
    <tableColumn id="1" xr3:uid="{00000000-0010-0000-1700-000001000000}" name="TIPO" dataDxfId="66"/>
    <tableColumn id="2" xr3:uid="{00000000-0010-0000-1700-000002000000}" name="No." dataDxfId="65"/>
    <tableColumn id="3" xr3:uid="{00000000-0010-0000-1700-000003000000}" name="FECHA" dataDxfId="64"/>
    <tableColumn id="4" xr3:uid="{00000000-0010-0000-1700-000004000000}" name="VIGENCIA" dataDxfId="63"/>
    <tableColumn id="11" xr3:uid="{00000000-0010-0000-1700-00000B000000}" name="VIGENTE  / CADUCADO" dataDxfId="62">
      <calculatedColumnFormula>IF(D5&lt;=$T$2,"CADUCADO","VIGENTE")</calculatedColumnFormula>
    </tableColumn>
    <tableColumn id="10" xr3:uid="{00000000-0010-0000-1700-00000A000000}" name="PRÓXIMO A VENCER" dataDxfId="61">
      <calculatedColumnFormula>IF($T$2&gt;=(EDATE(D5,-4)),"ALERTA","OK")</calculatedColumnFormula>
    </tableColumn>
    <tableColumn id="5" xr3:uid="{00000000-0010-0000-1700-000005000000}" name=" CLASE   DE RIESGO" dataDxfId="60"/>
    <tableColumn id="6" xr3:uid="{00000000-0010-0000-1700-000006000000}" name="PRODUCTO/FAMILIA " dataDxfId="59"/>
    <tableColumn id="7" xr3:uid="{00000000-0010-0000-1700-000007000000}" name="APLICACIÓN" dataDxfId="58"/>
    <tableColumn id="8" xr3:uid="{00000000-0010-0000-1700-000008000000}" name="PRESENTACIÓN " dataDxfId="57"/>
    <tableColumn id="9" xr3:uid="{00000000-0010-0000-1700-000009000000}" name="REFERENCIA" dataDxfId="5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Tabla26" displayName="Tabla26" ref="A4:K6" totalsRowShown="0" headerRowDxfId="41" dataDxfId="40">
  <autoFilter ref="A4:K6" xr:uid="{00000000-0009-0000-0100-00001A000000}"/>
  <tableColumns count="11">
    <tableColumn id="1" xr3:uid="{00000000-0010-0000-1800-000001000000}" name="TIPO" dataDxfId="39"/>
    <tableColumn id="2" xr3:uid="{00000000-0010-0000-1800-000002000000}" name="No." dataDxfId="38"/>
    <tableColumn id="3" xr3:uid="{00000000-0010-0000-1800-000003000000}" name="FECHA" dataDxfId="37"/>
    <tableColumn id="4" xr3:uid="{00000000-0010-0000-1800-000004000000}" name="VIGENCIA" dataDxfId="36"/>
    <tableColumn id="11" xr3:uid="{00000000-0010-0000-1800-00000B000000}" name="VIGENTE  / CADUCADO" dataDxfId="35">
      <calculatedColumnFormula>IF(D5&lt;=$T$2,"CADUCADO","VIGENTE")</calculatedColumnFormula>
    </tableColumn>
    <tableColumn id="10" xr3:uid="{00000000-0010-0000-1800-00000A000000}" name="PRÓXIMO A VENCER" dataDxfId="34">
      <calculatedColumnFormula>IF($T$2&gt;=(EDATE(D5,-4)),"ALERTA","OK")</calculatedColumnFormula>
    </tableColumn>
    <tableColumn id="5" xr3:uid="{00000000-0010-0000-1800-000005000000}" name="CLASE DE RIESGO" dataDxfId="33"/>
    <tableColumn id="6" xr3:uid="{00000000-0010-0000-1800-000006000000}" name="PRODUCTO/SISTEMA/FAMILIA" dataDxfId="32"/>
    <tableColumn id="7" xr3:uid="{00000000-0010-0000-1800-000007000000}" name="APLICACIÓN" dataDxfId="31"/>
    <tableColumn id="8" xr3:uid="{00000000-0010-0000-1800-000008000000}" name="PRESENTACIÓN" dataDxfId="30"/>
    <tableColumn id="9" xr3:uid="{00000000-0010-0000-1800-000009000000}" name=" REFERENCIA" dataDxfId="29"/>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9000000}" name="Tabla2510" displayName="Tabla2510" ref="A4:K57" totalsRowShown="0" headerRowDxfId="12" dataDxfId="11">
  <autoFilter ref="A4:K57" xr:uid="{00000000-0009-0000-0100-000009000000}"/>
  <tableColumns count="11">
    <tableColumn id="1" xr3:uid="{00000000-0010-0000-1900-000001000000}" name="TIPO" dataDxfId="10"/>
    <tableColumn id="2" xr3:uid="{00000000-0010-0000-1900-000002000000}" name="No." dataDxfId="9"/>
    <tableColumn id="3" xr3:uid="{00000000-0010-0000-1900-000003000000}" name="FECHA" dataDxfId="8"/>
    <tableColumn id="4" xr3:uid="{00000000-0010-0000-1900-000004000000}" name="VIGENCIA" dataDxfId="7"/>
    <tableColumn id="11" xr3:uid="{00000000-0010-0000-1900-00000B000000}" name="VIGENTE  / CADUCADO" dataDxfId="6">
      <calculatedColumnFormula>IF(D5&lt;=$T$2,"CADUCADO","VIGENTE")</calculatedColumnFormula>
    </tableColumn>
    <tableColumn id="10" xr3:uid="{00000000-0010-0000-1900-00000A000000}" name="PRÓXIMO A VENCER" dataDxfId="5">
      <calculatedColumnFormula>IF($T$2&gt;=(EDATE(D5,-4)),"ALERTA","OK")</calculatedColumnFormula>
    </tableColumn>
    <tableColumn id="5" xr3:uid="{00000000-0010-0000-1900-000005000000}" name="CLASE DE RIESGO" dataDxfId="4"/>
    <tableColumn id="6" xr3:uid="{00000000-0010-0000-1900-000006000000}" name="PRODUCTO/SISTEMA/FAMILIA " dataDxfId="3"/>
    <tableColumn id="7" xr3:uid="{00000000-0010-0000-1900-000007000000}" name="APLICACIÓN" dataDxfId="2"/>
    <tableColumn id="8" xr3:uid="{00000000-0010-0000-1900-000008000000}" name="PRESENTACIÓN " dataDxfId="1"/>
    <tableColumn id="9" xr3:uid="{00000000-0010-0000-1900-000009000000}" name="REFERENCIA"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Tabla411" displayName="Tabla411" ref="A4:K6" totalsRowShown="0" headerRowDxfId="1272" dataDxfId="1271" tableBorderDxfId="1270">
  <autoFilter ref="A4:K6" xr:uid="{00000000-0009-0000-0100-00000A000000}"/>
  <tableColumns count="11">
    <tableColumn id="1" xr3:uid="{00000000-0010-0000-0200-000001000000}" name="TIPO" dataDxfId="1269"/>
    <tableColumn id="2" xr3:uid="{00000000-0010-0000-0200-000002000000}" name="No." dataDxfId="1268"/>
    <tableColumn id="3" xr3:uid="{00000000-0010-0000-0200-000003000000}" name="FECHA" dataDxfId="1267"/>
    <tableColumn id="4" xr3:uid="{00000000-0010-0000-0200-000004000000}" name="VIGENCIA" dataDxfId="1266"/>
    <tableColumn id="11" xr3:uid="{00000000-0010-0000-0200-00000B000000}" name="VIGENTE  / CADUCADO" dataDxfId="1265">
      <calculatedColumnFormula>IF(D5&lt;=$T$2,"CADUCADO","VIGENTE")</calculatedColumnFormula>
    </tableColumn>
    <tableColumn id="10" xr3:uid="{00000000-0010-0000-0200-00000A000000}" name="PRÓXIMO A VENCER" dataDxfId="1264">
      <calculatedColumnFormula>IF($T$2&gt;=(EDATE(D5,-4)),"ALERTA","OK")</calculatedColumnFormula>
    </tableColumn>
    <tableColumn id="5" xr3:uid="{00000000-0010-0000-0200-000005000000}" name=" CLASE DE RIESGO" dataDxfId="1263"/>
    <tableColumn id="6" xr3:uid="{00000000-0010-0000-0200-000006000000}" name="PRODUCTO/SISTEMA/FAMILIA " dataDxfId="1262"/>
    <tableColumn id="7" xr3:uid="{00000000-0010-0000-0200-000007000000}" name="APLICACIÓN" dataDxfId="1261"/>
    <tableColumn id="8" xr3:uid="{00000000-0010-0000-0200-000008000000}" name="PRESENTACIÓN " dataDxfId="1260"/>
    <tableColumn id="9" xr3:uid="{00000000-0010-0000-0200-000009000000}" name="REFERENCIA" dataDxfId="125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a5" displayName="Tabla5" ref="A4:K17" totalsRowShown="0" headerRowDxfId="1243" dataDxfId="1242" tableBorderDxfId="1241">
  <autoFilter ref="A4:K17" xr:uid="{00000000-0009-0000-0100-000005000000}"/>
  <tableColumns count="11">
    <tableColumn id="1" xr3:uid="{00000000-0010-0000-0300-000001000000}" name="TIPO" dataDxfId="1240"/>
    <tableColumn id="2" xr3:uid="{00000000-0010-0000-0300-000002000000}" name="No." dataDxfId="1239"/>
    <tableColumn id="3" xr3:uid="{00000000-0010-0000-0300-000003000000}" name="FECHA" dataDxfId="1238"/>
    <tableColumn id="4" xr3:uid="{00000000-0010-0000-0300-000004000000}" name="VIGENCIA" dataDxfId="1237"/>
    <tableColumn id="11" xr3:uid="{00000000-0010-0000-0300-00000B000000}" name="VIGENTE  / CADUCADO" dataDxfId="1236">
      <calculatedColumnFormula>IF(D5&lt;=$T$2,"CADUCADO","VIGENTE")</calculatedColumnFormula>
    </tableColumn>
    <tableColumn id="10" xr3:uid="{00000000-0010-0000-0300-00000A000000}" name="PRÓXIMO A VENCER" dataDxfId="1235">
      <calculatedColumnFormula>IF($T$2&gt;=(EDATE(D5,-4)),"ALERTA","OK")</calculatedColumnFormula>
    </tableColumn>
    <tableColumn id="5" xr3:uid="{00000000-0010-0000-0300-000005000000}" name="CLASE DE RIESGO" dataDxfId="1234"/>
    <tableColumn id="6" xr3:uid="{00000000-0010-0000-0300-000006000000}" name="PRODUCTO/SISTEMA/FAMILIA " dataDxfId="1233"/>
    <tableColumn id="7" xr3:uid="{00000000-0010-0000-0300-000007000000}" name="APLICACIÓN" dataDxfId="1232"/>
    <tableColumn id="8" xr3:uid="{00000000-0010-0000-0300-000008000000}" name="PRESENTACIÓN" dataDxfId="1231"/>
    <tableColumn id="9" xr3:uid="{00000000-0010-0000-0300-000009000000}" name=" REFERENCIA" dataDxfId="12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a6" displayName="Tabla6" ref="A4:K99" totalsRowShown="0" headerRowDxfId="1216" headerRowBorderDxfId="1215" tableBorderDxfId="1214">
  <autoFilter ref="A4:K99" xr:uid="{00000000-0009-0000-0100-000006000000}"/>
  <tableColumns count="11">
    <tableColumn id="1" xr3:uid="{00000000-0010-0000-0400-000001000000}" name=" " dataDxfId="1213"/>
    <tableColumn id="2" xr3:uid="{00000000-0010-0000-0400-000002000000}" name="No." dataDxfId="1212"/>
    <tableColumn id="3" xr3:uid="{00000000-0010-0000-0400-000003000000}" name="FECHA" dataDxfId="1211"/>
    <tableColumn id="4" xr3:uid="{00000000-0010-0000-0400-000004000000}" name="VIGENCIA" dataDxfId="1210"/>
    <tableColumn id="11" xr3:uid="{00000000-0010-0000-0400-00000B000000}" name="VIGENTE  / CADUCADO" dataDxfId="1209">
      <calculatedColumnFormula>IF(D5&lt;=$T$2,"CADUCADO","VIGENTE")</calculatedColumnFormula>
    </tableColumn>
    <tableColumn id="10" xr3:uid="{00000000-0010-0000-0400-00000A000000}" name="PRÓXIMO A VENCER" dataDxfId="1208">
      <calculatedColumnFormula>IF($T$2&gt;=(EDATE(D5,-4)),"ALERTA","OK")</calculatedColumnFormula>
    </tableColumn>
    <tableColumn id="5" xr3:uid="{00000000-0010-0000-0400-000005000000}" name="CLASE DE RIESGO" dataDxfId="1207"/>
    <tableColumn id="6" xr3:uid="{00000000-0010-0000-0400-000006000000}" name="PRODUCTO/SISTEMA/FAMILIA " dataDxfId="1206"/>
    <tableColumn id="7" xr3:uid="{00000000-0010-0000-0400-000007000000}" name="APLICACIÓN" dataDxfId="1205"/>
    <tableColumn id="8" xr3:uid="{00000000-0010-0000-0400-000008000000}" name="PRESENTACIÓN " dataDxfId="1204"/>
    <tableColumn id="9" xr3:uid="{00000000-0010-0000-0400-000009000000}" name=" REFERENCIA" dataDxfId="120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a7" displayName="Tabla7" ref="A4:K8" totalsRowShown="0" headerRowDxfId="1177" dataDxfId="1176" tableBorderDxfId="1175">
  <autoFilter ref="A4:K8" xr:uid="{00000000-0009-0000-0100-000007000000}"/>
  <tableColumns count="11">
    <tableColumn id="1" xr3:uid="{00000000-0010-0000-0500-000001000000}" name="TIPO" dataDxfId="1174"/>
    <tableColumn id="2" xr3:uid="{00000000-0010-0000-0500-000002000000}" name="No." dataDxfId="1173"/>
    <tableColumn id="3" xr3:uid="{00000000-0010-0000-0500-000003000000}" name="FECHA" dataDxfId="1172"/>
    <tableColumn id="4" xr3:uid="{00000000-0010-0000-0500-000004000000}" name="VIGENCIA" dataDxfId="1171"/>
    <tableColumn id="11" xr3:uid="{00000000-0010-0000-0500-00000B000000}" name="VIGENTE  / CADUCADO" dataDxfId="1170">
      <calculatedColumnFormula>IF(D5&lt;=$T$2,"CADUCADO","VIGENTE")</calculatedColumnFormula>
    </tableColumn>
    <tableColumn id="10" xr3:uid="{00000000-0010-0000-0500-00000A000000}" name="PRÓXIMO A VENCER" dataDxfId="1169">
      <calculatedColumnFormula>IF($T$2&gt;=(EDATE(D5,-4)),"ALERTA","OK")</calculatedColumnFormula>
    </tableColumn>
    <tableColumn id="5" xr3:uid="{00000000-0010-0000-0500-000005000000}" name="CLASE DE RIESGO" dataDxfId="1168"/>
    <tableColumn id="6" xr3:uid="{00000000-0010-0000-0500-000006000000}" name="PRODUCTO/SISTEMA/FAMILIA " dataDxfId="1167"/>
    <tableColumn id="7" xr3:uid="{00000000-0010-0000-0500-000007000000}" name="APLICACIÓN" dataDxfId="1166"/>
    <tableColumn id="8" xr3:uid="{00000000-0010-0000-0500-000008000000}" name="PRESENTACIÓN" dataDxfId="1165"/>
    <tableColumn id="9" xr3:uid="{00000000-0010-0000-0500-000009000000}" name="REFERENCIA" dataDxfId="11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a8" displayName="Tabla8" ref="A4:K24" totalsRowShown="0" headerRowDxfId="1136" dataDxfId="1134" headerRowBorderDxfId="1135" tableBorderDxfId="1133">
  <autoFilter ref="A4:K24" xr:uid="{00000000-0009-0000-0100-000008000000}"/>
  <tableColumns count="11">
    <tableColumn id="1" xr3:uid="{00000000-0010-0000-0600-000001000000}" name="TIPO" dataDxfId="1132"/>
    <tableColumn id="2" xr3:uid="{00000000-0010-0000-0600-000002000000}" name="No." dataDxfId="1131"/>
    <tableColumn id="3" xr3:uid="{00000000-0010-0000-0600-000003000000}" name="FECHA" dataDxfId="1130"/>
    <tableColumn id="4" xr3:uid="{00000000-0010-0000-0600-000004000000}" name="VIGENCIA" dataDxfId="1129"/>
    <tableColumn id="11" xr3:uid="{00000000-0010-0000-0600-00000B000000}" name="VIGENTE  / CADUCADO" dataDxfId="1128">
      <calculatedColumnFormula>IF(D5&lt;=#REF!,"CADUCADO","VIGENTE")</calculatedColumnFormula>
    </tableColumn>
    <tableColumn id="10" xr3:uid="{00000000-0010-0000-0600-00000A000000}" name="PRÓXIMO A VENCER" dataDxfId="1127">
      <calculatedColumnFormula>IF(#REF!&gt;=(D5-4),"ALERTA","OK")</calculatedColumnFormula>
    </tableColumn>
    <tableColumn id="5" xr3:uid="{00000000-0010-0000-0600-000005000000}" name="CLASE DE RIESGO" dataDxfId="1126"/>
    <tableColumn id="6" xr3:uid="{00000000-0010-0000-0600-000006000000}" name="PRODUCTO/SISTEMA/FAMILIA " dataDxfId="1125"/>
    <tableColumn id="7" xr3:uid="{00000000-0010-0000-0600-000007000000}" name="APLICACIÓN" dataDxfId="1124"/>
    <tableColumn id="8" xr3:uid="{00000000-0010-0000-0600-000008000000}" name="PRESENTACIÓN " dataDxfId="1123"/>
    <tableColumn id="9" xr3:uid="{00000000-0010-0000-0600-000009000000}" name="REFERENCIA" dataDxfId="112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a11" displayName="Tabla11" ref="A4:K8" totalsRowShown="0" headerRowDxfId="1109" dataDxfId="1108" tableBorderDxfId="1107">
  <autoFilter ref="A4:K8" xr:uid="{00000000-0009-0000-0100-00000B000000}"/>
  <tableColumns count="11">
    <tableColumn id="1" xr3:uid="{00000000-0010-0000-0700-000001000000}" name="TIPO" dataDxfId="1106"/>
    <tableColumn id="2" xr3:uid="{00000000-0010-0000-0700-000002000000}" name="No." dataDxfId="1105"/>
    <tableColumn id="3" xr3:uid="{00000000-0010-0000-0700-000003000000}" name="FECHA" dataDxfId="1104"/>
    <tableColumn id="4" xr3:uid="{00000000-0010-0000-0700-000004000000}" name="VIGENCIA" dataDxfId="1103"/>
    <tableColumn id="11" xr3:uid="{00000000-0010-0000-0700-00000B000000}" name="VIGENTE  / CADUCADO" dataDxfId="1102">
      <calculatedColumnFormula>IF(D5&lt;=#REF!,"CADUCADO","VIGENTE")</calculatedColumnFormula>
    </tableColumn>
    <tableColumn id="10" xr3:uid="{00000000-0010-0000-0700-00000A000000}" name="PRÓXIMO A VENCER" dataDxfId="1101">
      <calculatedColumnFormula>IF(#REF!&gt;=(D5-4),"ALERTA","OK")</calculatedColumnFormula>
    </tableColumn>
    <tableColumn id="5" xr3:uid="{00000000-0010-0000-0700-000005000000}" name=" CLASE   DE RIESGO" dataDxfId="1100"/>
    <tableColumn id="6" xr3:uid="{00000000-0010-0000-0700-000006000000}" name="PRODUCTO/SISTEMA/FAMILIA " dataDxfId="1099"/>
    <tableColumn id="7" xr3:uid="{00000000-0010-0000-0700-000007000000}" name="APLICACIÓN" dataDxfId="1098"/>
    <tableColumn id="8" xr3:uid="{00000000-0010-0000-0700-000008000000}" name="PRESENTACIÓN  " dataDxfId="1097"/>
    <tableColumn id="9" xr3:uid="{00000000-0010-0000-0700-000009000000}" name="REFERENCIA" dataDxfId="109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a12" displayName="Tabla12" ref="A4:K304" totalsRowShown="0" headerRowDxfId="1008" dataDxfId="1006" headerRowBorderDxfId="1007" tableBorderDxfId="1005">
  <autoFilter ref="A4:K304" xr:uid="{00000000-0009-0000-0100-00000C000000}"/>
  <tableColumns count="11">
    <tableColumn id="1" xr3:uid="{00000000-0010-0000-0800-000001000000}" name="Tipo" dataDxfId="1004"/>
    <tableColumn id="2" xr3:uid="{00000000-0010-0000-0800-000002000000}" name="No." dataDxfId="1003"/>
    <tableColumn id="3" xr3:uid="{00000000-0010-0000-0800-000003000000}" name="FECHA" dataDxfId="1002"/>
    <tableColumn id="4" xr3:uid="{00000000-0010-0000-0800-000004000000}" name="VIGENCIA" dataDxfId="1001"/>
    <tableColumn id="11" xr3:uid="{00000000-0010-0000-0800-00000B000000}" name="VIGENTE  / CADUCADO" dataDxfId="1000">
      <calculatedColumnFormula>IF(D5&lt;=$T$2,"CADUCADO","VIGENTE")</calculatedColumnFormula>
    </tableColumn>
    <tableColumn id="10" xr3:uid="{00000000-0010-0000-0800-00000A000000}" name="PRÓXIMO A VENCER" dataDxfId="999">
      <calculatedColumnFormula>IF($T$2&gt;=(EDATE(D5,-3)),"ALERTA","OK")</calculatedColumnFormula>
    </tableColumn>
    <tableColumn id="5" xr3:uid="{00000000-0010-0000-0800-000005000000}" name="CLASE DE RIESGO" dataDxfId="998"/>
    <tableColumn id="6" xr3:uid="{00000000-0010-0000-0800-000006000000}" name="PRODUCTO/SISTEMA/FAMILIA " dataDxfId="997"/>
    <tableColumn id="7" xr3:uid="{00000000-0010-0000-0800-000007000000}" name="APLICACIÓN" dataDxfId="996"/>
    <tableColumn id="8" xr3:uid="{00000000-0010-0000-0800-000008000000}" name="PRESENTACIÓN " dataDxfId="995"/>
    <tableColumn id="9" xr3:uid="{00000000-0010-0000-0800-000009000000}" name="REFERENCIA" dataDxfId="99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0.bin"/><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1.bin"/><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12.bin"/><Relationship Id="rId1" Type="http://schemas.openxmlformats.org/officeDocument/2006/relationships/pivotTable" Target="../pivotTables/pivotTable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13.bin"/><Relationship Id="rId1" Type="http://schemas.openxmlformats.org/officeDocument/2006/relationships/pivotTable" Target="../pivotTables/pivot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4.bin"/><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6.bin"/><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printerSettings" Target="../printerSettings/printerSettings17.bin"/><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printerSettings" Target="../printerSettings/printerSettings18.bin"/><Relationship Id="rId1" Type="http://schemas.openxmlformats.org/officeDocument/2006/relationships/hyperlink" Target="file:///\\PC-DIAG2\ACD-Documentaci&#243;n\ACD-Documentaci&#243;n\ACD\LISTA%20DE%20DIAGNOSTICADORES%20CON%20AC\2012\RSD%202010\CERTIFICADOS\Certificados%20confirmados\D1008-33%20CORTISOL%20RIA%20KIT.pdf" TargetMode="External"/></Relationships>
</file>

<file path=xl/worksheets/_rels/sheet1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printerSettings" Target="../printerSettings/printerSettings19.bin"/><Relationship Id="rId1" Type="http://schemas.openxmlformats.org/officeDocument/2006/relationships/pivotTable" Target="../pivotTables/pivotTable16.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printerSettings" Target="../printerSettings/printerSettings20.bin"/><Relationship Id="rId1" Type="http://schemas.openxmlformats.org/officeDocument/2006/relationships/pivotTable" Target="../pivotTables/pivotTable17.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printerSettings" Target="../printerSettings/printerSettings21.bin"/><Relationship Id="rId1" Type="http://schemas.openxmlformats.org/officeDocument/2006/relationships/pivotTable" Target="../pivotTables/pivotTable1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printerSettings" Target="../printerSettings/printerSettings22.bin"/><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23.bin"/><Relationship Id="rId1" Type="http://schemas.openxmlformats.org/officeDocument/2006/relationships/pivotTable" Target="../pivotTables/pivotTable20.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printerSettings" Target="../printerSettings/printerSettings24.bin"/><Relationship Id="rId1" Type="http://schemas.openxmlformats.org/officeDocument/2006/relationships/pivotTable" Target="../pivotTables/pivotTable21.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printerSettings" Target="../printerSettings/printerSettings25.bin"/><Relationship Id="rId1" Type="http://schemas.openxmlformats.org/officeDocument/2006/relationships/pivotTable" Target="../pivotTables/pivotTable22.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printerSettings" Target="../printerSettings/printerSettings26.bin"/><Relationship Id="rId1" Type="http://schemas.openxmlformats.org/officeDocument/2006/relationships/pivotTable" Target="../pivotTables/pivotTable23.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7.bin"/><Relationship Id="rId1" Type="http://schemas.openxmlformats.org/officeDocument/2006/relationships/pivotTable" Target="../pivotTables/pivotTable2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8.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9.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Z209"/>
  <sheetViews>
    <sheetView tabSelected="1" zoomScaleNormal="100" workbookViewId="0">
      <selection activeCell="R5" sqref="R5"/>
    </sheetView>
  </sheetViews>
  <sheetFormatPr baseColWidth="10" defaultRowHeight="15.75"/>
  <cols>
    <col min="1" max="1" width="11.42578125" style="1922"/>
    <col min="2" max="2" width="20.85546875" style="31" customWidth="1"/>
    <col min="3" max="3" width="15.85546875" style="31" customWidth="1"/>
    <col min="4" max="4" width="13.140625" style="31" customWidth="1"/>
    <col min="5" max="5" width="9.7109375" style="31" bestFit="1" customWidth="1"/>
    <col min="6" max="6" width="14.140625" style="31" customWidth="1"/>
    <col min="7" max="7" width="0.42578125" style="31" hidden="1" customWidth="1"/>
    <col min="8" max="8" width="16.140625" style="31" customWidth="1"/>
    <col min="9" max="9" width="14.42578125" style="31" customWidth="1"/>
    <col min="10" max="10" width="13" style="31" customWidth="1"/>
    <col min="11" max="11" width="9.7109375" style="31" bestFit="1" customWidth="1"/>
    <col min="12" max="12" width="14.140625" style="31" customWidth="1"/>
    <col min="13" max="13" width="10.85546875" style="31" hidden="1" customWidth="1"/>
    <col min="14" max="14" width="12.7109375" style="31" hidden="1" customWidth="1"/>
    <col min="15" max="16" width="0" style="31" hidden="1" customWidth="1"/>
    <col min="17" max="17" width="11.42578125" style="1922"/>
    <col min="18" max="18" width="16" style="1922" customWidth="1"/>
    <col min="19" max="19" width="11.42578125" style="1922"/>
    <col min="20" max="20" width="14" style="1922" customWidth="1"/>
    <col min="21" max="24" width="11.42578125" style="1922"/>
    <col min="25" max="16384" width="11.42578125" style="31"/>
  </cols>
  <sheetData>
    <row r="1" spans="1:26" s="1922" customFormat="1" ht="16.5" thickBot="1"/>
    <row r="2" spans="1:26">
      <c r="A2" s="1920" t="s">
        <v>4495</v>
      </c>
      <c r="B2" s="2514"/>
      <c r="C2" s="2515"/>
      <c r="D2" s="2516"/>
      <c r="E2" s="2516"/>
      <c r="F2" s="2516"/>
      <c r="G2" s="2516"/>
      <c r="H2" s="2516"/>
      <c r="I2" s="2516"/>
      <c r="J2" s="2516"/>
      <c r="K2" s="2516"/>
      <c r="L2" s="2517"/>
    </row>
    <row r="3" spans="1:26">
      <c r="A3" s="1921"/>
      <c r="B3" s="2529" t="s">
        <v>3197</v>
      </c>
      <c r="C3" s="2530"/>
      <c r="D3" s="2530"/>
      <c r="E3" s="2530"/>
      <c r="F3" s="2530"/>
      <c r="G3" s="2530"/>
      <c r="H3" s="2530"/>
      <c r="I3" s="2530"/>
      <c r="J3" s="2530"/>
      <c r="K3" s="2530"/>
      <c r="L3" s="2531"/>
      <c r="Q3" s="1924"/>
      <c r="Y3" s="32"/>
      <c r="Z3" s="32"/>
    </row>
    <row r="4" spans="1:26" ht="22.5" customHeight="1">
      <c r="A4" s="1921"/>
      <c r="B4" s="2529" t="s">
        <v>6460</v>
      </c>
      <c r="C4" s="2532"/>
      <c r="D4" s="2532"/>
      <c r="E4" s="2532"/>
      <c r="F4" s="2532"/>
      <c r="G4" s="2532"/>
      <c r="H4" s="2532"/>
      <c r="I4" s="2532"/>
      <c r="J4" s="2532"/>
      <c r="K4" s="2532"/>
      <c r="L4" s="2533"/>
      <c r="Q4" s="1924"/>
    </row>
    <row r="5" spans="1:26" ht="21.75" customHeight="1">
      <c r="A5" s="1921"/>
      <c r="B5" s="2534" t="s">
        <v>2228</v>
      </c>
      <c r="C5" s="2535"/>
      <c r="D5" s="2535"/>
      <c r="E5" s="2535"/>
      <c r="F5" s="2535"/>
      <c r="G5" s="2535"/>
      <c r="H5" s="2535"/>
      <c r="I5" s="2535"/>
      <c r="J5" s="2535"/>
      <c r="K5" s="2535"/>
      <c r="L5" s="2536"/>
      <c r="Q5" s="1924"/>
    </row>
    <row r="6" spans="1:26" ht="18.75" customHeight="1">
      <c r="A6" s="1921"/>
      <c r="B6" s="2537" t="s">
        <v>1944</v>
      </c>
      <c r="C6" s="2538"/>
      <c r="D6" s="2538"/>
      <c r="E6" s="2538"/>
      <c r="F6" s="2538"/>
      <c r="G6" s="2538"/>
      <c r="H6" s="2538"/>
      <c r="I6" s="2538"/>
      <c r="J6" s="2538"/>
      <c r="K6" s="2538"/>
      <c r="L6" s="2539"/>
      <c r="Q6" s="1924"/>
    </row>
    <row r="7" spans="1:26" ht="16.5" thickBot="1">
      <c r="B7" s="2518"/>
      <c r="C7" s="2519"/>
      <c r="D7" s="2519"/>
      <c r="E7" s="2519"/>
      <c r="F7" s="2519"/>
      <c r="G7" s="2519"/>
      <c r="H7" s="2519"/>
      <c r="I7" s="2519"/>
      <c r="J7" s="2519"/>
      <c r="K7" s="2519"/>
      <c r="L7" s="2520"/>
    </row>
    <row r="8" spans="1:26" ht="19.5" thickBot="1">
      <c r="B8" s="2526" t="s">
        <v>502</v>
      </c>
      <c r="C8" s="2527"/>
      <c r="D8" s="2527"/>
      <c r="E8" s="2527"/>
      <c r="F8" s="2527"/>
      <c r="G8" s="2527"/>
      <c r="H8" s="2527"/>
      <c r="I8" s="2527"/>
      <c r="J8" s="2527"/>
      <c r="K8" s="2527"/>
      <c r="L8" s="2528"/>
    </row>
    <row r="9" spans="1:26" s="65" customFormat="1" ht="28.5" customHeight="1" thickBot="1">
      <c r="A9" s="1923"/>
      <c r="B9" s="908" t="s">
        <v>2116</v>
      </c>
      <c r="C9" s="909" t="s">
        <v>1599</v>
      </c>
      <c r="D9" s="910" t="s">
        <v>1600</v>
      </c>
      <c r="E9" s="910" t="s">
        <v>1601</v>
      </c>
      <c r="F9" s="910" t="s">
        <v>1602</v>
      </c>
      <c r="G9" s="2512"/>
      <c r="H9" s="1672" t="s">
        <v>2116</v>
      </c>
      <c r="I9" s="1673" t="s">
        <v>1599</v>
      </c>
      <c r="J9" s="1674" t="s">
        <v>1600</v>
      </c>
      <c r="K9" s="1674" t="s">
        <v>1601</v>
      </c>
      <c r="L9" s="1674" t="s">
        <v>1602</v>
      </c>
      <c r="Q9" s="1923"/>
      <c r="R9" s="1923"/>
      <c r="S9" s="1923"/>
      <c r="T9" s="1923"/>
      <c r="U9" s="1923"/>
      <c r="V9" s="1923"/>
      <c r="W9" s="1923"/>
      <c r="X9" s="1923"/>
    </row>
    <row r="10" spans="1:26">
      <c r="B10" s="911" t="s">
        <v>613</v>
      </c>
      <c r="C10" s="912">
        <f>BioCen!A126</f>
        <v>113</v>
      </c>
      <c r="D10" s="912">
        <f>BioCen!B126</f>
        <v>0</v>
      </c>
      <c r="E10" s="912">
        <f>BioCen!C126</f>
        <v>5</v>
      </c>
      <c r="F10" s="913">
        <f>BioCen!D126</f>
        <v>113</v>
      </c>
      <c r="G10" s="2513"/>
      <c r="H10" s="911" t="s">
        <v>5114</v>
      </c>
      <c r="I10" s="912">
        <f>INILAB!A19</f>
        <v>10</v>
      </c>
      <c r="J10" s="912">
        <f>INILAB!B19</f>
        <v>0</v>
      </c>
      <c r="K10" s="912">
        <f>INILAB!C19</f>
        <v>0</v>
      </c>
      <c r="L10" s="913">
        <f>INILAB!D19</f>
        <v>10</v>
      </c>
      <c r="R10" s="1925"/>
      <c r="S10" s="1926"/>
      <c r="T10" s="1926"/>
      <c r="U10" s="1926"/>
    </row>
    <row r="11" spans="1:26">
      <c r="B11" s="67" t="s">
        <v>1108</v>
      </c>
      <c r="C11" s="73">
        <f>'BIO-LAB '!A126</f>
        <v>96</v>
      </c>
      <c r="D11" s="73">
        <f>'BIO-LAB '!B126</f>
        <v>6</v>
      </c>
      <c r="E11" s="73">
        <f>'BIO-LAB '!C126</f>
        <v>13</v>
      </c>
      <c r="F11" s="81">
        <f>'BIO-LAB '!D126</f>
        <v>105</v>
      </c>
      <c r="G11" s="2513"/>
      <c r="H11" s="66" t="s">
        <v>1297</v>
      </c>
      <c r="I11" s="73">
        <f>ISED!A65</f>
        <v>53</v>
      </c>
      <c r="J11" s="73">
        <f>ISED!B65</f>
        <v>0</v>
      </c>
      <c r="K11" s="73">
        <f>ISED!C65</f>
        <v>3</v>
      </c>
      <c r="L11" s="81">
        <f>ISED!E65</f>
        <v>53</v>
      </c>
      <c r="R11" s="1925"/>
      <c r="S11" s="1926"/>
      <c r="T11" s="1926"/>
      <c r="U11" s="1926"/>
    </row>
    <row r="12" spans="1:26">
      <c r="B12" s="66" t="s">
        <v>1086</v>
      </c>
      <c r="C12" s="73">
        <f>CENTIS!A21</f>
        <v>13</v>
      </c>
      <c r="D12" s="73">
        <f>CENTIS!B21</f>
        <v>0</v>
      </c>
      <c r="E12" s="73">
        <f>CENTIS!C21</f>
        <v>0</v>
      </c>
      <c r="F12" s="81">
        <f>CENTIS!D21</f>
        <v>13</v>
      </c>
      <c r="G12" s="2513"/>
      <c r="H12" s="66" t="s">
        <v>1375</v>
      </c>
      <c r="I12" s="73">
        <f>IZOTOP!A39</f>
        <v>29</v>
      </c>
      <c r="J12" s="73">
        <f>IZOTOP!B39</f>
        <v>0</v>
      </c>
      <c r="K12" s="73">
        <f>IZOTOP!C39</f>
        <v>0</v>
      </c>
      <c r="L12" s="81">
        <f>IZOTOP!D39</f>
        <v>29</v>
      </c>
      <c r="R12" s="1926"/>
      <c r="S12" s="1925"/>
      <c r="T12" s="1925"/>
      <c r="U12" s="1925"/>
    </row>
    <row r="13" spans="1:26">
      <c r="B13" s="66" t="s">
        <v>1087</v>
      </c>
      <c r="C13" s="73">
        <f>CIE!A104</f>
        <v>91</v>
      </c>
      <c r="D13" s="73">
        <f>CIE!B104</f>
        <v>1</v>
      </c>
      <c r="E13" s="73">
        <f>CIE!C104</f>
        <v>1</v>
      </c>
      <c r="F13" s="81">
        <f>CIE!D104</f>
        <v>93</v>
      </c>
      <c r="G13" s="2513"/>
      <c r="H13" s="907" t="s">
        <v>3787</v>
      </c>
      <c r="I13" s="73">
        <f>'LAB CONDA'!A96</f>
        <v>70</v>
      </c>
      <c r="J13" s="73">
        <f>'LAB CONDA'!B96</f>
        <v>0</v>
      </c>
      <c r="K13" s="73">
        <f>'LAB CONDA'!C96</f>
        <v>3</v>
      </c>
      <c r="L13" s="81">
        <f>'LAB CONDA'!D96</f>
        <v>70</v>
      </c>
      <c r="R13" s="1926"/>
      <c r="S13" s="1925"/>
      <c r="T13" s="1925"/>
      <c r="U13" s="1925"/>
      <c r="V13" s="1922">
        <f>SUM(U12:U13)</f>
        <v>0</v>
      </c>
    </row>
    <row r="14" spans="1:26">
      <c r="B14" s="66" t="s">
        <v>1088</v>
      </c>
      <c r="C14" s="73">
        <f>CIGB!A13</f>
        <v>4</v>
      </c>
      <c r="D14" s="73">
        <f>CIGB!B13</f>
        <v>0</v>
      </c>
      <c r="E14" s="73">
        <f>CIGB!C13</f>
        <v>0</v>
      </c>
      <c r="F14" s="81">
        <f>CIGB!D13</f>
        <v>4</v>
      </c>
      <c r="G14" s="2513"/>
      <c r="H14" s="412" t="s">
        <v>42</v>
      </c>
      <c r="I14" s="73">
        <f>'LAB DAVIH'!A9</f>
        <v>1</v>
      </c>
      <c r="J14" s="73">
        <f>'LAB DAVIH'!B9</f>
        <v>0</v>
      </c>
      <c r="K14" s="73">
        <f>'LAB DAVIH'!C9</f>
        <v>0</v>
      </c>
      <c r="L14" s="81">
        <f>'LAB DAVIH'!D9</f>
        <v>1</v>
      </c>
      <c r="R14" s="1926"/>
      <c r="S14" s="1925"/>
      <c r="T14" s="1925"/>
      <c r="U14" s="1925"/>
    </row>
    <row r="15" spans="1:26">
      <c r="B15" s="66" t="s">
        <v>1089</v>
      </c>
      <c r="C15" s="73">
        <f>CIM!A27</f>
        <v>18</v>
      </c>
      <c r="D15" s="73">
        <f>CIM!B27</f>
        <v>0</v>
      </c>
      <c r="E15" s="73">
        <f>CIM!C27</f>
        <v>1</v>
      </c>
      <c r="F15" s="81">
        <f>CIM!D27</f>
        <v>18</v>
      </c>
      <c r="G15" s="2513"/>
      <c r="H15" s="905" t="s">
        <v>2221</v>
      </c>
      <c r="I15" s="70">
        <f>LINDMED!A20</f>
        <v>10</v>
      </c>
      <c r="J15" s="70">
        <f>LINDMED!B20</f>
        <v>0</v>
      </c>
      <c r="K15" s="70">
        <f>LINDMED!C20</f>
        <v>2</v>
      </c>
      <c r="L15" s="906">
        <f>LINDMED!D20</f>
        <v>10</v>
      </c>
    </row>
    <row r="16" spans="1:26">
      <c r="B16" s="66" t="s">
        <v>1090</v>
      </c>
      <c r="C16" s="73">
        <f>CNIC!A11</f>
        <v>3</v>
      </c>
      <c r="D16" s="73">
        <f>CNIC!B11</f>
        <v>0</v>
      </c>
      <c r="E16" s="73">
        <f>CNIC!C11</f>
        <v>0</v>
      </c>
      <c r="F16" s="81">
        <f>CNIC!D11</f>
        <v>3</v>
      </c>
      <c r="G16" s="2513"/>
      <c r="H16" s="66" t="s">
        <v>1298</v>
      </c>
      <c r="I16" s="73">
        <f>MERCK!A22</f>
        <v>11</v>
      </c>
      <c r="J16" s="73">
        <f>MERCK!B22</f>
        <v>1</v>
      </c>
      <c r="K16" s="73">
        <f>MERCK!C22</f>
        <v>1</v>
      </c>
      <c r="L16" s="81">
        <f>MERCK!D22</f>
        <v>14</v>
      </c>
      <c r="Q16" s="1924"/>
    </row>
    <row r="17" spans="2:17">
      <c r="B17" s="412" t="s">
        <v>4880</v>
      </c>
      <c r="C17" s="73">
        <f>CEA!A11</f>
        <v>2</v>
      </c>
      <c r="D17" s="73">
        <f>CEA!B11</f>
        <v>0</v>
      </c>
      <c r="E17" s="73">
        <f>CEA!C11</f>
        <v>0</v>
      </c>
      <c r="F17" s="81">
        <f>CEA!D11</f>
        <v>2</v>
      </c>
      <c r="G17" s="2513"/>
      <c r="H17" s="412" t="s">
        <v>1503</v>
      </c>
      <c r="I17" s="73">
        <f>MINDMAX!A24</f>
        <v>13</v>
      </c>
      <c r="J17" s="73">
        <f>MINDMAX!B24</f>
        <v>0</v>
      </c>
      <c r="K17" s="73">
        <f>MINDMAX!C24</f>
        <v>1</v>
      </c>
      <c r="L17" s="81">
        <f>MINDMAX!D24</f>
        <v>13</v>
      </c>
      <c r="M17" s="83" t="s">
        <v>1608</v>
      </c>
      <c r="N17" s="83" t="s">
        <v>1609</v>
      </c>
      <c r="O17" s="83" t="s">
        <v>1610</v>
      </c>
    </row>
    <row r="18" spans="2:17">
      <c r="B18" s="66" t="s">
        <v>1091</v>
      </c>
      <c r="C18" s="73">
        <f>CPM!A326</f>
        <v>297</v>
      </c>
      <c r="D18" s="73">
        <f>CPM!B326</f>
        <v>4</v>
      </c>
      <c r="E18" s="73">
        <f>CPM!C326</f>
        <v>16</v>
      </c>
      <c r="F18" s="81">
        <f>CPM!D326</f>
        <v>308</v>
      </c>
      <c r="G18" s="2513"/>
      <c r="H18" s="66" t="s">
        <v>1299</v>
      </c>
      <c r="I18" s="73">
        <f>ROCHE!A612</f>
        <v>419</v>
      </c>
      <c r="J18" s="73">
        <f>ROCHE!B612</f>
        <v>146</v>
      </c>
      <c r="K18" s="73">
        <f>ROCHE!C612</f>
        <v>36</v>
      </c>
      <c r="L18" s="81">
        <f>ROCHE!D612</f>
        <v>756</v>
      </c>
      <c r="M18" s="83"/>
      <c r="N18" s="83"/>
      <c r="O18" s="83"/>
    </row>
    <row r="19" spans="2:17">
      <c r="B19" s="412" t="s">
        <v>5196</v>
      </c>
      <c r="C19" s="73">
        <f>DANYEL!A12</f>
        <v>1</v>
      </c>
      <c r="D19" s="73">
        <f>DANYEL!B12</f>
        <v>0</v>
      </c>
      <c r="E19" s="73">
        <f>DANYEL!C12</f>
        <v>0</v>
      </c>
      <c r="F19" s="81">
        <f>DANYEL!D12</f>
        <v>1</v>
      </c>
      <c r="G19" s="2513"/>
      <c r="H19" s="907" t="s">
        <v>2919</v>
      </c>
      <c r="I19" s="73">
        <f>'R&amp;P'!A46</f>
        <v>37</v>
      </c>
      <c r="J19" s="73">
        <f>'R&amp;P'!B46</f>
        <v>0</v>
      </c>
      <c r="K19" s="73">
        <f>'R&amp;P'!C46</f>
        <v>1</v>
      </c>
      <c r="L19" s="81">
        <f>'R&amp;P'!D46</f>
        <v>37</v>
      </c>
      <c r="M19" s="83"/>
      <c r="N19" s="83"/>
      <c r="O19" s="83"/>
    </row>
    <row r="20" spans="2:17">
      <c r="B20" s="412" t="s">
        <v>2582</v>
      </c>
      <c r="C20" s="73">
        <f>DIALAB!A17</f>
        <v>0</v>
      </c>
      <c r="D20" s="73">
        <f>DIALAB!B17</f>
        <v>3</v>
      </c>
      <c r="E20" s="73">
        <f>DIALAB!C17</f>
        <v>0</v>
      </c>
      <c r="F20" s="81">
        <f>DIALAB!D17</f>
        <v>10</v>
      </c>
      <c r="G20" s="2513"/>
      <c r="H20" s="66" t="s">
        <v>1092</v>
      </c>
      <c r="I20" s="73">
        <f>SCANCO!A46</f>
        <v>25</v>
      </c>
      <c r="J20" s="73">
        <f>SCANCO!B46</f>
        <v>9</v>
      </c>
      <c r="K20" s="73">
        <f>SCANCO!C46</f>
        <v>4</v>
      </c>
      <c r="L20" s="81">
        <f>SCANCO!D46</f>
        <v>44</v>
      </c>
      <c r="M20" s="80" t="e">
        <f>SUM(F10,F12,F13,F14,F15,F16,#REF!,L14,#REF!)</f>
        <v>#REF!</v>
      </c>
      <c r="N20" s="80" t="e">
        <f>SUM(#REF!,F11,F18,#REF!,#REF!,#REF!,#REF!,F21,F22,#REF!,#REF!,L11,L12,L16,L17,L18,L20,#REF!,L21,L22,#REF!,#REF!)</f>
        <v>#REF!</v>
      </c>
      <c r="O20" s="80" t="e">
        <f>SUM(M20:N20)</f>
        <v>#REF!</v>
      </c>
    </row>
    <row r="21" spans="2:17">
      <c r="B21" s="412" t="s">
        <v>1484</v>
      </c>
      <c r="C21" s="73">
        <f>ELITECH!A13</f>
        <v>5</v>
      </c>
      <c r="D21" s="73">
        <f>ELITECH!B13</f>
        <v>0</v>
      </c>
      <c r="E21" s="73">
        <f>ELITECH!C13</f>
        <v>0</v>
      </c>
      <c r="F21" s="81">
        <f>ELITECH!D13</f>
        <v>5</v>
      </c>
      <c r="G21" s="2513"/>
      <c r="H21" s="66" t="s">
        <v>1300</v>
      </c>
      <c r="I21" s="73">
        <f>SPINREACT!A11</f>
        <v>2</v>
      </c>
      <c r="J21" s="73">
        <f>SPINREACT!B11</f>
        <v>0</v>
      </c>
      <c r="K21" s="73">
        <f>SPINREACT!C11</f>
        <v>0</v>
      </c>
      <c r="L21" s="81">
        <f>SPINREACT!D11</f>
        <v>2</v>
      </c>
      <c r="M21" s="84" t="e">
        <f>M20/O20*100</f>
        <v>#REF!</v>
      </c>
      <c r="N21" s="84" t="e">
        <f>N20/O20*100</f>
        <v>#REF!</v>
      </c>
      <c r="O21" s="80">
        <v>100</v>
      </c>
    </row>
    <row r="22" spans="2:17">
      <c r="B22" s="66" t="s">
        <v>1296</v>
      </c>
      <c r="C22" s="73">
        <f>HORIBA!A28</f>
        <v>17</v>
      </c>
      <c r="D22" s="73">
        <f>HORIBA!B28</f>
        <v>0</v>
      </c>
      <c r="E22" s="73">
        <f>HORIBA!C28</f>
        <v>2</v>
      </c>
      <c r="F22" s="81">
        <f>HORIBA!D28</f>
        <v>17</v>
      </c>
      <c r="G22" s="2513"/>
      <c r="H22" s="412" t="s">
        <v>1109</v>
      </c>
      <c r="I22" s="73">
        <f>STAGO!A61</f>
        <v>51</v>
      </c>
      <c r="J22" s="73">
        <f>STAGO!B61</f>
        <v>1</v>
      </c>
      <c r="K22" s="73">
        <f>STAGO!C61</f>
        <v>0</v>
      </c>
      <c r="L22" s="81">
        <f>STAGO!D61</f>
        <v>53</v>
      </c>
    </row>
    <row r="23" spans="2:17" ht="16.5" thickBot="1">
      <c r="B23" s="1794" t="s">
        <v>5571</v>
      </c>
      <c r="C23" s="2411">
        <f>HISTOKIT!A14</f>
        <v>3</v>
      </c>
      <c r="D23" s="2411">
        <f>HISTOKIT!B14</f>
        <v>1</v>
      </c>
      <c r="E23" s="2411">
        <f>HISTOKIT!C14</f>
        <v>0</v>
      </c>
      <c r="F23" s="2412">
        <f>HISTOKIT!D14</f>
        <v>6</v>
      </c>
      <c r="G23" s="2513"/>
      <c r="H23" s="1669"/>
      <c r="I23" s="1670"/>
      <c r="J23" s="1670"/>
      <c r="K23" s="1670"/>
      <c r="L23" s="1671"/>
    </row>
    <row r="24" spans="2:17" ht="79.5" customHeight="1" thickBot="1">
      <c r="B24" s="2524" t="str">
        <f>"PRODUCTOS: " &amp; SUM(C10:C23,I11:I22)   &amp; "    SISTEMAS: " &amp; SUM(D10:D23,J11:J22)   &amp; "    FAMILIAS: " &amp; SUM(E10:E23,K11:K22)    &amp;  "    TOTAL DE PRODUCTOS:  " &amp; SUM(F10:F23,L11:L22)</f>
        <v>PRODUCTOS: 1384    SISTEMAS: 172    FAMILIAS: 89    TOTAL DE PRODUCTOS:  1780</v>
      </c>
      <c r="C24" s="2521"/>
      <c r="D24" s="2521"/>
      <c r="E24" s="2521"/>
      <c r="F24" s="2521"/>
      <c r="G24" s="2522"/>
      <c r="H24" s="2518"/>
      <c r="I24" s="468"/>
      <c r="J24" s="468"/>
      <c r="K24" s="468"/>
      <c r="L24" s="2523"/>
      <c r="Q24" s="1924"/>
    </row>
    <row r="25" spans="2:17" s="1922" customFormat="1">
      <c r="F25" s="1927"/>
      <c r="G25" s="1928"/>
      <c r="H25" s="1927"/>
      <c r="I25" s="1927"/>
      <c r="J25" s="1927"/>
      <c r="K25" s="1927"/>
      <c r="L25" s="1927"/>
    </row>
    <row r="26" spans="2:17" s="1922" customFormat="1">
      <c r="F26" s="1927"/>
      <c r="G26" s="1927"/>
      <c r="H26" s="1929"/>
      <c r="I26" s="1929"/>
      <c r="J26" s="1929"/>
      <c r="K26" s="1929"/>
      <c r="L26" s="1929"/>
    </row>
    <row r="27" spans="2:17" s="1922" customFormat="1">
      <c r="F27" s="1927"/>
      <c r="G27" s="1927"/>
      <c r="H27" s="1927"/>
    </row>
    <row r="28" spans="2:17" s="1922" customFormat="1" ht="16.5" customHeight="1">
      <c r="C28" s="1930"/>
      <c r="G28" s="1929"/>
    </row>
    <row r="29" spans="2:17" s="1922" customFormat="1">
      <c r="C29" s="1930"/>
      <c r="N29" s="1920" t="s">
        <v>515</v>
      </c>
    </row>
    <row r="30" spans="2:17" s="1922" customFormat="1">
      <c r="N30" s="1927"/>
    </row>
    <row r="31" spans="2:17" s="1922" customFormat="1"/>
    <row r="32" spans="2:17" s="1922" customFormat="1"/>
    <row r="33" spans="2:3" s="1922" customFormat="1"/>
    <row r="34" spans="2:3" s="1922" customFormat="1"/>
    <row r="35" spans="2:3" s="1922" customFormat="1"/>
    <row r="36" spans="2:3" s="1922" customFormat="1"/>
    <row r="37" spans="2:3" s="1922" customFormat="1"/>
    <row r="38" spans="2:3" s="1922" customFormat="1"/>
    <row r="39" spans="2:3" s="1922" customFormat="1"/>
    <row r="40" spans="2:3" s="1922" customFormat="1">
      <c r="B40" s="1931"/>
      <c r="C40" s="1932"/>
    </row>
    <row r="41" spans="2:3" s="1922" customFormat="1"/>
    <row r="42" spans="2:3" s="1922" customFormat="1"/>
    <row r="43" spans="2:3" s="1922" customFormat="1">
      <c r="B43" s="2525"/>
      <c r="C43" s="2525"/>
    </row>
    <row r="44" spans="2:3" s="1922" customFormat="1"/>
    <row r="45" spans="2:3" s="1922" customFormat="1"/>
    <row r="46" spans="2:3" s="1922" customFormat="1"/>
    <row r="47" spans="2:3" s="1922" customFormat="1"/>
    <row r="48" spans="2:3" s="1922" customFormat="1"/>
    <row r="49" s="1922" customFormat="1"/>
    <row r="50" s="1922" customFormat="1"/>
    <row r="51" s="1922" customFormat="1"/>
    <row r="52" s="1922" customFormat="1"/>
    <row r="53" s="1922" customFormat="1"/>
    <row r="54" s="1922" customFormat="1"/>
    <row r="55" s="1922" customFormat="1"/>
    <row r="56" s="1922" customFormat="1"/>
    <row r="57" s="1922" customFormat="1"/>
    <row r="58" s="1922" customFormat="1"/>
    <row r="59" s="1922" customFormat="1"/>
    <row r="60" s="1922" customFormat="1"/>
    <row r="61" s="1922" customFormat="1"/>
    <row r="62" s="1922" customFormat="1"/>
    <row r="63" s="1922" customFormat="1"/>
    <row r="64" s="1922" customFormat="1"/>
    <row r="65" s="1922" customFormat="1"/>
    <row r="66" s="1922" customFormat="1"/>
    <row r="67" s="1922" customFormat="1"/>
    <row r="68" s="1922" customFormat="1"/>
    <row r="69" s="1922" customFormat="1"/>
    <row r="70" s="1922" customFormat="1"/>
    <row r="71" s="1922" customFormat="1"/>
    <row r="72" s="1922" customFormat="1"/>
    <row r="73" s="1922" customFormat="1"/>
    <row r="74" s="1922" customFormat="1"/>
    <row r="75" s="1922" customFormat="1"/>
    <row r="76" s="1922" customFormat="1"/>
    <row r="77" s="1922" customFormat="1"/>
    <row r="78" s="1922" customFormat="1"/>
    <row r="79" s="1922" customFormat="1"/>
    <row r="80" s="1922" customFormat="1"/>
    <row r="81" s="1922" customFormat="1"/>
    <row r="82" s="1922" customFormat="1"/>
    <row r="83" s="1922" customFormat="1"/>
    <row r="84" s="1922" customFormat="1"/>
    <row r="85" s="1922" customFormat="1"/>
    <row r="86" s="1922" customFormat="1"/>
    <row r="87" s="1922" customFormat="1"/>
    <row r="88" s="1922" customFormat="1"/>
    <row r="89" s="1922" customFormat="1"/>
    <row r="90" s="1922" customFormat="1"/>
    <row r="91" s="1922" customFormat="1"/>
    <row r="92" s="1922" customFormat="1"/>
    <row r="93" s="1922" customFormat="1"/>
    <row r="94" s="1922" customFormat="1"/>
    <row r="95" s="1922" customFormat="1"/>
    <row r="96" s="1922" customFormat="1"/>
    <row r="97" s="1922" customFormat="1"/>
    <row r="98" s="1922" customFormat="1"/>
    <row r="99" s="1922" customFormat="1"/>
    <row r="100" s="1922" customFormat="1"/>
    <row r="101" s="1922" customFormat="1"/>
    <row r="102" s="1922" customFormat="1"/>
    <row r="103" s="1922" customFormat="1"/>
    <row r="104" s="1922" customFormat="1"/>
    <row r="105" s="1922" customFormat="1"/>
    <row r="106" s="1922" customFormat="1"/>
    <row r="107" s="1922" customFormat="1"/>
    <row r="108" s="1922" customFormat="1"/>
    <row r="109" s="1922" customFormat="1"/>
    <row r="110" s="1922" customFormat="1"/>
    <row r="111" s="1922" customFormat="1"/>
    <row r="112" s="1922" customFormat="1"/>
    <row r="113" s="1922" customFormat="1"/>
    <row r="114" s="1922" customFormat="1"/>
    <row r="115" s="1922" customFormat="1"/>
    <row r="116" s="1922" customFormat="1"/>
    <row r="117" s="1922" customFormat="1"/>
    <row r="118" s="1922" customFormat="1"/>
    <row r="119" s="1922" customFormat="1"/>
    <row r="120" s="1922" customFormat="1"/>
    <row r="121" s="1922" customFormat="1"/>
    <row r="122" s="1922" customFormat="1"/>
    <row r="123" s="1922" customFormat="1"/>
    <row r="124" s="1922" customFormat="1"/>
    <row r="125" s="1922" customFormat="1"/>
    <row r="126" s="1922" customFormat="1"/>
    <row r="127" s="1922" customFormat="1"/>
    <row r="128" s="1922" customFormat="1"/>
    <row r="129" s="1922" customFormat="1"/>
    <row r="130" s="1922" customFormat="1"/>
    <row r="131" s="1922" customFormat="1"/>
    <row r="132" s="1922" customFormat="1"/>
    <row r="133" s="1922" customFormat="1"/>
    <row r="134" s="1922" customFormat="1"/>
    <row r="135" s="1922" customFormat="1"/>
    <row r="136" s="1922" customFormat="1"/>
    <row r="137" s="1922" customFormat="1"/>
    <row r="138" s="1922" customFormat="1"/>
    <row r="139" s="1922" customFormat="1"/>
    <row r="140" s="1922" customFormat="1"/>
    <row r="141" s="1922" customFormat="1"/>
    <row r="142" s="1922" customFormat="1"/>
    <row r="143" s="1922" customFormat="1"/>
    <row r="144" s="1922" customFormat="1"/>
    <row r="145" s="1922" customFormat="1"/>
    <row r="146" s="1922" customFormat="1"/>
    <row r="147" s="1922" customFormat="1"/>
    <row r="148" s="1922" customFormat="1"/>
    <row r="149" s="1922" customFormat="1"/>
    <row r="150" s="1922" customFormat="1"/>
    <row r="151" s="1922" customFormat="1"/>
    <row r="152" s="1922" customFormat="1"/>
    <row r="153" s="1922" customFormat="1"/>
    <row r="154" s="1922" customFormat="1"/>
    <row r="155" s="1922" customFormat="1"/>
    <row r="156" s="1922" customFormat="1"/>
    <row r="157" s="1922" customFormat="1"/>
    <row r="158" s="1922" customFormat="1"/>
    <row r="159" s="1922" customFormat="1"/>
    <row r="160" s="1922" customFormat="1"/>
    <row r="161" s="1922" customFormat="1"/>
    <row r="162" s="1922" customFormat="1"/>
    <row r="163" s="1922" customFormat="1"/>
    <row r="164" s="1922" customFormat="1"/>
    <row r="165" s="1922" customFormat="1"/>
    <row r="166" s="1922" customFormat="1"/>
    <row r="167" s="1922" customFormat="1"/>
    <row r="168" s="1922" customFormat="1"/>
    <row r="169" s="1922" customFormat="1"/>
    <row r="170" s="1922" customFormat="1"/>
    <row r="171" s="1922" customFormat="1"/>
    <row r="172" s="1922" customFormat="1"/>
    <row r="173" s="1922" customFormat="1"/>
    <row r="174" s="1922" customFormat="1"/>
    <row r="175" s="1922" customFormat="1"/>
    <row r="176" s="1922" customFormat="1"/>
    <row r="177" s="1922" customFormat="1"/>
    <row r="178" s="1922" customFormat="1"/>
    <row r="179" s="1922" customFormat="1"/>
    <row r="180" s="1922" customFormat="1"/>
    <row r="181" s="1922" customFormat="1"/>
    <row r="182" s="1922" customFormat="1"/>
    <row r="183" s="1922" customFormat="1"/>
    <row r="184" s="1922" customFormat="1"/>
    <row r="185" s="1922" customFormat="1"/>
    <row r="186" s="1922" customFormat="1"/>
    <row r="187" s="1922" customFormat="1"/>
    <row r="188" s="1922" customFormat="1"/>
    <row r="189" s="1922" customFormat="1"/>
    <row r="190" s="1922" customFormat="1"/>
    <row r="191" s="1922" customFormat="1"/>
    <row r="192" s="1922" customFormat="1"/>
    <row r="193" s="1922" customFormat="1"/>
    <row r="194" s="1922" customFormat="1"/>
    <row r="195" s="1922" customFormat="1"/>
    <row r="196" s="1922" customFormat="1"/>
    <row r="197" s="1922" customFormat="1"/>
    <row r="198" s="1922" customFormat="1"/>
    <row r="199" s="1922" customFormat="1"/>
    <row r="200" s="1922" customFormat="1"/>
    <row r="201" s="1922" customFormat="1"/>
    <row r="202" s="1922" customFormat="1"/>
    <row r="203" s="1922" customFormat="1"/>
    <row r="204" s="1922" customFormat="1"/>
    <row r="205" s="1922" customFormat="1"/>
    <row r="206" s="1922" customFormat="1"/>
    <row r="207" s="1922" customFormat="1"/>
    <row r="208" s="1922" customFormat="1"/>
    <row r="209" s="1922" customFormat="1"/>
  </sheetData>
  <mergeCells count="6">
    <mergeCell ref="B43:C43"/>
    <mergeCell ref="B8:L8"/>
    <mergeCell ref="B3:L3"/>
    <mergeCell ref="B4:L4"/>
    <mergeCell ref="B5:L5"/>
    <mergeCell ref="B6:L6"/>
  </mergeCells>
  <phoneticPr fontId="0" type="noConversion"/>
  <hyperlinks>
    <hyperlink ref="B11" location="'BIO-LAB '!A1" display="BIO-LAB" xr:uid="{00000000-0004-0000-0000-000000000000}"/>
    <hyperlink ref="B12" location="CENTIS!A1" display="CENTIS" xr:uid="{00000000-0004-0000-0000-000001000000}"/>
    <hyperlink ref="B13" location="CIE!Área_de_impresión" display="CIE" xr:uid="{00000000-0004-0000-0000-000002000000}"/>
    <hyperlink ref="B14" location="CIGB!A1" display="CIGB" xr:uid="{00000000-0004-0000-0000-000003000000}"/>
    <hyperlink ref="B15" location="CIM!A1" display="CIM" xr:uid="{00000000-0004-0000-0000-000004000000}"/>
    <hyperlink ref="B16" location="CNIC!A1" display="CNIC" xr:uid="{00000000-0004-0000-0000-000005000000}"/>
    <hyperlink ref="B18" location="CPM!A1" display="CPM" xr:uid="{00000000-0004-0000-0000-000006000000}"/>
    <hyperlink ref="H22" location="STAGO!A1" display="STAGO" xr:uid="{00000000-0004-0000-0000-000007000000}"/>
    <hyperlink ref="B22" location="HORIBA!A1" display="HORIBA" xr:uid="{00000000-0004-0000-0000-000008000000}"/>
    <hyperlink ref="H11" location="ISED!A1" display="ISED" xr:uid="{00000000-0004-0000-0000-000009000000}"/>
    <hyperlink ref="H12" location="IZOTOP!A1" display="IZOTOP" xr:uid="{00000000-0004-0000-0000-00000A000000}"/>
    <hyperlink ref="H18" location="ROCHE!A1" display="ROCHE" xr:uid="{00000000-0004-0000-0000-00000B000000}"/>
    <hyperlink ref="H20" location="SCANCO!A1" display="SCANCO" xr:uid="{00000000-0004-0000-0000-00000C000000}"/>
    <hyperlink ref="H21" location="SPINREACT!A1" display="SPINREACT" xr:uid="{00000000-0004-0000-0000-00000D000000}"/>
    <hyperlink ref="H17" location="MINDMAX!A1" display="MINDMAX" xr:uid="{00000000-0004-0000-0000-00000F000000}"/>
    <hyperlink ref="H16" location="MERCK!A1" display="MERCK" xr:uid="{00000000-0004-0000-0000-000010000000}"/>
    <hyperlink ref="H15" location="LINDMED!A1" display="LINDMED" xr:uid="{00000000-0004-0000-0000-000011000000}"/>
    <hyperlink ref="B20" location="DIALAB!A1" display="DIALAB" xr:uid="{00000000-0004-0000-0000-000012000000}"/>
    <hyperlink ref="B21" location="ELITECH!A1" display="ELITECH" xr:uid="{00000000-0004-0000-0000-000013000000}"/>
    <hyperlink ref="H19" location="'R&amp;P'!A1" display="R&amp;P" xr:uid="{00000000-0004-0000-0000-000014000000}"/>
    <hyperlink ref="B10" location="BioCen!OLE_LINK1" display="BIOCEN" xr:uid="{00000000-0004-0000-0000-000015000000}"/>
    <hyperlink ref="H13" location="'LAB CONDA'!A1" display="LAB CONDA" xr:uid="{00000000-0004-0000-0000-000016000000}"/>
    <hyperlink ref="B17" location="CEA!A1" display="CEA" xr:uid="{00000000-0004-0000-0000-000017000000}"/>
    <hyperlink ref="H10" location="INILAB!A1" display="INILAB" xr:uid="{00000000-0004-0000-0000-000018000000}"/>
    <hyperlink ref="B19" location="DANYEL!A1" display="DANYEL BIOTECH" xr:uid="{00000000-0004-0000-0000-000019000000}"/>
    <hyperlink ref="B23" location="HISTOKIT!A1" display="HISTOKIT" xr:uid="{0D2B6DB8-22D1-4F15-BF2E-506603D7619C}"/>
    <hyperlink ref="H14" location="'LAB DAVIH'!A1" display="LAB DAVIH" xr:uid="{00000000-0004-0000-0000-00000E000000}"/>
  </hyperlinks>
  <printOptions horizontalCentered="1"/>
  <pageMargins left="0.74803149606299213" right="0.74803149606299213" top="0.39370078740157483" bottom="0.39370078740157483" header="0" footer="0"/>
  <pageSetup fitToHeight="0" orientation="landscape"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EQ698"/>
  <sheetViews>
    <sheetView workbookViewId="0">
      <selection sqref="A1:H1"/>
    </sheetView>
  </sheetViews>
  <sheetFormatPr baseColWidth="10" defaultRowHeight="15"/>
  <cols>
    <col min="1" max="1" width="16" style="52" customWidth="1"/>
    <col min="2" max="2" width="13.28515625" style="137" customWidth="1"/>
    <col min="3" max="4" width="15.42578125" style="52" customWidth="1"/>
    <col min="5" max="5" width="16.7109375" style="52" customWidth="1"/>
    <col min="6" max="6" width="15.42578125" style="52" customWidth="1"/>
    <col min="7" max="7" width="13.7109375" style="52" customWidth="1"/>
    <col min="8" max="8" width="56.28515625" style="52" customWidth="1"/>
    <col min="9" max="9" width="60.42578125" style="52" customWidth="1"/>
    <col min="10" max="10" width="45.42578125" style="812" customWidth="1"/>
    <col min="11" max="11" width="19" style="120" customWidth="1"/>
    <col min="12" max="12" width="11.42578125" style="74" hidden="1" customWidth="1"/>
    <col min="13" max="13" width="12.85546875" style="74" hidden="1" customWidth="1"/>
    <col min="14" max="14" width="17.28515625" style="74" hidden="1" customWidth="1"/>
    <col min="15" max="15" width="11.5703125" style="52" hidden="1" customWidth="1"/>
    <col min="16" max="16" width="8.5703125" style="52" hidden="1" customWidth="1"/>
    <col min="17" max="17" width="5.140625" style="52" hidden="1" customWidth="1"/>
    <col min="18" max="18" width="8.5703125" style="52" customWidth="1"/>
    <col min="19" max="19" width="7.140625" style="52" customWidth="1"/>
    <col min="20" max="16384" width="11.42578125" style="52"/>
  </cols>
  <sheetData>
    <row r="1" spans="1:49" s="1936" customFormat="1">
      <c r="A1" s="2540" t="s">
        <v>6200</v>
      </c>
      <c r="B1" s="2540"/>
      <c r="C1" s="2540"/>
      <c r="D1" s="2540"/>
      <c r="E1" s="2540"/>
      <c r="F1" s="2540"/>
      <c r="G1" s="2540"/>
      <c r="H1" s="2540"/>
      <c r="J1" s="1937"/>
      <c r="K1" s="1938"/>
      <c r="L1" s="1939"/>
      <c r="M1" s="1939"/>
      <c r="N1" s="1939"/>
    </row>
    <row r="2" spans="1:49" s="1936" customFormat="1" ht="26.25" customHeight="1" thickBot="1">
      <c r="A2" s="1940" t="s">
        <v>351</v>
      </c>
      <c r="B2" s="1941"/>
      <c r="C2" s="1941"/>
      <c r="D2" s="1941"/>
      <c r="E2" s="1941"/>
      <c r="F2" s="1941"/>
      <c r="J2" s="1937"/>
      <c r="K2" s="1938"/>
      <c r="L2" s="1939"/>
      <c r="M2" s="1939"/>
      <c r="N2" s="1939"/>
      <c r="S2" s="1942" t="s">
        <v>2735</v>
      </c>
      <c r="T2" s="1943">
        <f ca="1">TODAY()</f>
        <v>46175</v>
      </c>
    </row>
    <row r="3" spans="1:49" s="1936" customFormat="1" ht="21.75" customHeight="1" thickTop="1" thickBot="1">
      <c r="A3" s="2571" t="s">
        <v>1161</v>
      </c>
      <c r="B3" s="2572"/>
      <c r="C3" s="2572"/>
      <c r="D3" s="2572"/>
      <c r="E3" s="2572"/>
      <c r="F3" s="2572"/>
      <c r="G3" s="2573"/>
      <c r="H3" s="1944"/>
      <c r="I3" s="1944"/>
      <c r="J3" s="1945"/>
      <c r="K3" s="1946"/>
      <c r="L3" s="1939"/>
      <c r="M3" s="1939"/>
      <c r="N3" s="1939"/>
    </row>
    <row r="4" spans="1:49" s="573" customFormat="1" ht="30.75" customHeight="1" thickTop="1" thickBot="1">
      <c r="A4" s="575" t="s">
        <v>1598</v>
      </c>
      <c r="B4" s="300" t="s">
        <v>1160</v>
      </c>
      <c r="C4" s="577" t="s">
        <v>1162</v>
      </c>
      <c r="D4" s="577" t="s">
        <v>1163</v>
      </c>
      <c r="E4" s="576" t="s">
        <v>2736</v>
      </c>
      <c r="F4" s="576" t="s">
        <v>2737</v>
      </c>
      <c r="G4" s="813" t="s">
        <v>604</v>
      </c>
      <c r="H4" s="577" t="s">
        <v>1586</v>
      </c>
      <c r="I4" s="577" t="s">
        <v>1164</v>
      </c>
      <c r="J4" s="577" t="s">
        <v>429</v>
      </c>
      <c r="K4" s="814" t="s">
        <v>1047</v>
      </c>
      <c r="L4" s="572" t="s">
        <v>1592</v>
      </c>
      <c r="M4" s="572" t="s">
        <v>1590</v>
      </c>
      <c r="N4" s="572" t="s">
        <v>1591</v>
      </c>
      <c r="R4" s="534"/>
      <c r="S4" s="126"/>
      <c r="T4" s="815"/>
      <c r="U4" s="816">
        <v>2012</v>
      </c>
      <c r="V4" s="817">
        <v>2013</v>
      </c>
      <c r="W4" s="817">
        <v>2014</v>
      </c>
      <c r="X4" s="817">
        <v>2015</v>
      </c>
      <c r="Y4" s="817">
        <v>2016</v>
      </c>
      <c r="Z4" s="816" t="s">
        <v>2739</v>
      </c>
      <c r="AA4" s="818" t="s">
        <v>1595</v>
      </c>
      <c r="AB4" s="126"/>
      <c r="AC4" s="126"/>
      <c r="AD4" s="126"/>
      <c r="AE4" s="126"/>
      <c r="AF4" s="126"/>
      <c r="AG4" s="126"/>
      <c r="AH4" s="126"/>
      <c r="AI4" s="126"/>
      <c r="AJ4" s="126"/>
      <c r="AK4" s="126"/>
      <c r="AL4" s="126"/>
      <c r="AM4" s="126"/>
      <c r="AN4" s="126"/>
      <c r="AO4" s="126"/>
      <c r="AP4" s="126"/>
      <c r="AQ4" s="126"/>
      <c r="AR4" s="126"/>
      <c r="AS4" s="126"/>
      <c r="AT4" s="126"/>
      <c r="AU4" s="126"/>
      <c r="AV4" s="126"/>
      <c r="AW4" s="126"/>
    </row>
    <row r="5" spans="1:49" s="841" customFormat="1" ht="21" customHeight="1">
      <c r="A5" s="309" t="s">
        <v>1589</v>
      </c>
      <c r="B5" s="1344" t="s">
        <v>1338</v>
      </c>
      <c r="C5" s="194">
        <v>39100</v>
      </c>
      <c r="D5" s="310">
        <v>46388</v>
      </c>
      <c r="E5" s="310" t="str">
        <f t="shared" ref="E5:E68" ca="1" si="0">IF(D5&lt;=$T$2,"CADUCADO","VIGENTE")</f>
        <v>VIGENTE</v>
      </c>
      <c r="F5" s="2331" t="str">
        <f t="shared" ref="F5:F68" ca="1" si="1">IF($T$2&gt;=(EDATE(D5,-3)),"ALERTA","OK")</f>
        <v>OK</v>
      </c>
      <c r="G5" s="310" t="s">
        <v>1276</v>
      </c>
      <c r="H5" s="318" t="s">
        <v>4977</v>
      </c>
      <c r="I5" s="311" t="s">
        <v>1217</v>
      </c>
      <c r="J5" s="195" t="s">
        <v>1360</v>
      </c>
      <c r="K5" s="299"/>
      <c r="L5" s="839"/>
      <c r="M5" s="839" t="e">
        <f>IF(ISNUMBER(FIND("/",#REF!,1)),MID(#REF!,1,FIND("/",#REF!,1)-1),#REF!)</f>
        <v>#REF!</v>
      </c>
      <c r="N5" s="839" t="str">
        <f>IF(ISNUMBER(FIND("/",#REF!,1)),MID(#REF!,FIND("/",#REF!,1)+1,LEN(#REF!)),"")</f>
        <v/>
      </c>
      <c r="O5" s="840"/>
      <c r="P5" s="840"/>
      <c r="Q5" s="840"/>
      <c r="R5" s="840"/>
      <c r="S5" s="840"/>
      <c r="T5" s="840"/>
      <c r="U5" s="840"/>
      <c r="V5" s="840"/>
      <c r="W5" s="840"/>
      <c r="X5" s="840"/>
    </row>
    <row r="6" spans="1:49" s="705" customFormat="1" ht="18" customHeight="1">
      <c r="A6" s="271" t="s">
        <v>1588</v>
      </c>
      <c r="B6" s="201" t="s">
        <v>1660</v>
      </c>
      <c r="C6" s="221">
        <v>39100</v>
      </c>
      <c r="D6" s="303">
        <v>46388</v>
      </c>
      <c r="E6" s="303" t="str">
        <f t="shared" ca="1" si="0"/>
        <v>VIGENTE</v>
      </c>
      <c r="F6" s="1558" t="str">
        <f t="shared" ca="1" si="1"/>
        <v>OK</v>
      </c>
      <c r="G6" s="201" t="s">
        <v>1276</v>
      </c>
      <c r="H6" s="206" t="s">
        <v>1339</v>
      </c>
      <c r="I6" s="206" t="s">
        <v>1217</v>
      </c>
      <c r="J6" s="201" t="s">
        <v>432</v>
      </c>
      <c r="K6" s="290">
        <v>4018102</v>
      </c>
      <c r="L6" s="704"/>
      <c r="M6" s="704" t="str">
        <f>IF(ISNUMBER(FIND("/",$B5,1)),MID($B5,1,FIND("/",$B5,1)-1),$B5)</f>
        <v>D0701-01</v>
      </c>
      <c r="N6" s="704" t="str">
        <f>IF(ISNUMBER(FIND("/",$B5,1)),MID($B5,FIND("/",$B5,1)+1,LEN($B5)),"")</f>
        <v/>
      </c>
      <c r="O6" s="825"/>
      <c r="P6" s="825"/>
      <c r="Q6" s="825"/>
      <c r="R6" s="825"/>
      <c r="S6" s="825"/>
      <c r="T6" s="825"/>
      <c r="U6" s="825"/>
      <c r="V6" s="825"/>
      <c r="W6" s="825"/>
      <c r="X6" s="825"/>
    </row>
    <row r="7" spans="1:49" s="591" customFormat="1" ht="18" customHeight="1">
      <c r="A7" s="271" t="s">
        <v>1588</v>
      </c>
      <c r="B7" s="201" t="s">
        <v>1661</v>
      </c>
      <c r="C7" s="221">
        <v>39100</v>
      </c>
      <c r="D7" s="303">
        <v>46388</v>
      </c>
      <c r="E7" s="303" t="str">
        <f t="shared" ca="1" si="0"/>
        <v>VIGENTE</v>
      </c>
      <c r="F7" s="1558" t="str">
        <f t="shared" ca="1" si="1"/>
        <v>OK</v>
      </c>
      <c r="G7" s="201" t="s">
        <v>1276</v>
      </c>
      <c r="H7" s="206" t="s">
        <v>1340</v>
      </c>
      <c r="I7" s="206" t="s">
        <v>1217</v>
      </c>
      <c r="J7" s="201" t="s">
        <v>431</v>
      </c>
      <c r="K7" s="290">
        <v>4020052</v>
      </c>
      <c r="L7" s="588"/>
      <c r="M7" s="588" t="e">
        <f>IF(ISNUMBER(FIND("/",#REF!,1)),MID(#REF!,1,FIND("/",#REF!,1)-1),#REF!)</f>
        <v>#REF!</v>
      </c>
      <c r="N7" s="588" t="str">
        <f>IF(ISNUMBER(FIND("/",#REF!,1)),MID(#REF!,FIND("/",#REF!,1)+1,LEN(#REF!)),"")</f>
        <v/>
      </c>
      <c r="O7" s="826"/>
      <c r="P7" s="826"/>
      <c r="Q7" s="826"/>
      <c r="R7" s="826"/>
      <c r="S7" s="826"/>
      <c r="T7" s="826"/>
      <c r="U7" s="826"/>
      <c r="V7" s="826"/>
      <c r="W7" s="826"/>
      <c r="X7" s="826"/>
    </row>
    <row r="8" spans="1:49" s="591" customFormat="1" ht="18" customHeight="1">
      <c r="A8" s="271" t="s">
        <v>1588</v>
      </c>
      <c r="B8" s="201" t="s">
        <v>1662</v>
      </c>
      <c r="C8" s="221">
        <v>39100</v>
      </c>
      <c r="D8" s="303">
        <v>46388</v>
      </c>
      <c r="E8" s="303" t="str">
        <f t="shared" ca="1" si="0"/>
        <v>VIGENTE</v>
      </c>
      <c r="F8" s="1558" t="str">
        <f t="shared" ca="1" si="1"/>
        <v>OK</v>
      </c>
      <c r="G8" s="201" t="s">
        <v>1276</v>
      </c>
      <c r="H8" s="206" t="s">
        <v>915</v>
      </c>
      <c r="I8" s="206" t="s">
        <v>1217</v>
      </c>
      <c r="J8" s="201" t="s">
        <v>431</v>
      </c>
      <c r="K8" s="290">
        <v>4020362</v>
      </c>
      <c r="L8" s="588"/>
      <c r="M8" s="588" t="e">
        <f>IF(ISNUMBER(FIND("/",#REF!,1)),MID(#REF!,1,FIND("/",#REF!,1)-1),#REF!)</f>
        <v>#REF!</v>
      </c>
      <c r="N8" s="588" t="str">
        <f>IF(ISNUMBER(FIND("/",#REF!,1)),MID(#REF!,FIND("/",#REF!,1)+1,LEN(#REF!)),"")</f>
        <v/>
      </c>
      <c r="O8" s="826"/>
      <c r="P8" s="826"/>
      <c r="Q8" s="826"/>
      <c r="R8" s="826"/>
      <c r="S8" s="826"/>
      <c r="T8" s="826"/>
      <c r="U8" s="826"/>
      <c r="V8" s="826"/>
      <c r="W8" s="826"/>
      <c r="X8" s="826"/>
    </row>
    <row r="9" spans="1:49" s="591" customFormat="1" ht="18" customHeight="1">
      <c r="A9" s="271" t="s">
        <v>1588</v>
      </c>
      <c r="B9" s="201" t="s">
        <v>1500</v>
      </c>
      <c r="C9" s="221">
        <v>39100</v>
      </c>
      <c r="D9" s="303">
        <v>46388</v>
      </c>
      <c r="E9" s="303" t="str">
        <f t="shared" ca="1" si="0"/>
        <v>VIGENTE</v>
      </c>
      <c r="F9" s="1558" t="str">
        <f t="shared" ca="1" si="1"/>
        <v>OK</v>
      </c>
      <c r="G9" s="201" t="s">
        <v>1276</v>
      </c>
      <c r="H9" s="206" t="s">
        <v>1341</v>
      </c>
      <c r="I9" s="206" t="s">
        <v>1217</v>
      </c>
      <c r="J9" s="201" t="s">
        <v>1360</v>
      </c>
      <c r="K9" s="290">
        <v>4021802</v>
      </c>
      <c r="L9" s="588"/>
      <c r="M9" s="588" t="e">
        <f>IF(ISNUMBER(FIND("/",#REF!,1)),MID(#REF!,1,FIND("/",#REF!,1)-1),#REF!)</f>
        <v>#REF!</v>
      </c>
      <c r="N9" s="588" t="str">
        <f>IF(ISNUMBER(FIND("/",#REF!,1)),MID(#REF!,FIND("/",#REF!,1)+1,LEN(#REF!)),"")</f>
        <v/>
      </c>
      <c r="O9" s="826"/>
      <c r="P9" s="826"/>
      <c r="Q9" s="826"/>
      <c r="R9" s="826"/>
      <c r="S9" s="826"/>
      <c r="T9" s="826"/>
      <c r="U9" s="826"/>
      <c r="V9" s="826"/>
      <c r="W9" s="826"/>
      <c r="X9" s="826"/>
    </row>
    <row r="10" spans="1:49" s="137" customFormat="1" ht="18" customHeight="1">
      <c r="A10" s="271" t="s">
        <v>1588</v>
      </c>
      <c r="B10" s="201" t="s">
        <v>1204</v>
      </c>
      <c r="C10" s="221">
        <v>39100</v>
      </c>
      <c r="D10" s="303">
        <v>46388</v>
      </c>
      <c r="E10" s="303" t="str">
        <f t="shared" ca="1" si="0"/>
        <v>VIGENTE</v>
      </c>
      <c r="F10" s="1558" t="str">
        <f t="shared" ca="1" si="1"/>
        <v>OK</v>
      </c>
      <c r="G10" s="201" t="s">
        <v>1276</v>
      </c>
      <c r="H10" s="206" t="s">
        <v>1302</v>
      </c>
      <c r="I10" s="206" t="s">
        <v>1217</v>
      </c>
      <c r="J10" s="201" t="s">
        <v>431</v>
      </c>
      <c r="K10" s="290">
        <v>4019612</v>
      </c>
      <c r="L10" s="706"/>
      <c r="M10" s="706" t="e">
        <f>IF(ISNUMBER(FIND("/",#REF!,1)),MID(#REF!,1,FIND("/",#REF!,1)-1),#REF!)</f>
        <v>#REF!</v>
      </c>
      <c r="N10" s="706" t="str">
        <f>IF(ISNUMBER(FIND("/",#REF!,1)),MID(#REF!,FIND("/",#REF!,1)+1,LEN(#REF!)),"")</f>
        <v/>
      </c>
      <c r="O10" s="820"/>
      <c r="P10" s="820"/>
      <c r="Q10" s="820"/>
      <c r="R10" s="820"/>
      <c r="S10" s="820"/>
      <c r="T10" s="820"/>
      <c r="U10" s="820"/>
      <c r="V10" s="820"/>
      <c r="W10" s="820"/>
      <c r="X10" s="820"/>
    </row>
    <row r="11" spans="1:49" s="137" customFormat="1" ht="18" customHeight="1">
      <c r="A11" s="271" t="s">
        <v>1588</v>
      </c>
      <c r="B11" s="201" t="s">
        <v>1205</v>
      </c>
      <c r="C11" s="221">
        <v>39100</v>
      </c>
      <c r="D11" s="303">
        <v>46388</v>
      </c>
      <c r="E11" s="303" t="str">
        <f t="shared" ca="1" si="0"/>
        <v>VIGENTE</v>
      </c>
      <c r="F11" s="1558" t="str">
        <f t="shared" ca="1" si="1"/>
        <v>OK</v>
      </c>
      <c r="G11" s="201" t="s">
        <v>1276</v>
      </c>
      <c r="H11" s="206" t="s">
        <v>1303</v>
      </c>
      <c r="I11" s="206" t="s">
        <v>1217</v>
      </c>
      <c r="J11" s="201" t="s">
        <v>431</v>
      </c>
      <c r="K11" s="290">
        <v>4019622</v>
      </c>
      <c r="L11" s="706"/>
      <c r="M11" s="706" t="str">
        <f>IF(ISNUMBER(FIND("/",$B10,1)),MID($B10,1,FIND("/",$B10,1)-1),$B10)</f>
        <v>D0701-01</v>
      </c>
      <c r="N11" s="706" t="str">
        <f>IF(ISNUMBER(FIND("/",$B10,1)),MID($B10,FIND("/",$B10,1)+1,LEN($B10)),"")</f>
        <v>41</v>
      </c>
      <c r="O11" s="820"/>
      <c r="P11" s="820"/>
      <c r="Q11" s="820"/>
      <c r="R11" s="820"/>
      <c r="S11" s="820"/>
      <c r="T11" s="820"/>
      <c r="U11" s="820"/>
      <c r="V11" s="820"/>
      <c r="W11" s="820"/>
      <c r="X11" s="820"/>
    </row>
    <row r="12" spans="1:49" s="137" customFormat="1" ht="18" customHeight="1">
      <c r="A12" s="271" t="s">
        <v>1588</v>
      </c>
      <c r="B12" s="201" t="s">
        <v>875</v>
      </c>
      <c r="C12" s="221">
        <v>39100</v>
      </c>
      <c r="D12" s="303">
        <v>46388</v>
      </c>
      <c r="E12" s="303" t="str">
        <f t="shared" ca="1" si="0"/>
        <v>VIGENTE</v>
      </c>
      <c r="F12" s="1558" t="str">
        <f t="shared" ca="1" si="1"/>
        <v>OK</v>
      </c>
      <c r="G12" s="201" t="s">
        <v>1276</v>
      </c>
      <c r="H12" s="206" t="s">
        <v>878</v>
      </c>
      <c r="I12" s="206" t="s">
        <v>1217</v>
      </c>
      <c r="J12" s="201" t="s">
        <v>431</v>
      </c>
      <c r="K12" s="290">
        <v>4012872</v>
      </c>
      <c r="L12" s="706"/>
      <c r="M12" s="706" t="e">
        <f>IF(ISNUMBER(FIND("/",#REF!,1)),MID(#REF!,1,FIND("/",#REF!,1)-1),#REF!)</f>
        <v>#REF!</v>
      </c>
      <c r="N12" s="706" t="str">
        <f>IF(ISNUMBER(FIND("/",#REF!,1)),MID(#REF!,FIND("/",#REF!,1)+1,LEN(#REF!)),"")</f>
        <v/>
      </c>
      <c r="O12" s="820"/>
      <c r="P12" s="820"/>
      <c r="Q12" s="820"/>
      <c r="R12" s="820"/>
      <c r="S12" s="820"/>
      <c r="T12" s="820"/>
      <c r="U12" s="820"/>
      <c r="V12" s="820"/>
      <c r="W12" s="820"/>
      <c r="X12" s="820"/>
    </row>
    <row r="13" spans="1:49" s="137" customFormat="1" ht="18" customHeight="1">
      <c r="A13" s="271" t="s">
        <v>1588</v>
      </c>
      <c r="B13" s="201" t="s">
        <v>876</v>
      </c>
      <c r="C13" s="221">
        <v>39100</v>
      </c>
      <c r="D13" s="303">
        <v>46388</v>
      </c>
      <c r="E13" s="303" t="str">
        <f t="shared" ca="1" si="0"/>
        <v>VIGENTE</v>
      </c>
      <c r="F13" s="1558" t="str">
        <f t="shared" ca="1" si="1"/>
        <v>OK</v>
      </c>
      <c r="G13" s="201" t="s">
        <v>1276</v>
      </c>
      <c r="H13" s="206" t="s">
        <v>872</v>
      </c>
      <c r="I13" s="206" t="s">
        <v>1217</v>
      </c>
      <c r="J13" s="201" t="s">
        <v>432</v>
      </c>
      <c r="K13" s="290">
        <v>4013682</v>
      </c>
      <c r="L13" s="706"/>
      <c r="M13" s="706" t="e">
        <f>IF(ISNUMBER(FIND("/",#REF!,1)),MID(#REF!,1,FIND("/",#REF!,1)-1),#REF!)</f>
        <v>#REF!</v>
      </c>
      <c r="N13" s="706" t="str">
        <f>IF(ISNUMBER(FIND("/",#REF!,1)),MID(#REF!,FIND("/",#REF!,1)+1,LEN(#REF!)),"")</f>
        <v/>
      </c>
      <c r="O13" s="820"/>
      <c r="P13" s="820"/>
      <c r="Q13" s="820"/>
      <c r="R13" s="820"/>
      <c r="S13" s="820"/>
      <c r="T13" s="820"/>
      <c r="U13" s="820"/>
      <c r="V13" s="820"/>
      <c r="W13" s="820"/>
      <c r="X13" s="820"/>
    </row>
    <row r="14" spans="1:49" s="137" customFormat="1" ht="18" customHeight="1">
      <c r="A14" s="271" t="s">
        <v>1588</v>
      </c>
      <c r="B14" s="201" t="s">
        <v>877</v>
      </c>
      <c r="C14" s="221">
        <v>39100</v>
      </c>
      <c r="D14" s="303">
        <v>46388</v>
      </c>
      <c r="E14" s="303" t="str">
        <f t="shared" ca="1" si="0"/>
        <v>VIGENTE</v>
      </c>
      <c r="F14" s="1558" t="str">
        <f t="shared" ca="1" si="1"/>
        <v>OK</v>
      </c>
      <c r="G14" s="201" t="s">
        <v>1276</v>
      </c>
      <c r="H14" s="206" t="s">
        <v>896</v>
      </c>
      <c r="I14" s="206" t="s">
        <v>1217</v>
      </c>
      <c r="J14" s="201" t="s">
        <v>431</v>
      </c>
      <c r="K14" s="290">
        <v>4016852</v>
      </c>
      <c r="L14" s="706"/>
      <c r="M14" s="706" t="e">
        <f>IF(ISNUMBER(FIND("/",#REF!,1)),MID(#REF!,1,FIND("/",#REF!,1)-1),#REF!)</f>
        <v>#REF!</v>
      </c>
      <c r="N14" s="706" t="str">
        <f>IF(ISNUMBER(FIND("/",#REF!,1)),MID(#REF!,FIND("/",#REF!,1)+1,LEN(#REF!)),"")</f>
        <v/>
      </c>
      <c r="O14" s="820"/>
      <c r="P14" s="820"/>
      <c r="Q14" s="820"/>
      <c r="R14" s="820"/>
      <c r="S14" s="820"/>
      <c r="T14" s="820"/>
      <c r="U14" s="820"/>
      <c r="V14" s="820"/>
      <c r="W14" s="820"/>
      <c r="X14" s="820"/>
    </row>
    <row r="15" spans="1:49" s="137" customFormat="1" ht="18" customHeight="1">
      <c r="A15" s="271" t="s">
        <v>1588</v>
      </c>
      <c r="B15" s="201" t="s">
        <v>1924</v>
      </c>
      <c r="C15" s="221">
        <v>41976</v>
      </c>
      <c r="D15" s="303">
        <v>46388</v>
      </c>
      <c r="E15" s="303" t="str">
        <f t="shared" ca="1" si="0"/>
        <v>VIGENTE</v>
      </c>
      <c r="F15" s="1558" t="str">
        <f t="shared" ca="1" si="1"/>
        <v>OK</v>
      </c>
      <c r="G15" s="201" t="s">
        <v>1276</v>
      </c>
      <c r="H15" s="206" t="s">
        <v>1923</v>
      </c>
      <c r="I15" s="206" t="s">
        <v>1217</v>
      </c>
      <c r="J15" s="201" t="s">
        <v>432</v>
      </c>
      <c r="K15" s="290">
        <v>4011042</v>
      </c>
      <c r="L15" s="706"/>
      <c r="M15" s="706" t="e">
        <f>IF(ISNUMBER(FIND("/",#REF!,1)),MID(#REF!,1,FIND("/",#REF!,1)-1),#REF!)</f>
        <v>#REF!</v>
      </c>
      <c r="N15" s="706" t="str">
        <f>IF(ISNUMBER(FIND("/",#REF!,1)),MID(#REF!,FIND("/",#REF!,1)+1,LEN(#REF!)),"")</f>
        <v/>
      </c>
      <c r="O15" s="820"/>
      <c r="P15" s="820"/>
      <c r="Q15" s="820"/>
      <c r="R15" s="820"/>
      <c r="S15" s="820"/>
      <c r="T15" s="820"/>
      <c r="U15" s="820"/>
      <c r="V15" s="820"/>
      <c r="W15" s="820"/>
      <c r="X15" s="820"/>
    </row>
    <row r="16" spans="1:49" s="1525" customFormat="1" ht="30">
      <c r="A16" s="400" t="s">
        <v>1589</v>
      </c>
      <c r="B16" s="188" t="s">
        <v>1280</v>
      </c>
      <c r="C16" s="189">
        <v>39119</v>
      </c>
      <c r="D16" s="313">
        <v>46419</v>
      </c>
      <c r="E16" s="313" t="str">
        <f t="shared" ca="1" si="0"/>
        <v>VIGENTE</v>
      </c>
      <c r="F16" s="2332" t="str">
        <f t="shared" ca="1" si="1"/>
        <v>OK</v>
      </c>
      <c r="G16" s="188" t="s">
        <v>1277</v>
      </c>
      <c r="H16" s="223" t="s">
        <v>5019</v>
      </c>
      <c r="I16" s="191" t="s">
        <v>1044</v>
      </c>
      <c r="J16" s="188" t="s">
        <v>1305</v>
      </c>
      <c r="K16" s="286"/>
      <c r="L16" s="1517"/>
      <c r="M16" s="1517" t="e">
        <f>IF(ISNUMBER(FIND("/",#REF!,1)),MID(#REF!,1,FIND("/",#REF!,1)-1),#REF!)</f>
        <v>#REF!</v>
      </c>
      <c r="N16" s="1517" t="str">
        <f>IF(ISNUMBER(FIND("/",#REF!,1)),MID(#REF!,FIND("/",#REF!,1)+1,LEN(#REF!)),"")</f>
        <v/>
      </c>
      <c r="O16" s="1518" t="s">
        <v>1594</v>
      </c>
      <c r="P16" s="1519"/>
      <c r="Q16" s="1520"/>
      <c r="R16" s="1521"/>
      <c r="S16" s="1521"/>
      <c r="T16" s="1522"/>
      <c r="U16" s="1523">
        <f>COUNTIFS($C$16:$C$75, "&gt;="&amp;U21, $C$16:$C$75, "&lt;="&amp;U22, $A$16:$A$75, "&lt;&gt;F")</f>
        <v>0</v>
      </c>
      <c r="V16" s="1523">
        <f>COUNTIFS($C$16:$C$75, "&gt;="&amp;V21, $C$16:$C$75, "&lt;="&amp;V22, $A$16:$A$75, "&lt;&gt;F")</f>
        <v>0</v>
      </c>
      <c r="W16" s="1523">
        <f>COUNTIFS($C$16:$C$75, "&gt;="&amp;W21, $C$16:$C$75, "&lt;="&amp;W22, $A$16:$A$75, "&lt;&gt;F")</f>
        <v>0</v>
      </c>
      <c r="X16" s="1523">
        <f>COUNTIFS($C$16:$C$75, "&gt;="&amp;X21, $C$16:$C$75, "&lt;="&amp;X22, $A$16:$A$75, "&lt;&gt;F")</f>
        <v>0</v>
      </c>
      <c r="Y16" s="1523">
        <f>COUNTIFS($C$16:$C$75, "&gt;="&amp;Y21, $C$16:$C$75, "&lt;="&amp;Y22, $A$16:$A$75, "&lt;&gt;F")</f>
        <v>0</v>
      </c>
      <c r="Z16" s="1523">
        <f>COUNTIFS($C$16:$C$75,"&gt;="&amp;Z21, $C$16:$C$75, "&lt;="&amp;Z22, $A$16:$A$75, "&lt;&gt;F")</f>
        <v>0</v>
      </c>
      <c r="AA16" s="1524">
        <f>SUM(U16:Y16)</f>
        <v>0</v>
      </c>
    </row>
    <row r="17" spans="1:41" s="591" customFormat="1" ht="31.5" customHeight="1">
      <c r="A17" s="271" t="s">
        <v>1588</v>
      </c>
      <c r="B17" s="201" t="s">
        <v>1281</v>
      </c>
      <c r="C17" s="173">
        <v>39119</v>
      </c>
      <c r="D17" s="303">
        <v>46419</v>
      </c>
      <c r="E17" s="274" t="str">
        <f t="shared" ca="1" si="0"/>
        <v>VIGENTE</v>
      </c>
      <c r="F17" s="1558" t="str">
        <f t="shared" ca="1" si="1"/>
        <v>OK</v>
      </c>
      <c r="G17" s="172" t="s">
        <v>1277</v>
      </c>
      <c r="H17" s="206" t="s">
        <v>3190</v>
      </c>
      <c r="I17" s="171" t="s">
        <v>1044</v>
      </c>
      <c r="J17" s="172" t="s">
        <v>497</v>
      </c>
      <c r="K17" s="243" t="s">
        <v>434</v>
      </c>
      <c r="L17" s="588"/>
      <c r="M17" s="588" t="e">
        <f>IF(ISNUMBER(FIND("/",#REF!,1)),MID(#REF!,1,FIND("/",#REF!,1)-1),#REF!)</f>
        <v>#REF!</v>
      </c>
      <c r="N17" s="588" t="str">
        <f>IF(ISNUMBER(FIND("/",#REF!,1)),MID(#REF!,FIND("/",#REF!,1)+1,LEN(#REF!)),"")</f>
        <v/>
      </c>
      <c r="O17" s="1526" t="s">
        <v>1598</v>
      </c>
      <c r="P17" s="1526" t="s">
        <v>1590</v>
      </c>
      <c r="Q17" s="1527" t="s">
        <v>1595</v>
      </c>
      <c r="R17" s="826"/>
      <c r="S17" s="826"/>
      <c r="T17" s="1522" t="s">
        <v>2740</v>
      </c>
      <c r="U17" s="1523">
        <f>COUNTIFS($C$16:$C$75, "&gt;="&amp;U21, $C$16:$C$75, "&lt;="&amp;U22, $A$16:$A$75, "&lt;&gt;F",$G$16:$G$75, "A" )</f>
        <v>0</v>
      </c>
      <c r="V17" s="1523">
        <f>COUNTIFS($C$16:$C$75, "&gt;="&amp;V21, $C$16:$C$75, "&lt;="&amp;V22, $A$16:$A$75, "&lt;&gt;F",$G$16:$G$75, "A" )</f>
        <v>0</v>
      </c>
      <c r="W17" s="1523">
        <f>COUNTIFS($C$16:$C$75, "&gt;="&amp;W21, $C$16:$C$75, "&lt;="&amp;W22, $A$16:$A$75, "&lt;&gt;F",$G$16:$G$75, "A" )</f>
        <v>0</v>
      </c>
      <c r="X17" s="1523">
        <f>COUNTIFS($C$16:$C$75, "&gt;="&amp;X21, $C$16:$C$75, "&lt;="&amp;X22, $A$16:$A$75, "&lt;&gt;F",$G$16:$G$75, "A" )</f>
        <v>0</v>
      </c>
      <c r="Y17" s="1523">
        <f>COUNTIFS($C$16:$C$75, "&gt;="&amp;Y21, $C$16:$C$75, "&lt;="&amp;Y22, $A$16:$A$75, "&lt;&gt;F",$G$16:$G$75, "A" )</f>
        <v>0</v>
      </c>
      <c r="Z17" s="1523">
        <f>COUNTIFS($C$16:$C$75,"&gt;="&amp;Z22, $C$16:$C$75, "&lt;="&amp;Z23, $A$16:$A$75, "&lt;&gt;F",$G$16:$G$75, "A")</f>
        <v>0</v>
      </c>
      <c r="AA17" s="1524">
        <f>SUM(U17:Y17)</f>
        <v>0</v>
      </c>
    </row>
    <row r="18" spans="1:41" s="591" customFormat="1" ht="29.25" customHeight="1">
      <c r="A18" s="271" t="s">
        <v>1588</v>
      </c>
      <c r="B18" s="201" t="s">
        <v>1282</v>
      </c>
      <c r="C18" s="173">
        <v>39119</v>
      </c>
      <c r="D18" s="303">
        <v>46419</v>
      </c>
      <c r="E18" s="274" t="str">
        <f t="shared" ca="1" si="0"/>
        <v>VIGENTE</v>
      </c>
      <c r="F18" s="1558" t="str">
        <f t="shared" ca="1" si="1"/>
        <v>OK</v>
      </c>
      <c r="G18" s="172" t="s">
        <v>1277</v>
      </c>
      <c r="H18" s="206" t="s">
        <v>1030</v>
      </c>
      <c r="I18" s="171" t="s">
        <v>1044</v>
      </c>
      <c r="J18" s="172" t="s">
        <v>498</v>
      </c>
      <c r="K18" s="243" t="s">
        <v>435</v>
      </c>
      <c r="L18" s="588"/>
      <c r="M18" s="588" t="e">
        <f>IF(ISNUMBER(FIND("/",#REF!,1)),MID(#REF!,1,FIND("/",#REF!,1)-1),#REF!)</f>
        <v>#REF!</v>
      </c>
      <c r="N18" s="588" t="str">
        <f>IF(ISNUMBER(FIND("/",#REF!,1)),MID(#REF!,FIND("/",#REF!,1)+1,LEN(#REF!)),"")</f>
        <v/>
      </c>
      <c r="O18" s="1526" t="s">
        <v>1589</v>
      </c>
      <c r="P18" s="1528"/>
      <c r="Q18" s="1529">
        <v>15</v>
      </c>
      <c r="R18" s="826"/>
      <c r="S18" s="826"/>
      <c r="T18" s="1522" t="s">
        <v>2741</v>
      </c>
      <c r="U18" s="1523">
        <f>COUNTIFS($C$16:$C$75, "&gt;="&amp;U21, $C$16:$C$75, "&lt;="&amp;U22, $A$16:$A$75, "&lt;&gt;F",$G$16:$G$75, "B" )</f>
        <v>0</v>
      </c>
      <c r="V18" s="1523">
        <f>COUNTIFS($C$16:$C$75, "&gt;="&amp;V21, $C$16:$C$75, "&lt;="&amp;V22, $A$16:$A$75, "&lt;&gt;F",$G$16:$G$75, "B" )</f>
        <v>0</v>
      </c>
      <c r="W18" s="1523">
        <f>COUNTIFS($C$16:$C$75, "&gt;="&amp;W21, $C$16:$C$75, "&lt;="&amp;W22, $A$16:$A$75, "&lt;&gt;F",$G$16:$G$75, "B" )</f>
        <v>0</v>
      </c>
      <c r="X18" s="1523">
        <f>COUNTIFS($C$16:$C$75, "&gt;="&amp;X21, $C$16:$C$75, "&lt;="&amp;X22, $A$16:$A$75, "&lt;&gt;F",$G$16:$G$75, "B" )</f>
        <v>0</v>
      </c>
      <c r="Y18" s="1523">
        <f>COUNTIFS($C$16:$C$75, "&gt;="&amp;Y21, $C$16:$C$75, "&lt;="&amp;Y22, $A$16:$A$75, "&lt;&gt;F",$G$16:$G$75, "B" )</f>
        <v>0</v>
      </c>
      <c r="Z18" s="1523">
        <f>COUNTIFS($C$16:$C$75,"&gt;="&amp;Z23, $C$16:$C$75, "&lt;="&amp;#REF!, $A$16:$A$75, "&lt;&gt;F",$G$16:$G$75, "A")</f>
        <v>0</v>
      </c>
      <c r="AA18" s="1524">
        <f>SUM(U18:Y18)</f>
        <v>0</v>
      </c>
    </row>
    <row r="19" spans="1:41" s="591" customFormat="1" ht="33" customHeight="1">
      <c r="A19" s="271" t="s">
        <v>1588</v>
      </c>
      <c r="B19" s="201" t="s">
        <v>1283</v>
      </c>
      <c r="C19" s="173">
        <v>39119</v>
      </c>
      <c r="D19" s="303">
        <v>46419</v>
      </c>
      <c r="E19" s="274" t="str">
        <f t="shared" ca="1" si="0"/>
        <v>VIGENTE</v>
      </c>
      <c r="F19" s="1558" t="str">
        <f t="shared" ca="1" si="1"/>
        <v>OK</v>
      </c>
      <c r="G19" s="172" t="s">
        <v>1277</v>
      </c>
      <c r="H19" s="206" t="s">
        <v>1031</v>
      </c>
      <c r="I19" s="171" t="s">
        <v>1044</v>
      </c>
      <c r="J19" s="172" t="s">
        <v>497</v>
      </c>
      <c r="K19" s="243" t="s">
        <v>436</v>
      </c>
      <c r="L19" s="588"/>
      <c r="M19" s="588" t="e">
        <f>IF(ISNUMBER(FIND("/",#REF!,1)),MID(#REF!,1,FIND("/",#REF!,1)-1),#REF!)</f>
        <v>#REF!</v>
      </c>
      <c r="N19" s="588" t="str">
        <f>IF(ISNUMBER(FIND("/",#REF!,1)),MID(#REF!,FIND("/",#REF!,1)+1,LEN(#REF!)),"")</f>
        <v/>
      </c>
      <c r="O19" s="1526" t="s">
        <v>1587</v>
      </c>
      <c r="P19" s="1528"/>
      <c r="Q19" s="1529">
        <v>74</v>
      </c>
      <c r="R19" s="826"/>
      <c r="S19" s="826"/>
      <c r="T19" s="1522" t="s">
        <v>2742</v>
      </c>
      <c r="U19" s="1523">
        <f>COUNTIFS($C$16:$C$75, "&gt;="&amp;U21, $C$16:$C$75, "&lt;="&amp;U22, $A$16:$A$75, "&lt;&gt;F",$G$16:$G$75, "C" )</f>
        <v>0</v>
      </c>
      <c r="V19" s="1523">
        <f>COUNTIFS($C$16:$C$75, "&gt;="&amp;V21, $C$16:$C$75, "&lt;="&amp;V22, $A$16:$A$75, "&lt;&gt;F",$G$16:$G$75, "C" )</f>
        <v>0</v>
      </c>
      <c r="W19" s="1523">
        <f>COUNTIFS($C$16:$C$75, "&gt;="&amp;W21, $C$16:$C$75, "&lt;="&amp;W22, $A$16:$A$75, "&lt;&gt;F",$G$16:$G$75, "C" )</f>
        <v>0</v>
      </c>
      <c r="X19" s="1523">
        <f>COUNTIFS($C$16:$C$75, "&gt;="&amp;X21, $C$16:$C$75, "&lt;="&amp;X22, $A$16:$A$75, "&lt;&gt;F",$G$16:$G$75, "C" )</f>
        <v>0</v>
      </c>
      <c r="Y19" s="1523">
        <f>COUNTIFS($C$16:$C$75, "&gt;="&amp;Y21, $C$16:$C$75, "&lt;="&amp;Y22, $A$16:$A$75, "&lt;&gt;F",$G$16:$G$75, "C" )</f>
        <v>0</v>
      </c>
      <c r="Z19" s="1523">
        <f>COUNTIFS($C$16:$C$75,"&gt;="&amp;#REF!, $C$16:$C$75, "&lt;="&amp;#REF!, $A$16:$A$75, "&lt;&gt;F",$G$16:$G$75, "A")</f>
        <v>0</v>
      </c>
      <c r="AA19" s="1524">
        <f>SUM(U19:Y19)</f>
        <v>0</v>
      </c>
    </row>
    <row r="20" spans="1:41" s="591" customFormat="1" ht="33" customHeight="1" thickBot="1">
      <c r="A20" s="271" t="s">
        <v>1588</v>
      </c>
      <c r="B20" s="201" t="s">
        <v>1284</v>
      </c>
      <c r="C20" s="173">
        <v>39119</v>
      </c>
      <c r="D20" s="303">
        <v>46419</v>
      </c>
      <c r="E20" s="274" t="str">
        <f t="shared" ca="1" si="0"/>
        <v>VIGENTE</v>
      </c>
      <c r="F20" s="1558" t="str">
        <f t="shared" ca="1" si="1"/>
        <v>OK</v>
      </c>
      <c r="G20" s="172" t="s">
        <v>1277</v>
      </c>
      <c r="H20" s="206" t="s">
        <v>1032</v>
      </c>
      <c r="I20" s="171" t="s">
        <v>1044</v>
      </c>
      <c r="J20" s="172" t="s">
        <v>497</v>
      </c>
      <c r="K20" s="243" t="s">
        <v>437</v>
      </c>
      <c r="L20" s="588"/>
      <c r="M20" s="588" t="e">
        <f>IF(ISNUMBER(FIND("/",#REF!,1)),MID(#REF!,1,FIND("/",#REF!,1)-1),#REF!)</f>
        <v>#REF!</v>
      </c>
      <c r="N20" s="588" t="str">
        <f>IF(ISNUMBER(FIND("/",#REF!,1)),MID(#REF!,FIND("/",#REF!,1)+1,LEN(#REF!)),"")</f>
        <v/>
      </c>
      <c r="O20" s="1526" t="s">
        <v>1588</v>
      </c>
      <c r="P20" s="1528"/>
      <c r="Q20" s="1529">
        <v>280</v>
      </c>
      <c r="R20" s="826"/>
      <c r="S20" s="826"/>
      <c r="T20" s="701" t="s">
        <v>2743</v>
      </c>
      <c r="U20" s="1530">
        <f>COUNTIFS($C$16:$C$75, "&gt;="&amp;U21, $C$16:$C$75, "&lt;="&amp;U22, $A$16:$A$75, "&lt;&gt;F",$G$16:$G$75, "D" )</f>
        <v>0</v>
      </c>
      <c r="V20" s="1530">
        <f>COUNTIFS($C$16:$C$75, "&gt;="&amp;V21, $C$16:$C$75, "&lt;="&amp;V22, $A$16:$A$75, "&lt;&gt;F",$G$16:$G$75, "D" )</f>
        <v>0</v>
      </c>
      <c r="W20" s="1530">
        <f>COUNTIFS($C$16:$C$75, "&gt;="&amp;W21, $C$16:$C$75, "&lt;="&amp;W22, $A$16:$A$75, "&lt;&gt;F",$G$16:$G$75, "D" )</f>
        <v>0</v>
      </c>
      <c r="X20" s="1530">
        <f>COUNTIFS($C$16:$C$75, "&gt;="&amp;X21, $C$16:$C$75, "&lt;="&amp;X22, $A$16:$A$75, "&lt;&gt;F",$G$16:$G$75, "D" )</f>
        <v>0</v>
      </c>
      <c r="Y20" s="1530">
        <f>COUNTIFS($C$16:$C$75, "&gt;="&amp;Y21, $C$16:$C$75, "&lt;="&amp;Y22, $A$16:$A$75, "&lt;&gt;F",$G$16:$G$75, "D" )</f>
        <v>0</v>
      </c>
      <c r="Z20" s="1530">
        <f>COUNTIFS($C$16:$C$75,"&gt;="&amp;#REF!, $C$16:$C$75, "&lt;="&amp;#REF!, $A$16:$A$75, "&lt;&gt;F",$G$16:$G$75, "A")</f>
        <v>0</v>
      </c>
      <c r="AA20" s="1531">
        <f>SUM(U20:Y20)</f>
        <v>0</v>
      </c>
    </row>
    <row r="21" spans="1:41" s="591" customFormat="1" ht="28.5" customHeight="1" thickTop="1">
      <c r="A21" s="271" t="s">
        <v>1588</v>
      </c>
      <c r="B21" s="201" t="s">
        <v>1285</v>
      </c>
      <c r="C21" s="173">
        <v>39119</v>
      </c>
      <c r="D21" s="303">
        <v>46419</v>
      </c>
      <c r="E21" s="274" t="str">
        <f t="shared" ca="1" si="0"/>
        <v>VIGENTE</v>
      </c>
      <c r="F21" s="1558" t="str">
        <f t="shared" ca="1" si="1"/>
        <v>OK</v>
      </c>
      <c r="G21" s="172" t="s">
        <v>1277</v>
      </c>
      <c r="H21" s="206" t="s">
        <v>1033</v>
      </c>
      <c r="I21" s="171" t="s">
        <v>1044</v>
      </c>
      <c r="J21" s="172" t="s">
        <v>497</v>
      </c>
      <c r="K21" s="243" t="s">
        <v>438</v>
      </c>
      <c r="L21" s="588"/>
      <c r="M21" s="588" t="e">
        <f>IF(ISNUMBER(FIND("/",#REF!,1)),MID(#REF!,1,FIND("/",#REF!,1)-1),#REF!)</f>
        <v>#REF!</v>
      </c>
      <c r="N21" s="588" t="str">
        <f>IF(ISNUMBER(FIND("/",#REF!,1)),MID(#REF!,FIND("/",#REF!,1)+1,LEN(#REF!)),"")</f>
        <v/>
      </c>
      <c r="O21" s="1526" t="s">
        <v>1597</v>
      </c>
      <c r="P21" s="1528"/>
      <c r="Q21" s="1529">
        <v>1</v>
      </c>
      <c r="R21" s="826"/>
      <c r="S21" s="826"/>
      <c r="T21" s="1515"/>
      <c r="U21" s="1532">
        <v>40909</v>
      </c>
      <c r="V21" s="1532">
        <v>41275</v>
      </c>
      <c r="W21" s="1532">
        <v>41640</v>
      </c>
      <c r="X21" s="1532">
        <v>42005</v>
      </c>
      <c r="Y21" s="1532">
        <v>42370</v>
      </c>
      <c r="Z21" s="1532">
        <v>40909</v>
      </c>
      <c r="AA21" s="1515"/>
    </row>
    <row r="22" spans="1:41" s="591" customFormat="1" ht="35.25" customHeight="1">
      <c r="A22" s="271" t="s">
        <v>1588</v>
      </c>
      <c r="B22" s="201" t="s">
        <v>1286</v>
      </c>
      <c r="C22" s="173">
        <v>39119</v>
      </c>
      <c r="D22" s="303">
        <v>46419</v>
      </c>
      <c r="E22" s="274" t="str">
        <f t="shared" ca="1" si="0"/>
        <v>VIGENTE</v>
      </c>
      <c r="F22" s="1558" t="str">
        <f t="shared" ca="1" si="1"/>
        <v>OK</v>
      </c>
      <c r="G22" s="172" t="s">
        <v>1277</v>
      </c>
      <c r="H22" s="206" t="s">
        <v>1034</v>
      </c>
      <c r="I22" s="171" t="s">
        <v>1044</v>
      </c>
      <c r="J22" s="172" t="s">
        <v>497</v>
      </c>
      <c r="K22" s="243" t="s">
        <v>439</v>
      </c>
      <c r="L22" s="588"/>
      <c r="M22" s="588" t="e">
        <f>IF(ISNUMBER(FIND("/",#REF!,1)),MID(#REF!,1,FIND("/",#REF!,1)-1),#REF!)</f>
        <v>#REF!</v>
      </c>
      <c r="N22" s="588" t="str">
        <f>IF(ISNUMBER(FIND("/",#REF!,1)),MID(#REF!,FIND("/",#REF!,1)+1,LEN(#REF!)),"")</f>
        <v/>
      </c>
      <c r="O22" s="1526" t="s">
        <v>1596</v>
      </c>
      <c r="P22" s="1528"/>
      <c r="Q22" s="1529">
        <v>3</v>
      </c>
      <c r="R22" s="826"/>
      <c r="S22" s="826"/>
      <c r="T22" s="1514"/>
      <c r="U22" s="1516">
        <v>41274</v>
      </c>
      <c r="V22" s="1516">
        <v>41639</v>
      </c>
      <c r="W22" s="1516">
        <v>42004</v>
      </c>
      <c r="X22" s="1516">
        <v>42369</v>
      </c>
      <c r="Y22" s="1516">
        <v>42735</v>
      </c>
      <c r="Z22" s="1516">
        <v>42735</v>
      </c>
      <c r="AA22" s="1514"/>
    </row>
    <row r="23" spans="1:41" s="137" customFormat="1" ht="30">
      <c r="A23" s="271" t="s">
        <v>1588</v>
      </c>
      <c r="B23" s="201" t="s">
        <v>1287</v>
      </c>
      <c r="C23" s="173">
        <v>39119</v>
      </c>
      <c r="D23" s="303">
        <v>46419</v>
      </c>
      <c r="E23" s="274" t="str">
        <f t="shared" ca="1" si="0"/>
        <v>VIGENTE</v>
      </c>
      <c r="F23" s="1558" t="str">
        <f t="shared" ca="1" si="1"/>
        <v>OK</v>
      </c>
      <c r="G23" s="172" t="s">
        <v>1277</v>
      </c>
      <c r="H23" s="206" t="s">
        <v>1035</v>
      </c>
      <c r="I23" s="171" t="s">
        <v>1044</v>
      </c>
      <c r="J23" s="172" t="s">
        <v>497</v>
      </c>
      <c r="K23" s="243" t="s">
        <v>440</v>
      </c>
      <c r="L23" s="706"/>
      <c r="M23" s="706" t="e">
        <f>IF(ISNUMBER(FIND("/",#REF!,1)),MID(#REF!,1,FIND("/",#REF!,1)-1),#REF!)</f>
        <v>#REF!</v>
      </c>
      <c r="N23" s="706" t="str">
        <f>IF(ISNUMBER(FIND("/",#REF!,1)),MID(#REF!,FIND("/",#REF!,1)+1,LEN(#REF!)),"")</f>
        <v/>
      </c>
      <c r="O23" s="821" t="s">
        <v>1593</v>
      </c>
      <c r="P23" s="822"/>
      <c r="Q23" s="823">
        <v>373</v>
      </c>
      <c r="R23" s="820"/>
      <c r="S23" s="820"/>
      <c r="T23" s="820"/>
      <c r="U23" s="820"/>
      <c r="V23" s="820"/>
      <c r="W23" s="820"/>
      <c r="X23" s="820"/>
      <c r="Y23" s="820"/>
    </row>
    <row r="24" spans="1:41" s="735" customFormat="1" ht="34.5" customHeight="1">
      <c r="A24" s="271" t="s">
        <v>1588</v>
      </c>
      <c r="B24" s="201" t="s">
        <v>1288</v>
      </c>
      <c r="C24" s="173">
        <v>39119</v>
      </c>
      <c r="D24" s="303">
        <v>46419</v>
      </c>
      <c r="E24" s="274" t="str">
        <f t="shared" ca="1" si="0"/>
        <v>VIGENTE</v>
      </c>
      <c r="F24" s="1558" t="str">
        <f t="shared" ca="1" si="1"/>
        <v>OK</v>
      </c>
      <c r="G24" s="172" t="s">
        <v>1277</v>
      </c>
      <c r="H24" s="206" t="s">
        <v>1036</v>
      </c>
      <c r="I24" s="171" t="s">
        <v>1044</v>
      </c>
      <c r="J24" s="172" t="s">
        <v>497</v>
      </c>
      <c r="K24" s="243" t="s">
        <v>441</v>
      </c>
      <c r="L24" s="703"/>
      <c r="M24" s="703" t="e">
        <f>IF(ISNUMBER(FIND("/",#REF!,1)),MID(#REF!,1,FIND("/",#REF!,1)-1),#REF!)</f>
        <v>#REF!</v>
      </c>
      <c r="N24" s="703" t="str">
        <f>IF(ISNUMBER(FIND("/",#REF!,1)),MID(#REF!,FIND("/",#REF!,1)+1,LEN(#REF!)),"")</f>
        <v/>
      </c>
      <c r="O24" s="732"/>
      <c r="P24" s="732"/>
      <c r="Q24" s="732"/>
      <c r="R24" s="732"/>
      <c r="S24" s="732"/>
      <c r="T24" s="732"/>
      <c r="U24" s="732"/>
      <c r="V24" s="732"/>
      <c r="W24" s="732"/>
      <c r="X24" s="732"/>
      <c r="Y24" s="733"/>
      <c r="Z24" s="733"/>
      <c r="AA24" s="733"/>
      <c r="AB24" s="733"/>
      <c r="AC24" s="733"/>
      <c r="AD24" s="733"/>
      <c r="AE24" s="733"/>
      <c r="AF24" s="733"/>
      <c r="AG24" s="733"/>
      <c r="AH24" s="733"/>
      <c r="AI24" s="733"/>
      <c r="AJ24" s="733"/>
      <c r="AK24" s="733"/>
      <c r="AL24" s="733"/>
      <c r="AM24" s="733"/>
      <c r="AN24" s="733"/>
      <c r="AO24" s="734"/>
    </row>
    <row r="25" spans="1:41" s="101" customFormat="1" ht="30">
      <c r="A25" s="271" t="s">
        <v>1588</v>
      </c>
      <c r="B25" s="201" t="s">
        <v>1289</v>
      </c>
      <c r="C25" s="173">
        <v>39119</v>
      </c>
      <c r="D25" s="303">
        <v>46419</v>
      </c>
      <c r="E25" s="274" t="str">
        <f t="shared" ca="1" si="0"/>
        <v>VIGENTE</v>
      </c>
      <c r="F25" s="1558" t="str">
        <f t="shared" ca="1" si="1"/>
        <v>OK</v>
      </c>
      <c r="G25" s="172" t="s">
        <v>1277</v>
      </c>
      <c r="H25" s="206" t="s">
        <v>1037</v>
      </c>
      <c r="I25" s="171" t="s">
        <v>1044</v>
      </c>
      <c r="J25" s="172" t="s">
        <v>497</v>
      </c>
      <c r="K25" s="243" t="s">
        <v>442</v>
      </c>
      <c r="L25" s="74"/>
      <c r="M25" s="74" t="str">
        <f t="shared" ref="M25:M56" si="2">IF(ISNUMBER(FIND("/",$B16,1)),MID($B16,1,FIND("/",$B16,1)-1),$B16)</f>
        <v>D0702-02</v>
      </c>
      <c r="N25" s="74" t="str">
        <f t="shared" ref="N25:N56" si="3">IF(ISNUMBER(FIND("/",$B16,1)),MID($B16,FIND("/",$B16,1)+1,LEN($B16)),"")</f>
        <v/>
      </c>
      <c r="O25" s="58"/>
      <c r="P25" s="58"/>
      <c r="Q25" s="58"/>
      <c r="R25" s="58"/>
      <c r="S25" s="58"/>
      <c r="T25" s="58"/>
      <c r="U25" s="58"/>
      <c r="V25" s="58"/>
      <c r="W25" s="58"/>
      <c r="X25" s="58"/>
      <c r="Y25" s="113"/>
      <c r="Z25" s="113"/>
      <c r="AA25" s="113"/>
      <c r="AB25" s="113"/>
      <c r="AC25" s="113"/>
      <c r="AD25" s="113"/>
      <c r="AE25" s="113"/>
      <c r="AF25" s="113"/>
      <c r="AG25" s="113"/>
      <c r="AH25" s="113"/>
      <c r="AI25" s="113"/>
      <c r="AJ25" s="113"/>
      <c r="AK25" s="113"/>
      <c r="AL25" s="113"/>
      <c r="AM25" s="113"/>
      <c r="AN25" s="113"/>
      <c r="AO25" s="112"/>
    </row>
    <row r="26" spans="1:41" s="101" customFormat="1" ht="30">
      <c r="A26" s="271" t="s">
        <v>1588</v>
      </c>
      <c r="B26" s="201" t="s">
        <v>1290</v>
      </c>
      <c r="C26" s="173">
        <v>39119</v>
      </c>
      <c r="D26" s="303">
        <v>46419</v>
      </c>
      <c r="E26" s="274" t="str">
        <f t="shared" ca="1" si="0"/>
        <v>VIGENTE</v>
      </c>
      <c r="F26" s="1558" t="str">
        <f t="shared" ca="1" si="1"/>
        <v>OK</v>
      </c>
      <c r="G26" s="172" t="s">
        <v>1277</v>
      </c>
      <c r="H26" s="206" t="s">
        <v>1038</v>
      </c>
      <c r="I26" s="171" t="s">
        <v>1044</v>
      </c>
      <c r="J26" s="172" t="s">
        <v>497</v>
      </c>
      <c r="K26" s="243" t="s">
        <v>443</v>
      </c>
      <c r="L26" s="74"/>
      <c r="M26" s="74" t="str">
        <f t="shared" si="2"/>
        <v>D0702-02</v>
      </c>
      <c r="N26" s="74" t="str">
        <f t="shared" si="3"/>
        <v>1</v>
      </c>
      <c r="O26" s="58"/>
      <c r="P26" s="58"/>
      <c r="Q26" s="58"/>
      <c r="R26" s="58"/>
      <c r="S26" s="58"/>
      <c r="T26" s="58"/>
      <c r="U26" s="58"/>
      <c r="V26" s="58"/>
      <c r="W26" s="58"/>
      <c r="X26" s="58"/>
      <c r="Y26" s="113"/>
      <c r="Z26" s="113"/>
      <c r="AA26" s="113"/>
      <c r="AB26" s="113"/>
      <c r="AC26" s="113"/>
      <c r="AD26" s="113"/>
      <c r="AE26" s="113"/>
      <c r="AF26" s="113"/>
      <c r="AG26" s="113"/>
      <c r="AH26" s="113"/>
      <c r="AI26" s="113"/>
      <c r="AJ26" s="113"/>
      <c r="AK26" s="113"/>
      <c r="AL26" s="113"/>
      <c r="AM26" s="113"/>
      <c r="AN26" s="113"/>
      <c r="AO26" s="112"/>
    </row>
    <row r="27" spans="1:41" s="101" customFormat="1" ht="30">
      <c r="A27" s="271" t="s">
        <v>1588</v>
      </c>
      <c r="B27" s="201" t="s">
        <v>1291</v>
      </c>
      <c r="C27" s="173">
        <v>39119</v>
      </c>
      <c r="D27" s="303">
        <v>46419</v>
      </c>
      <c r="E27" s="274" t="str">
        <f t="shared" ca="1" si="0"/>
        <v>VIGENTE</v>
      </c>
      <c r="F27" s="1558" t="str">
        <f t="shared" ca="1" si="1"/>
        <v>OK</v>
      </c>
      <c r="G27" s="172" t="s">
        <v>1277</v>
      </c>
      <c r="H27" s="206" t="s">
        <v>1039</v>
      </c>
      <c r="I27" s="171" t="s">
        <v>1044</v>
      </c>
      <c r="J27" s="172" t="s">
        <v>497</v>
      </c>
      <c r="K27" s="243" t="s">
        <v>444</v>
      </c>
      <c r="L27" s="74"/>
      <c r="M27" s="74" t="str">
        <f t="shared" si="2"/>
        <v>D0702-02</v>
      </c>
      <c r="N27" s="74" t="str">
        <f t="shared" si="3"/>
        <v>2</v>
      </c>
      <c r="O27" s="58"/>
      <c r="P27" s="58"/>
      <c r="Q27" s="58"/>
      <c r="R27" s="58"/>
      <c r="S27" s="58"/>
      <c r="T27" s="58"/>
      <c r="U27" s="58"/>
      <c r="V27" s="58"/>
      <c r="W27" s="58"/>
      <c r="X27" s="58"/>
      <c r="Y27" s="113"/>
      <c r="Z27" s="113"/>
      <c r="AA27" s="113"/>
      <c r="AB27" s="113"/>
      <c r="AC27" s="113"/>
      <c r="AD27" s="113"/>
      <c r="AE27" s="113"/>
      <c r="AF27" s="113"/>
      <c r="AG27" s="113"/>
      <c r="AH27" s="113"/>
      <c r="AI27" s="113"/>
      <c r="AJ27" s="113"/>
      <c r="AK27" s="113"/>
      <c r="AL27" s="113"/>
      <c r="AM27" s="113"/>
      <c r="AN27" s="113"/>
      <c r="AO27" s="112"/>
    </row>
    <row r="28" spans="1:41" s="101" customFormat="1" ht="30">
      <c r="A28" s="271" t="s">
        <v>1588</v>
      </c>
      <c r="B28" s="201" t="s">
        <v>1292</v>
      </c>
      <c r="C28" s="173">
        <v>39119</v>
      </c>
      <c r="D28" s="303">
        <v>46419</v>
      </c>
      <c r="E28" s="274" t="str">
        <f t="shared" ca="1" si="0"/>
        <v>VIGENTE</v>
      </c>
      <c r="F28" s="1558" t="str">
        <f t="shared" ca="1" si="1"/>
        <v>OK</v>
      </c>
      <c r="G28" s="172" t="s">
        <v>1277</v>
      </c>
      <c r="H28" s="206" t="s">
        <v>1040</v>
      </c>
      <c r="I28" s="171" t="s">
        <v>1044</v>
      </c>
      <c r="J28" s="172" t="s">
        <v>497</v>
      </c>
      <c r="K28" s="243" t="s">
        <v>445</v>
      </c>
      <c r="L28" s="74"/>
      <c r="M28" s="74" t="str">
        <f t="shared" si="2"/>
        <v>D0702-02</v>
      </c>
      <c r="N28" s="74" t="str">
        <f t="shared" si="3"/>
        <v>3</v>
      </c>
      <c r="O28" s="58"/>
      <c r="P28" s="58"/>
      <c r="Q28" s="58"/>
      <c r="R28" s="58"/>
      <c r="S28" s="58"/>
      <c r="T28" s="58"/>
      <c r="U28" s="58"/>
      <c r="V28" s="58"/>
      <c r="W28" s="58"/>
      <c r="X28" s="58"/>
      <c r="Y28" s="113"/>
      <c r="Z28" s="113"/>
      <c r="AA28" s="113"/>
      <c r="AB28" s="113"/>
      <c r="AC28" s="113"/>
      <c r="AD28" s="113"/>
      <c r="AE28" s="113"/>
      <c r="AF28" s="113"/>
      <c r="AG28" s="113"/>
      <c r="AH28" s="113"/>
      <c r="AI28" s="113"/>
      <c r="AJ28" s="113"/>
      <c r="AK28" s="113"/>
      <c r="AL28" s="113"/>
      <c r="AM28" s="113"/>
      <c r="AN28" s="113"/>
      <c r="AO28" s="112"/>
    </row>
    <row r="29" spans="1:41" ht="30">
      <c r="A29" s="271" t="s">
        <v>1588</v>
      </c>
      <c r="B29" s="201" t="s">
        <v>1293</v>
      </c>
      <c r="C29" s="173">
        <v>39119</v>
      </c>
      <c r="D29" s="303">
        <v>46419</v>
      </c>
      <c r="E29" s="274" t="str">
        <f t="shared" ca="1" si="0"/>
        <v>VIGENTE</v>
      </c>
      <c r="F29" s="1558" t="str">
        <f t="shared" ca="1" si="1"/>
        <v>OK</v>
      </c>
      <c r="G29" s="172" t="s">
        <v>1277</v>
      </c>
      <c r="H29" s="206" t="s">
        <v>1041</v>
      </c>
      <c r="I29" s="171" t="s">
        <v>1044</v>
      </c>
      <c r="J29" s="172" t="s">
        <v>497</v>
      </c>
      <c r="K29" s="243" t="s">
        <v>446</v>
      </c>
      <c r="M29" s="74" t="str">
        <f t="shared" si="2"/>
        <v>D0702-02</v>
      </c>
      <c r="N29" s="74" t="str">
        <f t="shared" si="3"/>
        <v>4</v>
      </c>
      <c r="O29" s="827"/>
      <c r="P29" s="827"/>
      <c r="Q29" s="827"/>
      <c r="R29" s="827"/>
      <c r="S29" s="827"/>
      <c r="T29" s="827"/>
      <c r="U29" s="827"/>
      <c r="V29" s="827"/>
      <c r="W29" s="827"/>
      <c r="X29" s="827"/>
      <c r="Y29" s="54"/>
      <c r="Z29" s="54"/>
      <c r="AA29" s="54"/>
      <c r="AB29" s="54"/>
      <c r="AC29" s="54"/>
      <c r="AD29" s="54"/>
      <c r="AE29" s="54"/>
      <c r="AF29" s="54"/>
      <c r="AG29" s="54"/>
      <c r="AH29" s="54"/>
      <c r="AI29" s="54"/>
      <c r="AJ29" s="54"/>
      <c r="AK29" s="54"/>
      <c r="AL29" s="54"/>
      <c r="AM29" s="54"/>
      <c r="AN29" s="54"/>
    </row>
    <row r="30" spans="1:41" ht="30">
      <c r="A30" s="271" t="s">
        <v>1588</v>
      </c>
      <c r="B30" s="201" t="s">
        <v>1294</v>
      </c>
      <c r="C30" s="173">
        <v>39119</v>
      </c>
      <c r="D30" s="303">
        <v>46419</v>
      </c>
      <c r="E30" s="274" t="str">
        <f t="shared" ca="1" si="0"/>
        <v>VIGENTE</v>
      </c>
      <c r="F30" s="1558" t="str">
        <f t="shared" ca="1" si="1"/>
        <v>OK</v>
      </c>
      <c r="G30" s="172" t="s">
        <v>1277</v>
      </c>
      <c r="H30" s="206" t="s">
        <v>1042</v>
      </c>
      <c r="I30" s="171" t="s">
        <v>1044</v>
      </c>
      <c r="J30" s="172" t="s">
        <v>497</v>
      </c>
      <c r="K30" s="243" t="s">
        <v>447</v>
      </c>
      <c r="M30" s="74" t="str">
        <f t="shared" si="2"/>
        <v>D0702-02</v>
      </c>
      <c r="N30" s="74" t="str">
        <f t="shared" si="3"/>
        <v>5</v>
      </c>
      <c r="O30" s="824"/>
      <c r="P30" s="824"/>
      <c r="Q30" s="824"/>
      <c r="R30" s="824"/>
      <c r="S30" s="824"/>
      <c r="T30" s="824"/>
      <c r="U30" s="824"/>
      <c r="V30" s="824"/>
      <c r="W30" s="824"/>
      <c r="X30" s="824"/>
    </row>
    <row r="31" spans="1:41" ht="30">
      <c r="A31" s="271" t="s">
        <v>1588</v>
      </c>
      <c r="B31" s="201" t="s">
        <v>1295</v>
      </c>
      <c r="C31" s="173">
        <v>39119</v>
      </c>
      <c r="D31" s="303">
        <v>46419</v>
      </c>
      <c r="E31" s="274" t="str">
        <f t="shared" ca="1" si="0"/>
        <v>VIGENTE</v>
      </c>
      <c r="F31" s="1558" t="str">
        <f t="shared" ca="1" si="1"/>
        <v>OK</v>
      </c>
      <c r="G31" s="172" t="s">
        <v>1277</v>
      </c>
      <c r="H31" s="206" t="s">
        <v>1043</v>
      </c>
      <c r="I31" s="171" t="s">
        <v>1044</v>
      </c>
      <c r="J31" s="172" t="s">
        <v>497</v>
      </c>
      <c r="K31" s="243" t="s">
        <v>448</v>
      </c>
      <c r="M31" s="74" t="str">
        <f t="shared" si="2"/>
        <v>D0702-02</v>
      </c>
      <c r="N31" s="74" t="str">
        <f t="shared" si="3"/>
        <v>6</v>
      </c>
      <c r="O31" s="824"/>
      <c r="P31" s="824"/>
      <c r="Q31" s="824"/>
      <c r="R31" s="824"/>
      <c r="S31" s="824"/>
      <c r="T31" s="824"/>
      <c r="U31" s="824"/>
      <c r="V31" s="824"/>
      <c r="W31" s="824"/>
      <c r="X31" s="824"/>
    </row>
    <row r="32" spans="1:41" ht="30">
      <c r="A32" s="271" t="s">
        <v>1588</v>
      </c>
      <c r="B32" s="201" t="s">
        <v>1045</v>
      </c>
      <c r="C32" s="173">
        <v>39119</v>
      </c>
      <c r="D32" s="303">
        <v>46419</v>
      </c>
      <c r="E32" s="274" t="str">
        <f t="shared" ca="1" si="0"/>
        <v>VIGENTE</v>
      </c>
      <c r="F32" s="1558" t="str">
        <f t="shared" ca="1" si="1"/>
        <v>OK</v>
      </c>
      <c r="G32" s="172" t="s">
        <v>1277</v>
      </c>
      <c r="H32" s="206" t="s">
        <v>1158</v>
      </c>
      <c r="I32" s="171" t="s">
        <v>1044</v>
      </c>
      <c r="J32" s="172" t="s">
        <v>497</v>
      </c>
      <c r="K32" s="243" t="s">
        <v>449</v>
      </c>
      <c r="M32" s="74" t="str">
        <f t="shared" si="2"/>
        <v>D0702-02</v>
      </c>
      <c r="N32" s="74" t="str">
        <f t="shared" si="3"/>
        <v>7</v>
      </c>
      <c r="O32" s="824"/>
      <c r="P32" s="824"/>
      <c r="Q32" s="824"/>
      <c r="R32" s="824"/>
      <c r="S32" s="824"/>
      <c r="T32" s="824"/>
      <c r="U32" s="824"/>
      <c r="V32" s="824"/>
      <c r="W32" s="824"/>
      <c r="X32" s="824"/>
    </row>
    <row r="33" spans="1:24" ht="30">
      <c r="A33" s="271" t="s">
        <v>1588</v>
      </c>
      <c r="B33" s="201" t="s">
        <v>1134</v>
      </c>
      <c r="C33" s="173">
        <v>39119</v>
      </c>
      <c r="D33" s="303">
        <v>46419</v>
      </c>
      <c r="E33" s="274" t="str">
        <f t="shared" ca="1" si="0"/>
        <v>VIGENTE</v>
      </c>
      <c r="F33" s="1558" t="str">
        <f t="shared" ca="1" si="1"/>
        <v>OK</v>
      </c>
      <c r="G33" s="172" t="s">
        <v>1277</v>
      </c>
      <c r="H33" s="206" t="s">
        <v>1159</v>
      </c>
      <c r="I33" s="171" t="s">
        <v>1044</v>
      </c>
      <c r="J33" s="172" t="s">
        <v>497</v>
      </c>
      <c r="K33" s="243" t="s">
        <v>450</v>
      </c>
      <c r="M33" s="74" t="str">
        <f t="shared" si="2"/>
        <v>D0702-02</v>
      </c>
      <c r="N33" s="74" t="str">
        <f t="shared" si="3"/>
        <v>8</v>
      </c>
      <c r="O33" s="824"/>
      <c r="P33" s="824"/>
      <c r="Q33" s="824"/>
      <c r="R33" s="824"/>
      <c r="S33" s="824"/>
      <c r="T33" s="824"/>
      <c r="U33" s="824"/>
      <c r="V33" s="824"/>
      <c r="W33" s="824"/>
      <c r="X33" s="824"/>
    </row>
    <row r="34" spans="1:24" ht="30">
      <c r="A34" s="271" t="s">
        <v>1588</v>
      </c>
      <c r="B34" s="201" t="s">
        <v>1135</v>
      </c>
      <c r="C34" s="173">
        <v>39119</v>
      </c>
      <c r="D34" s="303">
        <v>46419</v>
      </c>
      <c r="E34" s="274" t="str">
        <f t="shared" ca="1" si="0"/>
        <v>VIGENTE</v>
      </c>
      <c r="F34" s="1558" t="str">
        <f t="shared" ca="1" si="1"/>
        <v>OK</v>
      </c>
      <c r="G34" s="172" t="s">
        <v>1277</v>
      </c>
      <c r="H34" s="206" t="s">
        <v>815</v>
      </c>
      <c r="I34" s="171" t="s">
        <v>1044</v>
      </c>
      <c r="J34" s="172" t="s">
        <v>497</v>
      </c>
      <c r="K34" s="243" t="s">
        <v>451</v>
      </c>
      <c r="M34" s="74" t="str">
        <f t="shared" si="2"/>
        <v>D0702-02</v>
      </c>
      <c r="N34" s="74" t="str">
        <f t="shared" si="3"/>
        <v>9</v>
      </c>
      <c r="O34" s="824"/>
      <c r="P34" s="824"/>
      <c r="Q34" s="824"/>
      <c r="R34" s="824"/>
      <c r="S34" s="824"/>
      <c r="T34" s="824"/>
      <c r="U34" s="824"/>
      <c r="V34" s="824"/>
      <c r="W34" s="824"/>
      <c r="X34" s="824"/>
    </row>
    <row r="35" spans="1:24" ht="30">
      <c r="A35" s="271" t="s">
        <v>1588</v>
      </c>
      <c r="B35" s="201" t="s">
        <v>1136</v>
      </c>
      <c r="C35" s="173">
        <v>39119</v>
      </c>
      <c r="D35" s="303">
        <v>46419</v>
      </c>
      <c r="E35" s="274" t="str">
        <f t="shared" ca="1" si="0"/>
        <v>VIGENTE</v>
      </c>
      <c r="F35" s="1558" t="str">
        <f t="shared" ca="1" si="1"/>
        <v>OK</v>
      </c>
      <c r="G35" s="172" t="s">
        <v>1277</v>
      </c>
      <c r="H35" s="206" t="s">
        <v>816</v>
      </c>
      <c r="I35" s="171" t="s">
        <v>1044</v>
      </c>
      <c r="J35" s="172" t="s">
        <v>497</v>
      </c>
      <c r="K35" s="243" t="s">
        <v>452</v>
      </c>
      <c r="M35" s="74" t="str">
        <f t="shared" si="2"/>
        <v>D0702-02</v>
      </c>
      <c r="N35" s="74" t="str">
        <f t="shared" si="3"/>
        <v>10</v>
      </c>
      <c r="O35" s="824"/>
      <c r="P35" s="824"/>
      <c r="Q35" s="824"/>
      <c r="R35" s="824"/>
      <c r="S35" s="824"/>
      <c r="T35" s="824"/>
      <c r="U35" s="824"/>
      <c r="V35" s="824"/>
      <c r="W35" s="824"/>
      <c r="X35" s="824"/>
    </row>
    <row r="36" spans="1:24" ht="30">
      <c r="A36" s="271" t="s">
        <v>1588</v>
      </c>
      <c r="B36" s="201" t="s">
        <v>1137</v>
      </c>
      <c r="C36" s="173">
        <v>39119</v>
      </c>
      <c r="D36" s="303">
        <v>46419</v>
      </c>
      <c r="E36" s="274" t="str">
        <f t="shared" ca="1" si="0"/>
        <v>VIGENTE</v>
      </c>
      <c r="F36" s="1558" t="str">
        <f t="shared" ca="1" si="1"/>
        <v>OK</v>
      </c>
      <c r="G36" s="172" t="s">
        <v>1277</v>
      </c>
      <c r="H36" s="206" t="s">
        <v>817</v>
      </c>
      <c r="I36" s="171" t="s">
        <v>1044</v>
      </c>
      <c r="J36" s="172" t="s">
        <v>497</v>
      </c>
      <c r="K36" s="243" t="s">
        <v>453</v>
      </c>
      <c r="M36" s="74" t="str">
        <f t="shared" si="2"/>
        <v>D0702-02</v>
      </c>
      <c r="N36" s="74" t="str">
        <f t="shared" si="3"/>
        <v>11</v>
      </c>
      <c r="O36" s="824"/>
      <c r="P36" s="824"/>
      <c r="Q36" s="824"/>
      <c r="R36" s="824"/>
      <c r="S36" s="824"/>
      <c r="T36" s="824"/>
      <c r="U36" s="824"/>
      <c r="V36" s="824"/>
      <c r="W36" s="824"/>
      <c r="X36" s="824"/>
    </row>
    <row r="37" spans="1:24" ht="30">
      <c r="A37" s="271" t="s">
        <v>1588</v>
      </c>
      <c r="B37" s="201" t="s">
        <v>1138</v>
      </c>
      <c r="C37" s="173">
        <v>39119</v>
      </c>
      <c r="D37" s="303">
        <v>46419</v>
      </c>
      <c r="E37" s="274" t="str">
        <f t="shared" ca="1" si="0"/>
        <v>VIGENTE</v>
      </c>
      <c r="F37" s="1558" t="str">
        <f t="shared" ca="1" si="1"/>
        <v>OK</v>
      </c>
      <c r="G37" s="172" t="s">
        <v>1277</v>
      </c>
      <c r="H37" s="206" t="s">
        <v>818</v>
      </c>
      <c r="I37" s="171" t="s">
        <v>1044</v>
      </c>
      <c r="J37" s="172" t="s">
        <v>497</v>
      </c>
      <c r="K37" s="243" t="s">
        <v>454</v>
      </c>
      <c r="M37" s="74" t="str">
        <f t="shared" si="2"/>
        <v>D0702-02</v>
      </c>
      <c r="N37" s="74" t="str">
        <f t="shared" si="3"/>
        <v>12</v>
      </c>
      <c r="O37" s="824"/>
      <c r="P37" s="824"/>
      <c r="Q37" s="824"/>
      <c r="R37" s="824"/>
      <c r="S37" s="824"/>
      <c r="T37" s="824"/>
      <c r="U37" s="824"/>
      <c r="V37" s="824"/>
      <c r="W37" s="824"/>
      <c r="X37" s="824"/>
    </row>
    <row r="38" spans="1:24" s="736" customFormat="1" ht="30">
      <c r="A38" s="271" t="s">
        <v>1588</v>
      </c>
      <c r="B38" s="201" t="s">
        <v>1139</v>
      </c>
      <c r="C38" s="173">
        <v>39119</v>
      </c>
      <c r="D38" s="303">
        <v>46419</v>
      </c>
      <c r="E38" s="274" t="str">
        <f t="shared" ca="1" si="0"/>
        <v>VIGENTE</v>
      </c>
      <c r="F38" s="1558" t="str">
        <f t="shared" ca="1" si="1"/>
        <v>OK</v>
      </c>
      <c r="G38" s="172" t="s">
        <v>1277</v>
      </c>
      <c r="H38" s="206" t="s">
        <v>819</v>
      </c>
      <c r="I38" s="171" t="s">
        <v>1044</v>
      </c>
      <c r="J38" s="172" t="s">
        <v>497</v>
      </c>
      <c r="K38" s="243" t="s">
        <v>455</v>
      </c>
      <c r="L38" s="74"/>
      <c r="M38" s="74" t="str">
        <f t="shared" si="2"/>
        <v>D0702-02</v>
      </c>
      <c r="N38" s="74" t="str">
        <f t="shared" si="3"/>
        <v>13</v>
      </c>
      <c r="O38" s="824"/>
      <c r="P38" s="824"/>
      <c r="Q38" s="824"/>
      <c r="R38" s="824"/>
      <c r="S38" s="824"/>
      <c r="T38" s="824"/>
      <c r="U38" s="824"/>
      <c r="V38" s="824"/>
      <c r="W38" s="824"/>
      <c r="X38" s="824"/>
    </row>
    <row r="39" spans="1:24" s="736" customFormat="1" ht="30">
      <c r="A39" s="271" t="s">
        <v>1588</v>
      </c>
      <c r="B39" s="201" t="s">
        <v>1140</v>
      </c>
      <c r="C39" s="173">
        <v>39119</v>
      </c>
      <c r="D39" s="303">
        <v>46419</v>
      </c>
      <c r="E39" s="274" t="str">
        <f t="shared" ca="1" si="0"/>
        <v>VIGENTE</v>
      </c>
      <c r="F39" s="1558" t="str">
        <f t="shared" ca="1" si="1"/>
        <v>OK</v>
      </c>
      <c r="G39" s="172" t="s">
        <v>1277</v>
      </c>
      <c r="H39" s="206" t="s">
        <v>820</v>
      </c>
      <c r="I39" s="171" t="s">
        <v>1044</v>
      </c>
      <c r="J39" s="172" t="s">
        <v>499</v>
      </c>
      <c r="K39" s="243" t="s">
        <v>456</v>
      </c>
      <c r="L39" s="74"/>
      <c r="M39" s="74" t="str">
        <f t="shared" si="2"/>
        <v>D0702-02</v>
      </c>
      <c r="N39" s="74" t="str">
        <f t="shared" si="3"/>
        <v>14</v>
      </c>
      <c r="O39" s="824"/>
      <c r="P39" s="824"/>
      <c r="Q39" s="824"/>
      <c r="R39" s="824"/>
      <c r="S39" s="824"/>
      <c r="T39" s="824"/>
      <c r="U39" s="824"/>
      <c r="V39" s="824"/>
      <c r="W39" s="824"/>
      <c r="X39" s="824"/>
    </row>
    <row r="40" spans="1:24" ht="30">
      <c r="A40" s="271" t="s">
        <v>1588</v>
      </c>
      <c r="B40" s="201" t="s">
        <v>1141</v>
      </c>
      <c r="C40" s="173">
        <v>39119</v>
      </c>
      <c r="D40" s="303">
        <v>46419</v>
      </c>
      <c r="E40" s="274" t="str">
        <f t="shared" ca="1" si="0"/>
        <v>VIGENTE</v>
      </c>
      <c r="F40" s="1558" t="str">
        <f t="shared" ca="1" si="1"/>
        <v>OK</v>
      </c>
      <c r="G40" s="172" t="s">
        <v>1277</v>
      </c>
      <c r="H40" s="206" t="s">
        <v>821</v>
      </c>
      <c r="I40" s="171" t="s">
        <v>1044</v>
      </c>
      <c r="J40" s="172" t="s">
        <v>497</v>
      </c>
      <c r="K40" s="243" t="s">
        <v>457</v>
      </c>
      <c r="M40" s="74" t="str">
        <f t="shared" si="2"/>
        <v>D0702-02</v>
      </c>
      <c r="N40" s="74" t="str">
        <f t="shared" si="3"/>
        <v>15</v>
      </c>
      <c r="O40" s="824"/>
      <c r="P40" s="824"/>
      <c r="Q40" s="824"/>
      <c r="R40" s="824"/>
      <c r="S40" s="824"/>
      <c r="T40" s="824"/>
      <c r="U40" s="824"/>
      <c r="V40" s="824"/>
      <c r="W40" s="824"/>
      <c r="X40" s="824"/>
    </row>
    <row r="41" spans="1:24" s="737" customFormat="1" ht="30">
      <c r="A41" s="271" t="s">
        <v>1588</v>
      </c>
      <c r="B41" s="201" t="s">
        <v>1142</v>
      </c>
      <c r="C41" s="173">
        <v>39119</v>
      </c>
      <c r="D41" s="303">
        <v>46419</v>
      </c>
      <c r="E41" s="274" t="str">
        <f t="shared" ca="1" si="0"/>
        <v>VIGENTE</v>
      </c>
      <c r="F41" s="1558" t="str">
        <f t="shared" ca="1" si="1"/>
        <v>OK</v>
      </c>
      <c r="G41" s="172" t="s">
        <v>1277</v>
      </c>
      <c r="H41" s="206" t="s">
        <v>822</v>
      </c>
      <c r="I41" s="171" t="s">
        <v>1044</v>
      </c>
      <c r="J41" s="172" t="s">
        <v>499</v>
      </c>
      <c r="K41" s="243" t="s">
        <v>458</v>
      </c>
      <c r="L41" s="74"/>
      <c r="M41" s="74" t="str">
        <f t="shared" si="2"/>
        <v>D0702-02</v>
      </c>
      <c r="N41" s="74" t="str">
        <f t="shared" si="3"/>
        <v>16</v>
      </c>
      <c r="O41" s="824"/>
      <c r="P41" s="824"/>
      <c r="Q41" s="824"/>
      <c r="R41" s="824"/>
      <c r="S41" s="824"/>
      <c r="T41" s="824"/>
      <c r="U41" s="824"/>
      <c r="V41" s="824"/>
      <c r="W41" s="824"/>
      <c r="X41" s="824"/>
    </row>
    <row r="42" spans="1:24" s="737" customFormat="1" ht="30">
      <c r="A42" s="271" t="s">
        <v>1588</v>
      </c>
      <c r="B42" s="201" t="s">
        <v>1143</v>
      </c>
      <c r="C42" s="173">
        <v>39119</v>
      </c>
      <c r="D42" s="303">
        <v>46419</v>
      </c>
      <c r="E42" s="274" t="str">
        <f t="shared" ca="1" si="0"/>
        <v>VIGENTE</v>
      </c>
      <c r="F42" s="1558" t="str">
        <f t="shared" ca="1" si="1"/>
        <v>OK</v>
      </c>
      <c r="G42" s="172" t="s">
        <v>1277</v>
      </c>
      <c r="H42" s="206" t="s">
        <v>823</v>
      </c>
      <c r="I42" s="171" t="s">
        <v>1044</v>
      </c>
      <c r="J42" s="172" t="s">
        <v>497</v>
      </c>
      <c r="K42" s="243" t="s">
        <v>459</v>
      </c>
      <c r="L42" s="74"/>
      <c r="M42" s="74" t="str">
        <f t="shared" si="2"/>
        <v>D0702-02</v>
      </c>
      <c r="N42" s="74" t="str">
        <f t="shared" si="3"/>
        <v>17</v>
      </c>
      <c r="O42" s="824"/>
      <c r="P42" s="824"/>
      <c r="Q42" s="824"/>
      <c r="R42" s="824"/>
      <c r="S42" s="824"/>
      <c r="T42" s="824"/>
      <c r="U42" s="824"/>
      <c r="V42" s="824"/>
      <c r="W42" s="824"/>
      <c r="X42" s="824"/>
    </row>
    <row r="43" spans="1:24" s="737" customFormat="1" ht="30">
      <c r="A43" s="271" t="s">
        <v>1588</v>
      </c>
      <c r="B43" s="201" t="s">
        <v>1144</v>
      </c>
      <c r="C43" s="173">
        <v>39119</v>
      </c>
      <c r="D43" s="303">
        <v>46419</v>
      </c>
      <c r="E43" s="274" t="str">
        <f t="shared" ca="1" si="0"/>
        <v>VIGENTE</v>
      </c>
      <c r="F43" s="1558" t="str">
        <f t="shared" ca="1" si="1"/>
        <v>OK</v>
      </c>
      <c r="G43" s="172" t="s">
        <v>1277</v>
      </c>
      <c r="H43" s="206" t="s">
        <v>824</v>
      </c>
      <c r="I43" s="171" t="s">
        <v>1044</v>
      </c>
      <c r="J43" s="172" t="s">
        <v>497</v>
      </c>
      <c r="K43" s="243" t="s">
        <v>460</v>
      </c>
      <c r="L43" s="74"/>
      <c r="M43" s="74" t="str">
        <f t="shared" si="2"/>
        <v>D0702-02</v>
      </c>
      <c r="N43" s="74" t="str">
        <f t="shared" si="3"/>
        <v>18</v>
      </c>
      <c r="O43" s="824"/>
      <c r="P43" s="824"/>
      <c r="Q43" s="824"/>
      <c r="R43" s="824"/>
      <c r="S43" s="824"/>
      <c r="T43" s="824"/>
      <c r="U43" s="824"/>
      <c r="V43" s="824"/>
      <c r="W43" s="824"/>
      <c r="X43" s="824"/>
    </row>
    <row r="44" spans="1:24" ht="30">
      <c r="A44" s="271" t="s">
        <v>1588</v>
      </c>
      <c r="B44" s="201" t="s">
        <v>1145</v>
      </c>
      <c r="C44" s="173">
        <v>39119</v>
      </c>
      <c r="D44" s="303">
        <v>46419</v>
      </c>
      <c r="E44" s="274" t="str">
        <f t="shared" ca="1" si="0"/>
        <v>VIGENTE</v>
      </c>
      <c r="F44" s="1558" t="str">
        <f t="shared" ca="1" si="1"/>
        <v>OK</v>
      </c>
      <c r="G44" s="172" t="s">
        <v>1277</v>
      </c>
      <c r="H44" s="206" t="s">
        <v>825</v>
      </c>
      <c r="I44" s="171" t="s">
        <v>1044</v>
      </c>
      <c r="J44" s="172" t="s">
        <v>499</v>
      </c>
      <c r="K44" s="243" t="s">
        <v>461</v>
      </c>
      <c r="M44" s="74" t="str">
        <f t="shared" si="2"/>
        <v>D0702-02</v>
      </c>
      <c r="N44" s="74" t="str">
        <f t="shared" si="3"/>
        <v>19</v>
      </c>
      <c r="O44" s="824"/>
      <c r="P44" s="824"/>
      <c r="Q44" s="824"/>
      <c r="R44" s="824"/>
      <c r="S44" s="824"/>
      <c r="T44" s="824"/>
      <c r="U44" s="824"/>
      <c r="V44" s="824"/>
      <c r="W44" s="824"/>
      <c r="X44" s="824"/>
    </row>
    <row r="45" spans="1:24" ht="30">
      <c r="A45" s="271" t="s">
        <v>1588</v>
      </c>
      <c r="B45" s="201" t="s">
        <v>1146</v>
      </c>
      <c r="C45" s="173">
        <v>39119</v>
      </c>
      <c r="D45" s="303">
        <v>46419</v>
      </c>
      <c r="E45" s="274" t="str">
        <f t="shared" ca="1" si="0"/>
        <v>VIGENTE</v>
      </c>
      <c r="F45" s="1558" t="str">
        <f t="shared" ca="1" si="1"/>
        <v>OK</v>
      </c>
      <c r="G45" s="172" t="s">
        <v>1277</v>
      </c>
      <c r="H45" s="206" t="s">
        <v>826</v>
      </c>
      <c r="I45" s="171" t="s">
        <v>1044</v>
      </c>
      <c r="J45" s="172" t="s">
        <v>497</v>
      </c>
      <c r="K45" s="243" t="s">
        <v>462</v>
      </c>
      <c r="M45" s="74" t="str">
        <f t="shared" si="2"/>
        <v>D0702-02</v>
      </c>
      <c r="N45" s="74" t="str">
        <f t="shared" si="3"/>
        <v>20</v>
      </c>
      <c r="O45" s="824"/>
      <c r="P45" s="824"/>
      <c r="Q45" s="824"/>
      <c r="R45" s="824"/>
      <c r="S45" s="824"/>
      <c r="T45" s="824"/>
      <c r="U45" s="824"/>
      <c r="V45" s="824"/>
      <c r="W45" s="824"/>
      <c r="X45" s="824"/>
    </row>
    <row r="46" spans="1:24" ht="30">
      <c r="A46" s="271" t="s">
        <v>1588</v>
      </c>
      <c r="B46" s="201" t="s">
        <v>1147</v>
      </c>
      <c r="C46" s="173">
        <v>39119</v>
      </c>
      <c r="D46" s="303">
        <v>46419</v>
      </c>
      <c r="E46" s="274" t="str">
        <f t="shared" ca="1" si="0"/>
        <v>VIGENTE</v>
      </c>
      <c r="F46" s="1558" t="str">
        <f t="shared" ca="1" si="1"/>
        <v>OK</v>
      </c>
      <c r="G46" s="172" t="s">
        <v>1277</v>
      </c>
      <c r="H46" s="206" t="s">
        <v>1664</v>
      </c>
      <c r="I46" s="171" t="s">
        <v>1044</v>
      </c>
      <c r="J46" s="172" t="s">
        <v>497</v>
      </c>
      <c r="K46" s="243" t="s">
        <v>463</v>
      </c>
      <c r="M46" s="74" t="str">
        <f t="shared" si="2"/>
        <v>D0702-02</v>
      </c>
      <c r="N46" s="74" t="str">
        <f t="shared" si="3"/>
        <v>21</v>
      </c>
      <c r="O46" s="824"/>
      <c r="P46" s="824"/>
      <c r="Q46" s="824"/>
      <c r="R46" s="824"/>
      <c r="S46" s="824"/>
      <c r="T46" s="824"/>
      <c r="U46" s="824"/>
      <c r="V46" s="824"/>
      <c r="W46" s="824"/>
      <c r="X46" s="824"/>
    </row>
    <row r="47" spans="1:24" ht="30">
      <c r="A47" s="271" t="s">
        <v>1588</v>
      </c>
      <c r="B47" s="201" t="s">
        <v>1148</v>
      </c>
      <c r="C47" s="173">
        <v>39119</v>
      </c>
      <c r="D47" s="303">
        <v>46419</v>
      </c>
      <c r="E47" s="274" t="str">
        <f t="shared" ca="1" si="0"/>
        <v>VIGENTE</v>
      </c>
      <c r="F47" s="1558" t="str">
        <f t="shared" ca="1" si="1"/>
        <v>OK</v>
      </c>
      <c r="G47" s="172" t="s">
        <v>1277</v>
      </c>
      <c r="H47" s="206" t="s">
        <v>827</v>
      </c>
      <c r="I47" s="171" t="s">
        <v>1044</v>
      </c>
      <c r="J47" s="172" t="s">
        <v>499</v>
      </c>
      <c r="K47" s="243" t="s">
        <v>464</v>
      </c>
      <c r="M47" s="74" t="str">
        <f t="shared" si="2"/>
        <v>D0702-02</v>
      </c>
      <c r="N47" s="74" t="str">
        <f t="shared" si="3"/>
        <v>22</v>
      </c>
      <c r="O47" s="824"/>
      <c r="P47" s="824"/>
      <c r="Q47" s="824"/>
      <c r="R47" s="824"/>
      <c r="S47" s="824"/>
      <c r="T47" s="824"/>
      <c r="U47" s="824"/>
      <c r="V47" s="824"/>
      <c r="W47" s="824"/>
      <c r="X47" s="824"/>
    </row>
    <row r="48" spans="1:24" ht="30">
      <c r="A48" s="271" t="s">
        <v>1588</v>
      </c>
      <c r="B48" s="201" t="s">
        <v>1149</v>
      </c>
      <c r="C48" s="173">
        <v>39119</v>
      </c>
      <c r="D48" s="303">
        <v>46419</v>
      </c>
      <c r="E48" s="274" t="str">
        <f t="shared" ca="1" si="0"/>
        <v>VIGENTE</v>
      </c>
      <c r="F48" s="1558" t="str">
        <f t="shared" ca="1" si="1"/>
        <v>OK</v>
      </c>
      <c r="G48" s="172" t="s">
        <v>1277</v>
      </c>
      <c r="H48" s="206" t="s">
        <v>1240</v>
      </c>
      <c r="I48" s="171" t="s">
        <v>1044</v>
      </c>
      <c r="J48" s="172" t="s">
        <v>499</v>
      </c>
      <c r="K48" s="243" t="s">
        <v>465</v>
      </c>
      <c r="M48" s="74" t="str">
        <f t="shared" si="2"/>
        <v>D0702-02</v>
      </c>
      <c r="N48" s="74" t="str">
        <f t="shared" si="3"/>
        <v>23</v>
      </c>
      <c r="O48" s="824"/>
      <c r="P48" s="824"/>
      <c r="Q48" s="824"/>
      <c r="R48" s="824"/>
      <c r="S48" s="824"/>
      <c r="T48" s="824"/>
      <c r="U48" s="824"/>
      <c r="V48" s="824"/>
      <c r="W48" s="824"/>
      <c r="X48" s="824"/>
    </row>
    <row r="49" spans="1:24" ht="30">
      <c r="A49" s="271" t="s">
        <v>1588</v>
      </c>
      <c r="B49" s="201" t="s">
        <v>1150</v>
      </c>
      <c r="C49" s="173">
        <v>39119</v>
      </c>
      <c r="D49" s="303">
        <v>46419</v>
      </c>
      <c r="E49" s="274" t="str">
        <f t="shared" ca="1" si="0"/>
        <v>VIGENTE</v>
      </c>
      <c r="F49" s="1558" t="str">
        <f t="shared" ca="1" si="1"/>
        <v>OK</v>
      </c>
      <c r="G49" s="172" t="s">
        <v>1277</v>
      </c>
      <c r="H49" s="206" t="s">
        <v>1241</v>
      </c>
      <c r="I49" s="171" t="s">
        <v>1044</v>
      </c>
      <c r="J49" s="172" t="s">
        <v>499</v>
      </c>
      <c r="K49" s="243" t="s">
        <v>466</v>
      </c>
      <c r="M49" s="74" t="str">
        <f t="shared" si="2"/>
        <v>D0702-02</v>
      </c>
      <c r="N49" s="74" t="str">
        <f t="shared" si="3"/>
        <v>24</v>
      </c>
      <c r="O49" s="824"/>
      <c r="P49" s="824"/>
      <c r="Q49" s="824"/>
      <c r="R49" s="824"/>
      <c r="S49" s="824"/>
      <c r="T49" s="824"/>
      <c r="U49" s="824"/>
      <c r="V49" s="824"/>
      <c r="W49" s="824"/>
      <c r="X49" s="824"/>
    </row>
    <row r="50" spans="1:24" ht="30">
      <c r="A50" s="271" t="s">
        <v>1588</v>
      </c>
      <c r="B50" s="201" t="s">
        <v>1151</v>
      </c>
      <c r="C50" s="173">
        <v>39119</v>
      </c>
      <c r="D50" s="303">
        <v>46419</v>
      </c>
      <c r="E50" s="274" t="str">
        <f t="shared" ca="1" si="0"/>
        <v>VIGENTE</v>
      </c>
      <c r="F50" s="1558" t="str">
        <f t="shared" ca="1" si="1"/>
        <v>OK</v>
      </c>
      <c r="G50" s="172" t="s">
        <v>1277</v>
      </c>
      <c r="H50" s="206" t="s">
        <v>1242</v>
      </c>
      <c r="I50" s="171" t="s">
        <v>1044</v>
      </c>
      <c r="J50" s="172" t="s">
        <v>499</v>
      </c>
      <c r="K50" s="243" t="s">
        <v>467</v>
      </c>
      <c r="M50" s="74" t="str">
        <f t="shared" si="2"/>
        <v>D0702-02</v>
      </c>
      <c r="N50" s="74" t="str">
        <f t="shared" si="3"/>
        <v>25</v>
      </c>
      <c r="O50" s="824"/>
      <c r="P50" s="824"/>
      <c r="Q50" s="824"/>
      <c r="R50" s="824"/>
      <c r="S50" s="824"/>
      <c r="T50" s="824"/>
      <c r="U50" s="824"/>
      <c r="V50" s="824"/>
      <c r="W50" s="824"/>
      <c r="X50" s="824"/>
    </row>
    <row r="51" spans="1:24" ht="30">
      <c r="A51" s="271" t="s">
        <v>1588</v>
      </c>
      <c r="B51" s="201" t="s">
        <v>1152</v>
      </c>
      <c r="C51" s="173">
        <v>39119</v>
      </c>
      <c r="D51" s="303">
        <v>46419</v>
      </c>
      <c r="E51" s="274" t="str">
        <f t="shared" ca="1" si="0"/>
        <v>VIGENTE</v>
      </c>
      <c r="F51" s="1558" t="str">
        <f t="shared" ca="1" si="1"/>
        <v>OK</v>
      </c>
      <c r="G51" s="172" t="s">
        <v>1277</v>
      </c>
      <c r="H51" s="206" t="s">
        <v>1243</v>
      </c>
      <c r="I51" s="171" t="s">
        <v>1044</v>
      </c>
      <c r="J51" s="172" t="s">
        <v>498</v>
      </c>
      <c r="K51" s="243" t="s">
        <v>468</v>
      </c>
      <c r="M51" s="74" t="str">
        <f t="shared" si="2"/>
        <v>D0702-02</v>
      </c>
      <c r="N51" s="74" t="str">
        <f t="shared" si="3"/>
        <v>26</v>
      </c>
      <c r="O51" s="824"/>
      <c r="P51" s="824"/>
      <c r="Q51" s="824"/>
      <c r="R51" s="824"/>
      <c r="S51" s="824"/>
      <c r="T51" s="824"/>
      <c r="U51" s="824"/>
      <c r="V51" s="824"/>
      <c r="W51" s="824"/>
      <c r="X51" s="824"/>
    </row>
    <row r="52" spans="1:24" ht="30">
      <c r="A52" s="271" t="s">
        <v>1588</v>
      </c>
      <c r="B52" s="201" t="s">
        <v>1153</v>
      </c>
      <c r="C52" s="173">
        <v>39119</v>
      </c>
      <c r="D52" s="303">
        <v>46419</v>
      </c>
      <c r="E52" s="274" t="str">
        <f t="shared" ca="1" si="0"/>
        <v>VIGENTE</v>
      </c>
      <c r="F52" s="1558" t="str">
        <f t="shared" ca="1" si="1"/>
        <v>OK</v>
      </c>
      <c r="G52" s="172" t="s">
        <v>1277</v>
      </c>
      <c r="H52" s="206" t="s">
        <v>1244</v>
      </c>
      <c r="I52" s="171" t="s">
        <v>1044</v>
      </c>
      <c r="J52" s="172" t="s">
        <v>498</v>
      </c>
      <c r="K52" s="243" t="s">
        <v>469</v>
      </c>
      <c r="M52" s="74" t="str">
        <f t="shared" si="2"/>
        <v>D0702-02</v>
      </c>
      <c r="N52" s="74" t="str">
        <f t="shared" si="3"/>
        <v>27</v>
      </c>
      <c r="O52" s="824"/>
      <c r="P52" s="824"/>
      <c r="Q52" s="824"/>
      <c r="R52" s="824"/>
      <c r="S52" s="824"/>
      <c r="T52" s="824"/>
      <c r="U52" s="824"/>
      <c r="V52" s="824"/>
      <c r="W52" s="824"/>
      <c r="X52" s="824"/>
    </row>
    <row r="53" spans="1:24" ht="30">
      <c r="A53" s="271" t="s">
        <v>1588</v>
      </c>
      <c r="B53" s="201" t="s">
        <v>1154</v>
      </c>
      <c r="C53" s="173">
        <v>39119</v>
      </c>
      <c r="D53" s="303">
        <v>46419</v>
      </c>
      <c r="E53" s="274" t="str">
        <f t="shared" ca="1" si="0"/>
        <v>VIGENTE</v>
      </c>
      <c r="F53" s="1558" t="str">
        <f t="shared" ca="1" si="1"/>
        <v>OK</v>
      </c>
      <c r="G53" s="172" t="s">
        <v>1277</v>
      </c>
      <c r="H53" s="206" t="s">
        <v>1245</v>
      </c>
      <c r="I53" s="171" t="s">
        <v>1044</v>
      </c>
      <c r="J53" s="172" t="s">
        <v>497</v>
      </c>
      <c r="K53" s="243" t="s">
        <v>470</v>
      </c>
      <c r="M53" s="74" t="str">
        <f t="shared" si="2"/>
        <v>D0702-02</v>
      </c>
      <c r="N53" s="74" t="str">
        <f t="shared" si="3"/>
        <v>28</v>
      </c>
      <c r="O53" s="824"/>
      <c r="P53" s="824"/>
      <c r="Q53" s="824"/>
      <c r="R53" s="824"/>
      <c r="S53" s="824"/>
      <c r="T53" s="824"/>
      <c r="U53" s="824"/>
      <c r="V53" s="824"/>
      <c r="W53" s="824"/>
      <c r="X53" s="824"/>
    </row>
    <row r="54" spans="1:24" ht="30">
      <c r="A54" s="271" t="s">
        <v>1588</v>
      </c>
      <c r="B54" s="201" t="s">
        <v>1155</v>
      </c>
      <c r="C54" s="173">
        <v>39119</v>
      </c>
      <c r="D54" s="303">
        <v>46419</v>
      </c>
      <c r="E54" s="274" t="str">
        <f t="shared" ca="1" si="0"/>
        <v>VIGENTE</v>
      </c>
      <c r="F54" s="1558" t="str">
        <f t="shared" ca="1" si="1"/>
        <v>OK</v>
      </c>
      <c r="G54" s="172" t="s">
        <v>1277</v>
      </c>
      <c r="H54" s="206" t="s">
        <v>1246</v>
      </c>
      <c r="I54" s="171" t="s">
        <v>1044</v>
      </c>
      <c r="J54" s="172" t="s">
        <v>498</v>
      </c>
      <c r="K54" s="243" t="s">
        <v>471</v>
      </c>
      <c r="M54" s="74" t="str">
        <f t="shared" si="2"/>
        <v>D0702-02</v>
      </c>
      <c r="N54" s="74" t="str">
        <f t="shared" si="3"/>
        <v>29</v>
      </c>
      <c r="O54" s="824"/>
      <c r="P54" s="824"/>
      <c r="Q54" s="824"/>
      <c r="R54" s="824"/>
      <c r="S54" s="824"/>
      <c r="T54" s="824"/>
      <c r="U54" s="824"/>
      <c r="V54" s="824"/>
      <c r="W54" s="824"/>
      <c r="X54" s="824"/>
    </row>
    <row r="55" spans="1:24" ht="30">
      <c r="A55" s="271" t="s">
        <v>1588</v>
      </c>
      <c r="B55" s="201" t="s">
        <v>1156</v>
      </c>
      <c r="C55" s="173">
        <v>39119</v>
      </c>
      <c r="D55" s="303">
        <v>46419</v>
      </c>
      <c r="E55" s="274" t="str">
        <f t="shared" ca="1" si="0"/>
        <v>VIGENTE</v>
      </c>
      <c r="F55" s="1558" t="str">
        <f t="shared" ca="1" si="1"/>
        <v>OK</v>
      </c>
      <c r="G55" s="172" t="s">
        <v>1277</v>
      </c>
      <c r="H55" s="206" t="s">
        <v>1005</v>
      </c>
      <c r="I55" s="171" t="s">
        <v>1044</v>
      </c>
      <c r="J55" s="172" t="s">
        <v>498</v>
      </c>
      <c r="K55" s="243" t="s">
        <v>472</v>
      </c>
      <c r="M55" s="74" t="str">
        <f t="shared" si="2"/>
        <v>D0702-02</v>
      </c>
      <c r="N55" s="74" t="str">
        <f t="shared" si="3"/>
        <v>30</v>
      </c>
      <c r="O55" s="824"/>
      <c r="P55" s="824"/>
      <c r="Q55" s="824"/>
      <c r="R55" s="824"/>
      <c r="S55" s="824"/>
      <c r="T55" s="824"/>
      <c r="U55" s="824"/>
      <c r="V55" s="824"/>
      <c r="W55" s="824"/>
      <c r="X55" s="824"/>
    </row>
    <row r="56" spans="1:24" ht="30">
      <c r="A56" s="271" t="s">
        <v>1588</v>
      </c>
      <c r="B56" s="201" t="s">
        <v>1157</v>
      </c>
      <c r="C56" s="173">
        <v>39119</v>
      </c>
      <c r="D56" s="303">
        <v>46419</v>
      </c>
      <c r="E56" s="274" t="str">
        <f t="shared" ca="1" si="0"/>
        <v>VIGENTE</v>
      </c>
      <c r="F56" s="1558" t="str">
        <f t="shared" ca="1" si="1"/>
        <v>OK</v>
      </c>
      <c r="G56" s="172" t="s">
        <v>1277</v>
      </c>
      <c r="H56" s="206" t="s">
        <v>1006</v>
      </c>
      <c r="I56" s="171" t="s">
        <v>1044</v>
      </c>
      <c r="J56" s="172" t="s">
        <v>497</v>
      </c>
      <c r="K56" s="243" t="s">
        <v>473</v>
      </c>
      <c r="M56" s="74" t="str">
        <f t="shared" si="2"/>
        <v>D0702-02</v>
      </c>
      <c r="N56" s="74" t="str">
        <f t="shared" si="3"/>
        <v>31</v>
      </c>
      <c r="O56" s="824"/>
      <c r="P56" s="824"/>
      <c r="Q56" s="824"/>
      <c r="R56" s="824"/>
      <c r="S56" s="824"/>
      <c r="T56" s="824"/>
      <c r="U56" s="824"/>
      <c r="V56" s="824"/>
      <c r="W56" s="824"/>
      <c r="X56" s="824"/>
    </row>
    <row r="57" spans="1:24" ht="30">
      <c r="A57" s="271" t="s">
        <v>1588</v>
      </c>
      <c r="B57" s="201" t="s">
        <v>1247</v>
      </c>
      <c r="C57" s="173">
        <v>39119</v>
      </c>
      <c r="D57" s="303">
        <v>46419</v>
      </c>
      <c r="E57" s="274" t="str">
        <f t="shared" ca="1" si="0"/>
        <v>VIGENTE</v>
      </c>
      <c r="F57" s="1558" t="str">
        <f t="shared" ca="1" si="1"/>
        <v>OK</v>
      </c>
      <c r="G57" s="172" t="s">
        <v>1277</v>
      </c>
      <c r="H57" s="206" t="s">
        <v>1007</v>
      </c>
      <c r="I57" s="171" t="s">
        <v>1044</v>
      </c>
      <c r="J57" s="172" t="s">
        <v>497</v>
      </c>
      <c r="K57" s="243" t="s">
        <v>474</v>
      </c>
      <c r="M57" s="74" t="str">
        <f t="shared" ref="M57:M87" si="4">IF(ISNUMBER(FIND("/",$B48,1)),MID($B48,1,FIND("/",$B48,1)-1),$B48)</f>
        <v>D0702-02</v>
      </c>
      <c r="N57" s="74" t="str">
        <f t="shared" ref="N57:N87" si="5">IF(ISNUMBER(FIND("/",$B48,1)),MID($B48,FIND("/",$B48,1)+1,LEN($B48)),"")</f>
        <v>32</v>
      </c>
      <c r="O57" s="824"/>
      <c r="P57" s="824"/>
      <c r="Q57" s="824"/>
      <c r="R57" s="824"/>
      <c r="S57" s="824"/>
      <c r="T57" s="824"/>
      <c r="U57" s="824"/>
      <c r="V57" s="824"/>
      <c r="W57" s="824"/>
      <c r="X57" s="824"/>
    </row>
    <row r="58" spans="1:24" ht="30">
      <c r="A58" s="271" t="s">
        <v>1588</v>
      </c>
      <c r="B58" s="201" t="s">
        <v>1248</v>
      </c>
      <c r="C58" s="173">
        <v>39119</v>
      </c>
      <c r="D58" s="303">
        <v>46419</v>
      </c>
      <c r="E58" s="274" t="str">
        <f t="shared" ca="1" si="0"/>
        <v>VIGENTE</v>
      </c>
      <c r="F58" s="1558" t="str">
        <f t="shared" ca="1" si="1"/>
        <v>OK</v>
      </c>
      <c r="G58" s="172" t="s">
        <v>1277</v>
      </c>
      <c r="H58" s="206" t="s">
        <v>1008</v>
      </c>
      <c r="I58" s="171" t="s">
        <v>1044</v>
      </c>
      <c r="J58" s="172" t="s">
        <v>497</v>
      </c>
      <c r="K58" s="243" t="s">
        <v>475</v>
      </c>
      <c r="M58" s="74" t="str">
        <f t="shared" si="4"/>
        <v>D0702-02</v>
      </c>
      <c r="N58" s="74" t="str">
        <f t="shared" si="5"/>
        <v>34</v>
      </c>
      <c r="O58" s="824"/>
      <c r="P58" s="824"/>
      <c r="Q58" s="824"/>
      <c r="R58" s="824"/>
      <c r="S58" s="824"/>
      <c r="T58" s="824"/>
      <c r="U58" s="824"/>
      <c r="V58" s="824"/>
      <c r="W58" s="824"/>
      <c r="X58" s="824"/>
    </row>
    <row r="59" spans="1:24" ht="30">
      <c r="A59" s="271" t="s">
        <v>1588</v>
      </c>
      <c r="B59" s="201" t="s">
        <v>1249</v>
      </c>
      <c r="C59" s="173">
        <v>39119</v>
      </c>
      <c r="D59" s="303">
        <v>46419</v>
      </c>
      <c r="E59" s="274" t="str">
        <f t="shared" ca="1" si="0"/>
        <v>VIGENTE</v>
      </c>
      <c r="F59" s="1558" t="str">
        <f t="shared" ca="1" si="1"/>
        <v>OK</v>
      </c>
      <c r="G59" s="172" t="s">
        <v>1277</v>
      </c>
      <c r="H59" s="206" t="s">
        <v>1009</v>
      </c>
      <c r="I59" s="171" t="s">
        <v>1044</v>
      </c>
      <c r="J59" s="172" t="s">
        <v>497</v>
      </c>
      <c r="K59" s="243" t="s">
        <v>476</v>
      </c>
      <c r="M59" s="74" t="str">
        <f t="shared" si="4"/>
        <v>D0702-02</v>
      </c>
      <c r="N59" s="74" t="str">
        <f t="shared" si="5"/>
        <v>35</v>
      </c>
      <c r="O59" s="824"/>
      <c r="P59" s="824"/>
      <c r="Q59" s="824"/>
      <c r="R59" s="824"/>
      <c r="S59" s="824"/>
      <c r="T59" s="824"/>
      <c r="U59" s="824"/>
      <c r="V59" s="824"/>
      <c r="W59" s="824"/>
      <c r="X59" s="824"/>
    </row>
    <row r="60" spans="1:24" ht="30">
      <c r="A60" s="271" t="s">
        <v>1588</v>
      </c>
      <c r="B60" s="201" t="s">
        <v>1250</v>
      </c>
      <c r="C60" s="173">
        <v>39119</v>
      </c>
      <c r="D60" s="303">
        <v>46419</v>
      </c>
      <c r="E60" s="274" t="str">
        <f t="shared" ca="1" si="0"/>
        <v>VIGENTE</v>
      </c>
      <c r="F60" s="1558" t="str">
        <f t="shared" ca="1" si="1"/>
        <v>OK</v>
      </c>
      <c r="G60" s="172" t="s">
        <v>1277</v>
      </c>
      <c r="H60" s="206" t="s">
        <v>1270</v>
      </c>
      <c r="I60" s="171" t="s">
        <v>1044</v>
      </c>
      <c r="J60" s="172" t="s">
        <v>497</v>
      </c>
      <c r="K60" s="243" t="s">
        <v>477</v>
      </c>
      <c r="M60" s="74" t="str">
        <f t="shared" si="4"/>
        <v>D0702-02</v>
      </c>
      <c r="N60" s="74" t="str">
        <f t="shared" si="5"/>
        <v>36</v>
      </c>
      <c r="O60" s="824"/>
      <c r="P60" s="824"/>
      <c r="Q60" s="824"/>
      <c r="R60" s="824"/>
      <c r="S60" s="824"/>
      <c r="T60" s="824"/>
      <c r="U60" s="824"/>
      <c r="V60" s="824"/>
      <c r="W60" s="824"/>
      <c r="X60" s="824"/>
    </row>
    <row r="61" spans="1:24" ht="30">
      <c r="A61" s="271" t="s">
        <v>1588</v>
      </c>
      <c r="B61" s="201" t="s">
        <v>1251</v>
      </c>
      <c r="C61" s="173">
        <v>39119</v>
      </c>
      <c r="D61" s="303">
        <v>46419</v>
      </c>
      <c r="E61" s="274" t="str">
        <f t="shared" ca="1" si="0"/>
        <v>VIGENTE</v>
      </c>
      <c r="F61" s="1558" t="str">
        <f t="shared" ca="1" si="1"/>
        <v>OK</v>
      </c>
      <c r="G61" s="172" t="s">
        <v>1277</v>
      </c>
      <c r="H61" s="206" t="s">
        <v>1010</v>
      </c>
      <c r="I61" s="171" t="s">
        <v>1044</v>
      </c>
      <c r="J61" s="172" t="s">
        <v>497</v>
      </c>
      <c r="K61" s="243" t="s">
        <v>478</v>
      </c>
      <c r="M61" s="74" t="str">
        <f t="shared" si="4"/>
        <v>D0702-02</v>
      </c>
      <c r="N61" s="74" t="str">
        <f t="shared" si="5"/>
        <v>37</v>
      </c>
      <c r="O61" s="824"/>
      <c r="P61" s="824"/>
      <c r="Q61" s="824"/>
      <c r="R61" s="824"/>
      <c r="S61" s="824"/>
      <c r="T61" s="824"/>
      <c r="U61" s="824"/>
      <c r="V61" s="824"/>
      <c r="W61" s="824"/>
      <c r="X61" s="824"/>
    </row>
    <row r="62" spans="1:24" ht="30">
      <c r="A62" s="271" t="s">
        <v>1588</v>
      </c>
      <c r="B62" s="201" t="s">
        <v>1252</v>
      </c>
      <c r="C62" s="173">
        <v>39119</v>
      </c>
      <c r="D62" s="303">
        <v>46419</v>
      </c>
      <c r="E62" s="274" t="str">
        <f t="shared" ca="1" si="0"/>
        <v>VIGENTE</v>
      </c>
      <c r="F62" s="1558" t="str">
        <f t="shared" ca="1" si="1"/>
        <v>OK</v>
      </c>
      <c r="G62" s="172" t="s">
        <v>1277</v>
      </c>
      <c r="H62" s="206" t="s">
        <v>1011</v>
      </c>
      <c r="I62" s="171" t="s">
        <v>1044</v>
      </c>
      <c r="J62" s="172" t="s">
        <v>498</v>
      </c>
      <c r="K62" s="243" t="s">
        <v>479</v>
      </c>
      <c r="M62" s="74" t="str">
        <f t="shared" si="4"/>
        <v>D0702-02</v>
      </c>
      <c r="N62" s="74" t="str">
        <f t="shared" si="5"/>
        <v>38</v>
      </c>
      <c r="O62" s="824"/>
      <c r="P62" s="824"/>
      <c r="Q62" s="824"/>
      <c r="R62" s="824"/>
      <c r="S62" s="824"/>
      <c r="T62" s="824"/>
      <c r="U62" s="824"/>
      <c r="V62" s="824"/>
      <c r="W62" s="824"/>
      <c r="X62" s="824"/>
    </row>
    <row r="63" spans="1:24" ht="30">
      <c r="A63" s="271" t="s">
        <v>1588</v>
      </c>
      <c r="B63" s="201" t="s">
        <v>1253</v>
      </c>
      <c r="C63" s="173">
        <v>39119</v>
      </c>
      <c r="D63" s="303">
        <v>46419</v>
      </c>
      <c r="E63" s="274" t="str">
        <f t="shared" ca="1" si="0"/>
        <v>VIGENTE</v>
      </c>
      <c r="F63" s="1558" t="str">
        <f t="shared" ca="1" si="1"/>
        <v>OK</v>
      </c>
      <c r="G63" s="172" t="s">
        <v>1277</v>
      </c>
      <c r="H63" s="206" t="s">
        <v>1012</v>
      </c>
      <c r="I63" s="171" t="s">
        <v>1044</v>
      </c>
      <c r="J63" s="172" t="s">
        <v>497</v>
      </c>
      <c r="K63" s="243" t="s">
        <v>480</v>
      </c>
      <c r="M63" s="74" t="str">
        <f t="shared" si="4"/>
        <v>D0702-02</v>
      </c>
      <c r="N63" s="74" t="str">
        <f t="shared" si="5"/>
        <v>39</v>
      </c>
      <c r="O63" s="824"/>
      <c r="P63" s="824"/>
      <c r="Q63" s="824"/>
      <c r="R63" s="824"/>
      <c r="S63" s="824"/>
      <c r="T63" s="824"/>
      <c r="U63" s="824"/>
      <c r="V63" s="824"/>
      <c r="W63" s="824"/>
      <c r="X63" s="824"/>
    </row>
    <row r="64" spans="1:24" ht="30">
      <c r="A64" s="271" t="s">
        <v>1588</v>
      </c>
      <c r="B64" s="201" t="s">
        <v>1254</v>
      </c>
      <c r="C64" s="173">
        <v>39119</v>
      </c>
      <c r="D64" s="303">
        <v>46419</v>
      </c>
      <c r="E64" s="274" t="str">
        <f t="shared" ca="1" si="0"/>
        <v>VIGENTE</v>
      </c>
      <c r="F64" s="1558" t="str">
        <f t="shared" ca="1" si="1"/>
        <v>OK</v>
      </c>
      <c r="G64" s="172" t="s">
        <v>1277</v>
      </c>
      <c r="H64" s="206" t="s">
        <v>1013</v>
      </c>
      <c r="I64" s="171" t="s">
        <v>1044</v>
      </c>
      <c r="J64" s="172" t="s">
        <v>498</v>
      </c>
      <c r="K64" s="243" t="s">
        <v>481</v>
      </c>
      <c r="M64" s="74" t="str">
        <f t="shared" si="4"/>
        <v>D0702-02</v>
      </c>
      <c r="N64" s="74" t="str">
        <f t="shared" si="5"/>
        <v>40</v>
      </c>
      <c r="O64" s="824"/>
      <c r="P64" s="824"/>
      <c r="Q64" s="824"/>
      <c r="R64" s="824"/>
      <c r="S64" s="824"/>
      <c r="T64" s="824"/>
      <c r="U64" s="824"/>
      <c r="V64" s="824"/>
      <c r="W64" s="824"/>
      <c r="X64" s="824"/>
    </row>
    <row r="65" spans="1:24" ht="30">
      <c r="A65" s="271" t="s">
        <v>1588</v>
      </c>
      <c r="B65" s="201" t="s">
        <v>1255</v>
      </c>
      <c r="C65" s="173">
        <v>39119</v>
      </c>
      <c r="D65" s="303">
        <v>46419</v>
      </c>
      <c r="E65" s="274" t="str">
        <f t="shared" ca="1" si="0"/>
        <v>VIGENTE</v>
      </c>
      <c r="F65" s="1558" t="str">
        <f t="shared" ca="1" si="1"/>
        <v>OK</v>
      </c>
      <c r="G65" s="172" t="s">
        <v>1277</v>
      </c>
      <c r="H65" s="206" t="s">
        <v>1014</v>
      </c>
      <c r="I65" s="171" t="s">
        <v>1044</v>
      </c>
      <c r="J65" s="172" t="s">
        <v>497</v>
      </c>
      <c r="K65" s="243" t="s">
        <v>482</v>
      </c>
      <c r="M65" s="74" t="str">
        <f t="shared" si="4"/>
        <v>D0702-02</v>
      </c>
      <c r="N65" s="74" t="str">
        <f t="shared" si="5"/>
        <v>41</v>
      </c>
      <c r="O65" s="824"/>
      <c r="P65" s="824"/>
      <c r="Q65" s="824"/>
      <c r="R65" s="824"/>
      <c r="S65" s="824"/>
      <c r="T65" s="824"/>
      <c r="U65" s="824"/>
      <c r="V65" s="824"/>
      <c r="W65" s="824"/>
      <c r="X65" s="824"/>
    </row>
    <row r="66" spans="1:24" ht="30">
      <c r="A66" s="271" t="s">
        <v>1588</v>
      </c>
      <c r="B66" s="201" t="s">
        <v>1256</v>
      </c>
      <c r="C66" s="173">
        <v>39119</v>
      </c>
      <c r="D66" s="303">
        <v>46419</v>
      </c>
      <c r="E66" s="274" t="str">
        <f t="shared" ca="1" si="0"/>
        <v>VIGENTE</v>
      </c>
      <c r="F66" s="1558" t="str">
        <f t="shared" ca="1" si="1"/>
        <v>OK</v>
      </c>
      <c r="G66" s="172" t="s">
        <v>1277</v>
      </c>
      <c r="H66" s="206" t="s">
        <v>1015</v>
      </c>
      <c r="I66" s="171" t="s">
        <v>1044</v>
      </c>
      <c r="J66" s="172" t="s">
        <v>497</v>
      </c>
      <c r="K66" s="243" t="s">
        <v>483</v>
      </c>
      <c r="M66" s="74" t="str">
        <f t="shared" si="4"/>
        <v>D0702-02</v>
      </c>
      <c r="N66" s="74" t="str">
        <f t="shared" si="5"/>
        <v>42</v>
      </c>
      <c r="O66" s="824"/>
      <c r="P66" s="824"/>
      <c r="Q66" s="824"/>
      <c r="R66" s="824"/>
      <c r="S66" s="824"/>
      <c r="T66" s="824"/>
      <c r="U66" s="824"/>
      <c r="V66" s="824"/>
      <c r="W66" s="824"/>
      <c r="X66" s="824"/>
    </row>
    <row r="67" spans="1:24" ht="30">
      <c r="A67" s="271" t="s">
        <v>1588</v>
      </c>
      <c r="B67" s="201" t="s">
        <v>1257</v>
      </c>
      <c r="C67" s="173">
        <v>39119</v>
      </c>
      <c r="D67" s="303">
        <v>46419</v>
      </c>
      <c r="E67" s="274" t="str">
        <f t="shared" ca="1" si="0"/>
        <v>VIGENTE</v>
      </c>
      <c r="F67" s="1558" t="str">
        <f t="shared" ca="1" si="1"/>
        <v>OK</v>
      </c>
      <c r="G67" s="172" t="s">
        <v>1277</v>
      </c>
      <c r="H67" s="206" t="s">
        <v>1016</v>
      </c>
      <c r="I67" s="171" t="s">
        <v>1044</v>
      </c>
      <c r="J67" s="172" t="s">
        <v>497</v>
      </c>
      <c r="K67" s="243" t="s">
        <v>484</v>
      </c>
      <c r="M67" s="74" t="str">
        <f t="shared" si="4"/>
        <v>D0702-02</v>
      </c>
      <c r="N67" s="74" t="str">
        <f t="shared" si="5"/>
        <v>43</v>
      </c>
      <c r="O67" s="824"/>
      <c r="P67" s="824"/>
      <c r="Q67" s="824"/>
      <c r="R67" s="824"/>
      <c r="S67" s="824"/>
      <c r="T67" s="824"/>
      <c r="U67" s="824"/>
      <c r="V67" s="824"/>
      <c r="W67" s="824"/>
      <c r="X67" s="824"/>
    </row>
    <row r="68" spans="1:24" ht="30">
      <c r="A68" s="271" t="s">
        <v>1588</v>
      </c>
      <c r="B68" s="201" t="s">
        <v>1258</v>
      </c>
      <c r="C68" s="173">
        <v>39119</v>
      </c>
      <c r="D68" s="303">
        <v>46419</v>
      </c>
      <c r="E68" s="274" t="str">
        <f t="shared" ca="1" si="0"/>
        <v>VIGENTE</v>
      </c>
      <c r="F68" s="1558" t="str">
        <f t="shared" ca="1" si="1"/>
        <v>OK</v>
      </c>
      <c r="G68" s="172" t="s">
        <v>1277</v>
      </c>
      <c r="H68" s="206" t="s">
        <v>1017</v>
      </c>
      <c r="I68" s="171" t="s">
        <v>1044</v>
      </c>
      <c r="J68" s="172" t="s">
        <v>497</v>
      </c>
      <c r="K68" s="243" t="s">
        <v>485</v>
      </c>
      <c r="M68" s="74" t="str">
        <f t="shared" si="4"/>
        <v>D0702-02</v>
      </c>
      <c r="N68" s="74" t="str">
        <f t="shared" si="5"/>
        <v>44</v>
      </c>
      <c r="O68" s="824"/>
      <c r="P68" s="824"/>
      <c r="Q68" s="824"/>
      <c r="R68" s="824"/>
      <c r="S68" s="824"/>
      <c r="T68" s="824"/>
      <c r="U68" s="824"/>
      <c r="V68" s="824"/>
      <c r="W68" s="824"/>
      <c r="X68" s="824"/>
    </row>
    <row r="69" spans="1:24" ht="30">
      <c r="A69" s="271" t="s">
        <v>1588</v>
      </c>
      <c r="B69" s="201" t="s">
        <v>1259</v>
      </c>
      <c r="C69" s="173">
        <v>39119</v>
      </c>
      <c r="D69" s="303">
        <v>46419</v>
      </c>
      <c r="E69" s="274" t="str">
        <f t="shared" ref="E69:E132" ca="1" si="6">IF(D69&lt;=$T$2,"CADUCADO","VIGENTE")</f>
        <v>VIGENTE</v>
      </c>
      <c r="F69" s="1558" t="str">
        <f t="shared" ref="F69:F132" ca="1" si="7">IF($T$2&gt;=(EDATE(D69,-3)),"ALERTA","OK")</f>
        <v>OK</v>
      </c>
      <c r="G69" s="172" t="s">
        <v>1277</v>
      </c>
      <c r="H69" s="206" t="s">
        <v>1018</v>
      </c>
      <c r="I69" s="171" t="s">
        <v>1044</v>
      </c>
      <c r="J69" s="172" t="s">
        <v>497</v>
      </c>
      <c r="K69" s="243" t="s">
        <v>486</v>
      </c>
      <c r="M69" s="74" t="str">
        <f t="shared" si="4"/>
        <v>D0702-02</v>
      </c>
      <c r="N69" s="74" t="str">
        <f t="shared" si="5"/>
        <v>45</v>
      </c>
      <c r="O69" s="824"/>
      <c r="P69" s="824"/>
      <c r="Q69" s="824"/>
      <c r="R69" s="824"/>
      <c r="S69" s="824"/>
      <c r="T69" s="824"/>
      <c r="U69" s="824"/>
      <c r="V69" s="824"/>
      <c r="W69" s="824"/>
      <c r="X69" s="824"/>
    </row>
    <row r="70" spans="1:24" ht="30">
      <c r="A70" s="271" t="s">
        <v>1588</v>
      </c>
      <c r="B70" s="201" t="s">
        <v>1260</v>
      </c>
      <c r="C70" s="173">
        <v>39119</v>
      </c>
      <c r="D70" s="303">
        <v>46419</v>
      </c>
      <c r="E70" s="274" t="str">
        <f t="shared" ca="1" si="6"/>
        <v>VIGENTE</v>
      </c>
      <c r="F70" s="1558" t="str">
        <f t="shared" ca="1" si="7"/>
        <v>OK</v>
      </c>
      <c r="G70" s="172" t="s">
        <v>1277</v>
      </c>
      <c r="H70" s="206" t="s">
        <v>1019</v>
      </c>
      <c r="I70" s="171" t="s">
        <v>1044</v>
      </c>
      <c r="J70" s="172" t="s">
        <v>497</v>
      </c>
      <c r="K70" s="243" t="s">
        <v>487</v>
      </c>
      <c r="M70" s="74" t="str">
        <f t="shared" si="4"/>
        <v>D0702-02</v>
      </c>
      <c r="N70" s="74" t="str">
        <f t="shared" si="5"/>
        <v>46</v>
      </c>
      <c r="O70" s="824"/>
      <c r="P70" s="824"/>
      <c r="Q70" s="824"/>
      <c r="R70" s="824"/>
      <c r="S70" s="824"/>
      <c r="T70" s="824"/>
      <c r="U70" s="824"/>
      <c r="V70" s="824"/>
      <c r="W70" s="824"/>
      <c r="X70" s="824"/>
    </row>
    <row r="71" spans="1:24" ht="30">
      <c r="A71" s="271" t="s">
        <v>1588</v>
      </c>
      <c r="B71" s="201" t="s">
        <v>1261</v>
      </c>
      <c r="C71" s="173">
        <v>39119</v>
      </c>
      <c r="D71" s="303">
        <v>46419</v>
      </c>
      <c r="E71" s="274" t="str">
        <f t="shared" ca="1" si="6"/>
        <v>VIGENTE</v>
      </c>
      <c r="F71" s="1558" t="str">
        <f t="shared" ca="1" si="7"/>
        <v>OK</v>
      </c>
      <c r="G71" s="172" t="s">
        <v>1277</v>
      </c>
      <c r="H71" s="206" t="s">
        <v>1020</v>
      </c>
      <c r="I71" s="171" t="s">
        <v>1044</v>
      </c>
      <c r="J71" s="172" t="s">
        <v>498</v>
      </c>
      <c r="K71" s="243" t="s">
        <v>488</v>
      </c>
      <c r="M71" s="74" t="str">
        <f t="shared" si="4"/>
        <v>D0702-02</v>
      </c>
      <c r="N71" s="74" t="str">
        <f t="shared" si="5"/>
        <v>47</v>
      </c>
      <c r="O71" s="824"/>
      <c r="P71" s="824"/>
      <c r="Q71" s="824"/>
      <c r="R71" s="824"/>
      <c r="S71" s="824"/>
      <c r="T71" s="824"/>
      <c r="U71" s="824"/>
      <c r="V71" s="824"/>
      <c r="W71" s="824"/>
      <c r="X71" s="824"/>
    </row>
    <row r="72" spans="1:24" ht="30">
      <c r="A72" s="271" t="s">
        <v>1588</v>
      </c>
      <c r="B72" s="201" t="s">
        <v>1262</v>
      </c>
      <c r="C72" s="173">
        <v>39119</v>
      </c>
      <c r="D72" s="303">
        <v>46419</v>
      </c>
      <c r="E72" s="274" t="str">
        <f t="shared" ca="1" si="6"/>
        <v>VIGENTE</v>
      </c>
      <c r="F72" s="1558" t="str">
        <f t="shared" ca="1" si="7"/>
        <v>OK</v>
      </c>
      <c r="G72" s="172" t="s">
        <v>1277</v>
      </c>
      <c r="H72" s="206" t="s">
        <v>1021</v>
      </c>
      <c r="I72" s="171" t="s">
        <v>1044</v>
      </c>
      <c r="J72" s="172" t="s">
        <v>497</v>
      </c>
      <c r="K72" s="243" t="s">
        <v>489</v>
      </c>
      <c r="M72" s="74" t="str">
        <f t="shared" si="4"/>
        <v>D0702-02</v>
      </c>
      <c r="N72" s="74" t="str">
        <f t="shared" si="5"/>
        <v>48</v>
      </c>
      <c r="O72" s="824"/>
      <c r="P72" s="824"/>
      <c r="Q72" s="824"/>
      <c r="R72" s="824"/>
      <c r="S72" s="824"/>
      <c r="T72" s="824"/>
      <c r="U72" s="824"/>
      <c r="V72" s="824"/>
      <c r="W72" s="824"/>
      <c r="X72" s="824"/>
    </row>
    <row r="73" spans="1:24" s="736" customFormat="1" ht="30">
      <c r="A73" s="271" t="s">
        <v>1588</v>
      </c>
      <c r="B73" s="201" t="s">
        <v>1263</v>
      </c>
      <c r="C73" s="173">
        <v>39119</v>
      </c>
      <c r="D73" s="303">
        <v>46419</v>
      </c>
      <c r="E73" s="274" t="str">
        <f t="shared" ca="1" si="6"/>
        <v>VIGENTE</v>
      </c>
      <c r="F73" s="1558" t="str">
        <f t="shared" ca="1" si="7"/>
        <v>OK</v>
      </c>
      <c r="G73" s="172" t="s">
        <v>1277</v>
      </c>
      <c r="H73" s="206" t="s">
        <v>1022</v>
      </c>
      <c r="I73" s="171" t="s">
        <v>1044</v>
      </c>
      <c r="J73" s="172" t="s">
        <v>497</v>
      </c>
      <c r="K73" s="243" t="s">
        <v>490</v>
      </c>
      <c r="L73" s="74"/>
      <c r="M73" s="74" t="str">
        <f t="shared" si="4"/>
        <v>D0702-02</v>
      </c>
      <c r="N73" s="74" t="str">
        <f t="shared" si="5"/>
        <v>49</v>
      </c>
      <c r="O73" s="824"/>
      <c r="P73" s="824"/>
      <c r="Q73" s="824"/>
      <c r="R73" s="824"/>
      <c r="S73" s="824"/>
      <c r="T73" s="824"/>
      <c r="U73" s="824"/>
      <c r="V73" s="824"/>
      <c r="W73" s="824"/>
      <c r="X73" s="824"/>
    </row>
    <row r="74" spans="1:24" s="736" customFormat="1" ht="30">
      <c r="A74" s="271" t="s">
        <v>1588</v>
      </c>
      <c r="B74" s="201" t="s">
        <v>1264</v>
      </c>
      <c r="C74" s="173">
        <v>39119</v>
      </c>
      <c r="D74" s="303">
        <v>46419</v>
      </c>
      <c r="E74" s="274" t="str">
        <f t="shared" ca="1" si="6"/>
        <v>VIGENTE</v>
      </c>
      <c r="F74" s="1558" t="str">
        <f t="shared" ca="1" si="7"/>
        <v>OK</v>
      </c>
      <c r="G74" s="172" t="s">
        <v>1277</v>
      </c>
      <c r="H74" s="206" t="s">
        <v>1023</v>
      </c>
      <c r="I74" s="171" t="s">
        <v>1044</v>
      </c>
      <c r="J74" s="172" t="s">
        <v>498</v>
      </c>
      <c r="K74" s="243" t="s">
        <v>491</v>
      </c>
      <c r="L74" s="74"/>
      <c r="M74" s="74" t="str">
        <f t="shared" si="4"/>
        <v>D0702-02</v>
      </c>
      <c r="N74" s="74" t="str">
        <f t="shared" si="5"/>
        <v>50</v>
      </c>
      <c r="O74" s="824"/>
      <c r="P74" s="824"/>
      <c r="Q74" s="824"/>
      <c r="R74" s="824"/>
      <c r="S74" s="824"/>
      <c r="T74" s="824"/>
      <c r="U74" s="824"/>
      <c r="V74" s="824"/>
      <c r="W74" s="824"/>
      <c r="X74" s="824"/>
    </row>
    <row r="75" spans="1:24" s="736" customFormat="1" ht="30">
      <c r="A75" s="271" t="s">
        <v>1588</v>
      </c>
      <c r="B75" s="201" t="s">
        <v>1265</v>
      </c>
      <c r="C75" s="173">
        <v>39119</v>
      </c>
      <c r="D75" s="303">
        <v>46419</v>
      </c>
      <c r="E75" s="274" t="str">
        <f t="shared" ca="1" si="6"/>
        <v>VIGENTE</v>
      </c>
      <c r="F75" s="1558" t="str">
        <f t="shared" ca="1" si="7"/>
        <v>OK</v>
      </c>
      <c r="G75" s="172" t="s">
        <v>1277</v>
      </c>
      <c r="H75" s="206" t="s">
        <v>1024</v>
      </c>
      <c r="I75" s="171" t="s">
        <v>1044</v>
      </c>
      <c r="J75" s="172" t="s">
        <v>499</v>
      </c>
      <c r="K75" s="243" t="s">
        <v>492</v>
      </c>
      <c r="L75" s="74"/>
      <c r="M75" s="74" t="str">
        <f t="shared" si="4"/>
        <v>D0702-02</v>
      </c>
      <c r="N75" s="74" t="str">
        <f t="shared" si="5"/>
        <v>51</v>
      </c>
      <c r="O75" s="824"/>
      <c r="P75" s="824"/>
      <c r="Q75" s="824"/>
      <c r="R75" s="824"/>
      <c r="S75" s="824"/>
      <c r="T75" s="824"/>
      <c r="U75" s="824"/>
      <c r="V75" s="824"/>
      <c r="W75" s="824"/>
      <c r="X75" s="824"/>
    </row>
    <row r="76" spans="1:24" s="736" customFormat="1" ht="30">
      <c r="A76" s="271" t="s">
        <v>1588</v>
      </c>
      <c r="B76" s="201" t="s">
        <v>1266</v>
      </c>
      <c r="C76" s="173">
        <v>39119</v>
      </c>
      <c r="D76" s="303">
        <v>46419</v>
      </c>
      <c r="E76" s="274" t="str">
        <f t="shared" ca="1" si="6"/>
        <v>VIGENTE</v>
      </c>
      <c r="F76" s="1558" t="str">
        <f t="shared" ca="1" si="7"/>
        <v>OK</v>
      </c>
      <c r="G76" s="172" t="s">
        <v>1277</v>
      </c>
      <c r="H76" s="206" t="s">
        <v>622</v>
      </c>
      <c r="I76" s="171" t="s">
        <v>1044</v>
      </c>
      <c r="J76" s="172" t="s">
        <v>497</v>
      </c>
      <c r="K76" s="243" t="s">
        <v>493</v>
      </c>
      <c r="L76" s="74"/>
      <c r="M76" s="74" t="str">
        <f t="shared" si="4"/>
        <v>D0702-02</v>
      </c>
      <c r="N76" s="74" t="str">
        <f t="shared" si="5"/>
        <v>52</v>
      </c>
      <c r="O76" s="824"/>
      <c r="P76" s="824"/>
      <c r="Q76" s="824"/>
      <c r="R76" s="824"/>
      <c r="S76" s="824"/>
      <c r="T76" s="824"/>
      <c r="U76" s="824"/>
      <c r="V76" s="824"/>
      <c r="W76" s="824"/>
      <c r="X76" s="824"/>
    </row>
    <row r="77" spans="1:24" s="736" customFormat="1" ht="30">
      <c r="A77" s="271" t="s">
        <v>1588</v>
      </c>
      <c r="B77" s="201" t="s">
        <v>1267</v>
      </c>
      <c r="C77" s="173">
        <v>39119</v>
      </c>
      <c r="D77" s="303">
        <v>46419</v>
      </c>
      <c r="E77" s="274" t="str">
        <f t="shared" ca="1" si="6"/>
        <v>VIGENTE</v>
      </c>
      <c r="F77" s="1558" t="str">
        <f t="shared" ca="1" si="7"/>
        <v>OK</v>
      </c>
      <c r="G77" s="172" t="s">
        <v>1277</v>
      </c>
      <c r="H77" s="206" t="s">
        <v>1663</v>
      </c>
      <c r="I77" s="171" t="s">
        <v>1044</v>
      </c>
      <c r="J77" s="172" t="s">
        <v>497</v>
      </c>
      <c r="K77" s="243" t="s">
        <v>494</v>
      </c>
      <c r="L77" s="74"/>
      <c r="M77" s="74" t="str">
        <f t="shared" si="4"/>
        <v>D0702-02</v>
      </c>
      <c r="N77" s="74" t="str">
        <f t="shared" si="5"/>
        <v>53</v>
      </c>
      <c r="O77" s="824"/>
      <c r="P77" s="824"/>
      <c r="Q77" s="824"/>
      <c r="R77" s="824"/>
      <c r="S77" s="824"/>
      <c r="T77" s="824"/>
      <c r="U77" s="824"/>
      <c r="V77" s="824"/>
      <c r="W77" s="824"/>
      <c r="X77" s="824"/>
    </row>
    <row r="78" spans="1:24" s="736" customFormat="1" ht="30">
      <c r="A78" s="271" t="s">
        <v>1588</v>
      </c>
      <c r="B78" s="201" t="s">
        <v>1268</v>
      </c>
      <c r="C78" s="173">
        <v>39119</v>
      </c>
      <c r="D78" s="303">
        <v>46419</v>
      </c>
      <c r="E78" s="274" t="str">
        <f t="shared" ca="1" si="6"/>
        <v>VIGENTE</v>
      </c>
      <c r="F78" s="1558" t="str">
        <f t="shared" ca="1" si="7"/>
        <v>OK</v>
      </c>
      <c r="G78" s="172" t="s">
        <v>1277</v>
      </c>
      <c r="H78" s="206" t="s">
        <v>1025</v>
      </c>
      <c r="I78" s="171" t="s">
        <v>1044</v>
      </c>
      <c r="J78" s="172" t="s">
        <v>498</v>
      </c>
      <c r="K78" s="243" t="s">
        <v>495</v>
      </c>
      <c r="L78" s="74"/>
      <c r="M78" s="74" t="str">
        <f t="shared" si="4"/>
        <v>D0702-02</v>
      </c>
      <c r="N78" s="74" t="str">
        <f t="shared" si="5"/>
        <v>54</v>
      </c>
      <c r="O78" s="824"/>
      <c r="P78" s="824"/>
      <c r="Q78" s="824"/>
      <c r="R78" s="824"/>
      <c r="S78" s="824"/>
      <c r="T78" s="824"/>
      <c r="U78" s="824"/>
      <c r="V78" s="824"/>
      <c r="W78" s="824"/>
      <c r="X78" s="824"/>
    </row>
    <row r="79" spans="1:24" s="736" customFormat="1" ht="30">
      <c r="A79" s="271" t="s">
        <v>1588</v>
      </c>
      <c r="B79" s="201" t="s">
        <v>1269</v>
      </c>
      <c r="C79" s="173">
        <v>39119</v>
      </c>
      <c r="D79" s="303">
        <v>46419</v>
      </c>
      <c r="E79" s="274" t="str">
        <f t="shared" ca="1" si="6"/>
        <v>VIGENTE</v>
      </c>
      <c r="F79" s="1558" t="str">
        <f t="shared" ca="1" si="7"/>
        <v>OK</v>
      </c>
      <c r="G79" s="172" t="s">
        <v>1277</v>
      </c>
      <c r="H79" s="206" t="s">
        <v>1026</v>
      </c>
      <c r="I79" s="171" t="s">
        <v>1044</v>
      </c>
      <c r="J79" s="172" t="s">
        <v>498</v>
      </c>
      <c r="K79" s="243" t="s">
        <v>496</v>
      </c>
      <c r="L79" s="74"/>
      <c r="M79" s="74" t="str">
        <f t="shared" si="4"/>
        <v>D0702-02</v>
      </c>
      <c r="N79" s="74" t="str">
        <f t="shared" si="5"/>
        <v>55</v>
      </c>
      <c r="O79" s="824"/>
      <c r="P79" s="824"/>
      <c r="Q79" s="824"/>
      <c r="R79" s="824"/>
      <c r="S79" s="824"/>
      <c r="T79" s="824"/>
      <c r="U79" s="824"/>
      <c r="V79" s="824"/>
      <c r="W79" s="824"/>
      <c r="X79" s="824"/>
    </row>
    <row r="80" spans="1:24" s="736" customFormat="1" ht="30">
      <c r="A80" s="271" t="s">
        <v>1588</v>
      </c>
      <c r="B80" s="201" t="s">
        <v>3453</v>
      </c>
      <c r="C80" s="173">
        <v>39119</v>
      </c>
      <c r="D80" s="303">
        <v>46419</v>
      </c>
      <c r="E80" s="274" t="str">
        <f t="shared" ca="1" si="6"/>
        <v>VIGENTE</v>
      </c>
      <c r="F80" s="1558" t="str">
        <f t="shared" ca="1" si="7"/>
        <v>OK</v>
      </c>
      <c r="G80" s="172" t="s">
        <v>1277</v>
      </c>
      <c r="H80" s="206" t="s">
        <v>3443</v>
      </c>
      <c r="I80" s="171" t="s">
        <v>1044</v>
      </c>
      <c r="J80" s="172" t="s">
        <v>497</v>
      </c>
      <c r="K80" s="354" t="s">
        <v>3471</v>
      </c>
      <c r="L80" s="74"/>
      <c r="M80" s="74" t="str">
        <f t="shared" si="4"/>
        <v>D0702-02</v>
      </c>
      <c r="N80" s="74" t="str">
        <f t="shared" si="5"/>
        <v>56</v>
      </c>
      <c r="O80" s="824"/>
      <c r="P80" s="824"/>
      <c r="Q80" s="824"/>
      <c r="R80" s="824"/>
      <c r="S80" s="824"/>
      <c r="T80" s="824"/>
      <c r="U80" s="824"/>
      <c r="V80" s="824"/>
      <c r="W80" s="824"/>
      <c r="X80" s="824"/>
    </row>
    <row r="81" spans="1:24" s="736" customFormat="1" ht="30">
      <c r="A81" s="271" t="s">
        <v>1588</v>
      </c>
      <c r="B81" s="201" t="s">
        <v>3454</v>
      </c>
      <c r="C81" s="173">
        <v>39119</v>
      </c>
      <c r="D81" s="303">
        <v>46419</v>
      </c>
      <c r="E81" s="274" t="str">
        <f t="shared" ca="1" si="6"/>
        <v>VIGENTE</v>
      </c>
      <c r="F81" s="1558" t="str">
        <f t="shared" ca="1" si="7"/>
        <v>OK</v>
      </c>
      <c r="G81" s="172" t="s">
        <v>1277</v>
      </c>
      <c r="H81" s="206" t="s">
        <v>3444</v>
      </c>
      <c r="I81" s="171" t="s">
        <v>1044</v>
      </c>
      <c r="J81" s="172" t="s">
        <v>497</v>
      </c>
      <c r="K81" s="354" t="s">
        <v>3472</v>
      </c>
      <c r="L81" s="74"/>
      <c r="M81" s="74" t="str">
        <f t="shared" si="4"/>
        <v>D0702-02</v>
      </c>
      <c r="N81" s="74" t="str">
        <f t="shared" si="5"/>
        <v>57</v>
      </c>
      <c r="O81" s="824"/>
      <c r="P81" s="824"/>
      <c r="Q81" s="824"/>
      <c r="R81" s="824"/>
      <c r="S81" s="824"/>
      <c r="T81" s="824"/>
      <c r="U81" s="824"/>
      <c r="V81" s="824"/>
      <c r="W81" s="824"/>
      <c r="X81" s="824"/>
    </row>
    <row r="82" spans="1:24" s="736" customFormat="1" ht="30">
      <c r="A82" s="271" t="s">
        <v>1588</v>
      </c>
      <c r="B82" s="201" t="s">
        <v>3455</v>
      </c>
      <c r="C82" s="173">
        <v>39119</v>
      </c>
      <c r="D82" s="303">
        <v>46419</v>
      </c>
      <c r="E82" s="274" t="str">
        <f t="shared" ca="1" si="6"/>
        <v>VIGENTE</v>
      </c>
      <c r="F82" s="1558" t="str">
        <f t="shared" ca="1" si="7"/>
        <v>OK</v>
      </c>
      <c r="G82" s="172" t="s">
        <v>1277</v>
      </c>
      <c r="H82" s="206" t="s">
        <v>3445</v>
      </c>
      <c r="I82" s="171" t="s">
        <v>1044</v>
      </c>
      <c r="J82" s="172" t="s">
        <v>497</v>
      </c>
      <c r="K82" s="354" t="s">
        <v>3463</v>
      </c>
      <c r="L82" s="74"/>
      <c r="M82" s="74" t="str">
        <f t="shared" si="4"/>
        <v>D0702-02</v>
      </c>
      <c r="N82" s="74" t="str">
        <f t="shared" si="5"/>
        <v>58</v>
      </c>
      <c r="O82" s="824"/>
      <c r="P82" s="824"/>
      <c r="Q82" s="824"/>
      <c r="R82" s="824"/>
      <c r="S82" s="824"/>
      <c r="T82" s="824"/>
      <c r="U82" s="824"/>
      <c r="V82" s="824"/>
      <c r="W82" s="824"/>
      <c r="X82" s="824"/>
    </row>
    <row r="83" spans="1:24" s="736" customFormat="1" ht="30">
      <c r="A83" s="271" t="s">
        <v>1588</v>
      </c>
      <c r="B83" s="201" t="s">
        <v>3456</v>
      </c>
      <c r="C83" s="173">
        <v>39119</v>
      </c>
      <c r="D83" s="303">
        <v>46419</v>
      </c>
      <c r="E83" s="274" t="str">
        <f t="shared" ca="1" si="6"/>
        <v>VIGENTE</v>
      </c>
      <c r="F83" s="1558" t="str">
        <f t="shared" ca="1" si="7"/>
        <v>OK</v>
      </c>
      <c r="G83" s="172" t="s">
        <v>1277</v>
      </c>
      <c r="H83" s="206" t="s">
        <v>3446</v>
      </c>
      <c r="I83" s="171" t="s">
        <v>1044</v>
      </c>
      <c r="J83" s="172" t="s">
        <v>497</v>
      </c>
      <c r="K83" s="354" t="s">
        <v>3464</v>
      </c>
      <c r="L83" s="74"/>
      <c r="M83" s="74" t="str">
        <f t="shared" si="4"/>
        <v>D0702-02</v>
      </c>
      <c r="N83" s="74" t="str">
        <f t="shared" si="5"/>
        <v>59</v>
      </c>
      <c r="O83" s="824"/>
      <c r="P83" s="824"/>
      <c r="Q83" s="824"/>
      <c r="R83" s="824"/>
      <c r="S83" s="824"/>
      <c r="T83" s="824"/>
      <c r="U83" s="824"/>
      <c r="V83" s="824"/>
      <c r="W83" s="824"/>
      <c r="X83" s="824"/>
    </row>
    <row r="84" spans="1:24" s="736" customFormat="1" ht="30">
      <c r="A84" s="271" t="s">
        <v>1588</v>
      </c>
      <c r="B84" s="201" t="s">
        <v>3457</v>
      </c>
      <c r="C84" s="173">
        <v>39119</v>
      </c>
      <c r="D84" s="303">
        <v>46419</v>
      </c>
      <c r="E84" s="274" t="str">
        <f t="shared" ca="1" si="6"/>
        <v>VIGENTE</v>
      </c>
      <c r="F84" s="1558" t="str">
        <f t="shared" ca="1" si="7"/>
        <v>OK</v>
      </c>
      <c r="G84" s="172" t="s">
        <v>1277</v>
      </c>
      <c r="H84" s="206" t="s">
        <v>3447</v>
      </c>
      <c r="I84" s="171" t="s">
        <v>1044</v>
      </c>
      <c r="J84" s="172" t="s">
        <v>497</v>
      </c>
      <c r="K84" s="354" t="s">
        <v>3465</v>
      </c>
      <c r="L84" s="74"/>
      <c r="M84" s="74" t="str">
        <f t="shared" si="4"/>
        <v>D0702-02</v>
      </c>
      <c r="N84" s="74" t="str">
        <f t="shared" si="5"/>
        <v>60</v>
      </c>
      <c r="O84" s="824"/>
      <c r="P84" s="824"/>
      <c r="Q84" s="824"/>
      <c r="R84" s="824"/>
      <c r="S84" s="824"/>
      <c r="T84" s="824"/>
      <c r="U84" s="824"/>
      <c r="V84" s="824"/>
      <c r="W84" s="824"/>
      <c r="X84" s="824"/>
    </row>
    <row r="85" spans="1:24" s="736" customFormat="1" ht="30">
      <c r="A85" s="271" t="s">
        <v>1588</v>
      </c>
      <c r="B85" s="201" t="s">
        <v>3458</v>
      </c>
      <c r="C85" s="173">
        <v>39119</v>
      </c>
      <c r="D85" s="303">
        <v>46419</v>
      </c>
      <c r="E85" s="274" t="str">
        <f t="shared" ca="1" si="6"/>
        <v>VIGENTE</v>
      </c>
      <c r="F85" s="1558" t="str">
        <f t="shared" ca="1" si="7"/>
        <v>OK</v>
      </c>
      <c r="G85" s="172" t="s">
        <v>1277</v>
      </c>
      <c r="H85" s="206" t="s">
        <v>3448</v>
      </c>
      <c r="I85" s="171" t="s">
        <v>1044</v>
      </c>
      <c r="J85" s="172" t="s">
        <v>497</v>
      </c>
      <c r="K85" s="354" t="s">
        <v>3466</v>
      </c>
      <c r="L85" s="74"/>
      <c r="M85" s="74" t="str">
        <f t="shared" si="4"/>
        <v>D0702-02</v>
      </c>
      <c r="N85" s="74" t="str">
        <f t="shared" si="5"/>
        <v>61</v>
      </c>
      <c r="O85" s="824"/>
      <c r="P85" s="824"/>
      <c r="Q85" s="824"/>
      <c r="R85" s="824"/>
      <c r="S85" s="824"/>
      <c r="T85" s="824"/>
      <c r="U85" s="824"/>
      <c r="V85" s="824"/>
      <c r="W85" s="824"/>
      <c r="X85" s="824"/>
    </row>
    <row r="86" spans="1:24" s="736" customFormat="1" ht="30">
      <c r="A86" s="271" t="s">
        <v>1588</v>
      </c>
      <c r="B86" s="201" t="s">
        <v>3459</v>
      </c>
      <c r="C86" s="173">
        <v>39119</v>
      </c>
      <c r="D86" s="303">
        <v>46419</v>
      </c>
      <c r="E86" s="274" t="str">
        <f t="shared" ca="1" si="6"/>
        <v>VIGENTE</v>
      </c>
      <c r="F86" s="1558" t="str">
        <f t="shared" ca="1" si="7"/>
        <v>OK</v>
      </c>
      <c r="G86" s="172" t="s">
        <v>1277</v>
      </c>
      <c r="H86" s="206" t="s">
        <v>3449</v>
      </c>
      <c r="I86" s="171" t="s">
        <v>1044</v>
      </c>
      <c r="J86" s="172" t="s">
        <v>497</v>
      </c>
      <c r="K86" s="354" t="s">
        <v>3467</v>
      </c>
      <c r="L86" s="74"/>
      <c r="M86" s="74" t="str">
        <f t="shared" si="4"/>
        <v>D0702-02</v>
      </c>
      <c r="N86" s="74" t="str">
        <f t="shared" si="5"/>
        <v>62</v>
      </c>
      <c r="O86" s="824"/>
      <c r="P86" s="824"/>
      <c r="Q86" s="824"/>
      <c r="R86" s="824"/>
      <c r="S86" s="824"/>
      <c r="T86" s="824"/>
      <c r="U86" s="824"/>
      <c r="V86" s="824"/>
      <c r="W86" s="824"/>
      <c r="X86" s="824"/>
    </row>
    <row r="87" spans="1:24" s="736" customFormat="1" ht="30">
      <c r="A87" s="271" t="s">
        <v>1588</v>
      </c>
      <c r="B87" s="201" t="s">
        <v>3460</v>
      </c>
      <c r="C87" s="173">
        <v>39119</v>
      </c>
      <c r="D87" s="303">
        <v>46419</v>
      </c>
      <c r="E87" s="274" t="str">
        <f t="shared" ca="1" si="6"/>
        <v>VIGENTE</v>
      </c>
      <c r="F87" s="1558" t="str">
        <f t="shared" ca="1" si="7"/>
        <v>OK</v>
      </c>
      <c r="G87" s="172" t="s">
        <v>1277</v>
      </c>
      <c r="H87" s="206" t="s">
        <v>3450</v>
      </c>
      <c r="I87" s="171" t="s">
        <v>1044</v>
      </c>
      <c r="J87" s="172" t="s">
        <v>497</v>
      </c>
      <c r="K87" s="354" t="s">
        <v>3468</v>
      </c>
      <c r="L87" s="74"/>
      <c r="M87" s="74" t="str">
        <f t="shared" si="4"/>
        <v>D0702-02</v>
      </c>
      <c r="N87" s="74" t="str">
        <f t="shared" si="5"/>
        <v>63</v>
      </c>
      <c r="O87" s="824"/>
      <c r="P87" s="824"/>
      <c r="Q87" s="824"/>
      <c r="R87" s="824"/>
      <c r="S87" s="824"/>
      <c r="T87" s="824"/>
      <c r="U87" s="824"/>
      <c r="V87" s="824"/>
      <c r="W87" s="824"/>
      <c r="X87" s="824"/>
    </row>
    <row r="88" spans="1:24" s="736" customFormat="1" ht="30">
      <c r="A88" s="271" t="s">
        <v>1588</v>
      </c>
      <c r="B88" s="201" t="s">
        <v>3461</v>
      </c>
      <c r="C88" s="173">
        <v>39119</v>
      </c>
      <c r="D88" s="303">
        <v>46419</v>
      </c>
      <c r="E88" s="274" t="str">
        <f t="shared" ca="1" si="6"/>
        <v>VIGENTE</v>
      </c>
      <c r="F88" s="1558" t="str">
        <f t="shared" ca="1" si="7"/>
        <v>OK</v>
      </c>
      <c r="G88" s="172" t="s">
        <v>1277</v>
      </c>
      <c r="H88" s="206" t="s">
        <v>3451</v>
      </c>
      <c r="I88" s="171" t="s">
        <v>1044</v>
      </c>
      <c r="J88" s="172" t="s">
        <v>497</v>
      </c>
      <c r="K88" s="354" t="s">
        <v>3469</v>
      </c>
      <c r="L88" s="74"/>
      <c r="M88" s="74"/>
      <c r="N88" s="74"/>
      <c r="O88" s="824"/>
      <c r="P88" s="824"/>
      <c r="Q88" s="824"/>
      <c r="R88" s="824"/>
      <c r="S88" s="824"/>
      <c r="T88" s="824"/>
      <c r="U88" s="824"/>
      <c r="V88" s="824"/>
      <c r="W88" s="824"/>
      <c r="X88" s="824"/>
    </row>
    <row r="89" spans="1:24" s="736" customFormat="1" ht="30">
      <c r="A89" s="271" t="s">
        <v>1588</v>
      </c>
      <c r="B89" s="201" t="s">
        <v>3462</v>
      </c>
      <c r="C89" s="173">
        <v>39119</v>
      </c>
      <c r="D89" s="303">
        <v>46419</v>
      </c>
      <c r="E89" s="274" t="str">
        <f t="shared" ca="1" si="6"/>
        <v>VIGENTE</v>
      </c>
      <c r="F89" s="1558" t="str">
        <f t="shared" ca="1" si="7"/>
        <v>OK</v>
      </c>
      <c r="G89" s="172" t="s">
        <v>1277</v>
      </c>
      <c r="H89" s="206" t="s">
        <v>3452</v>
      </c>
      <c r="I89" s="171" t="s">
        <v>1044</v>
      </c>
      <c r="J89" s="172" t="s">
        <v>497</v>
      </c>
      <c r="K89" s="354" t="s">
        <v>3470</v>
      </c>
      <c r="L89" s="74"/>
      <c r="M89" s="74"/>
      <c r="N89" s="74"/>
      <c r="O89" s="824"/>
      <c r="P89" s="824"/>
      <c r="Q89" s="824"/>
      <c r="R89" s="824"/>
      <c r="S89" s="824"/>
      <c r="T89" s="824"/>
      <c r="U89" s="824"/>
      <c r="V89" s="824"/>
      <c r="W89" s="824"/>
      <c r="X89" s="824"/>
    </row>
    <row r="90" spans="1:24" s="736" customFormat="1">
      <c r="A90" s="927" t="s">
        <v>1589</v>
      </c>
      <c r="B90" s="188" t="s">
        <v>5877</v>
      </c>
      <c r="C90" s="1933">
        <v>40547</v>
      </c>
      <c r="D90" s="313">
        <v>46053</v>
      </c>
      <c r="E90" s="1934" t="str">
        <f t="shared" ca="1" si="6"/>
        <v>CADUCADO</v>
      </c>
      <c r="F90" s="313" t="str">
        <f t="shared" ca="1" si="7"/>
        <v>ALERTA</v>
      </c>
      <c r="G90" s="1935" t="s">
        <v>1276</v>
      </c>
      <c r="H90" s="223" t="s">
        <v>5893</v>
      </c>
      <c r="I90" s="224" t="s">
        <v>5878</v>
      </c>
      <c r="J90" s="188"/>
      <c r="K90" s="800"/>
      <c r="L90" s="74"/>
      <c r="M90" s="74"/>
      <c r="N90" s="74"/>
      <c r="O90" s="824"/>
      <c r="P90" s="824"/>
      <c r="Q90" s="824"/>
      <c r="R90" s="824"/>
      <c r="S90" s="824"/>
      <c r="T90" s="824"/>
      <c r="U90" s="824"/>
      <c r="V90" s="824"/>
      <c r="W90" s="824"/>
      <c r="X90" s="824"/>
    </row>
    <row r="91" spans="1:24" s="736" customFormat="1">
      <c r="A91" s="353" t="s">
        <v>1588</v>
      </c>
      <c r="B91" s="201" t="s">
        <v>5879</v>
      </c>
      <c r="C91" s="1771">
        <v>40547</v>
      </c>
      <c r="D91" s="303">
        <v>46053</v>
      </c>
      <c r="E91" s="1772" t="str">
        <f t="shared" ca="1" si="6"/>
        <v>CADUCADO</v>
      </c>
      <c r="F91" s="303" t="str">
        <f t="shared" ca="1" si="7"/>
        <v>ALERTA</v>
      </c>
      <c r="G91" s="1773" t="s">
        <v>1276</v>
      </c>
      <c r="H91" s="206" t="s">
        <v>5883</v>
      </c>
      <c r="I91" s="222" t="s">
        <v>5878</v>
      </c>
      <c r="J91" s="201" t="s">
        <v>5887</v>
      </c>
      <c r="K91" s="634" t="s">
        <v>5888</v>
      </c>
      <c r="L91" s="74"/>
      <c r="M91" s="74"/>
      <c r="N91" s="74"/>
      <c r="O91" s="824"/>
      <c r="P91" s="824"/>
      <c r="Q91" s="824"/>
      <c r="R91" s="824"/>
      <c r="S91" s="824"/>
      <c r="T91" s="824"/>
      <c r="U91" s="824"/>
      <c r="V91" s="824"/>
      <c r="W91" s="824"/>
      <c r="X91" s="824"/>
    </row>
    <row r="92" spans="1:24" s="736" customFormat="1">
      <c r="A92" s="353" t="s">
        <v>1588</v>
      </c>
      <c r="B92" s="201" t="s">
        <v>5880</v>
      </c>
      <c r="C92" s="1771">
        <v>40547</v>
      </c>
      <c r="D92" s="303">
        <v>46053</v>
      </c>
      <c r="E92" s="1772" t="str">
        <f t="shared" ca="1" si="6"/>
        <v>CADUCADO</v>
      </c>
      <c r="F92" s="303" t="str">
        <f t="shared" ca="1" si="7"/>
        <v>ALERTA</v>
      </c>
      <c r="G92" s="1773" t="s">
        <v>1276</v>
      </c>
      <c r="H92" s="206" t="s">
        <v>5884</v>
      </c>
      <c r="I92" s="222" t="s">
        <v>5878</v>
      </c>
      <c r="J92" s="201" t="s">
        <v>5887</v>
      </c>
      <c r="K92" s="634" t="s">
        <v>5889</v>
      </c>
      <c r="L92" s="74"/>
      <c r="M92" s="74"/>
      <c r="N92" s="74"/>
      <c r="O92" s="824"/>
      <c r="P92" s="824"/>
      <c r="Q92" s="824"/>
      <c r="R92" s="824"/>
      <c r="S92" s="824"/>
      <c r="T92" s="824"/>
      <c r="U92" s="824"/>
      <c r="V92" s="824"/>
      <c r="W92" s="824"/>
      <c r="X92" s="824"/>
    </row>
    <row r="93" spans="1:24" s="736" customFormat="1">
      <c r="A93" s="353" t="s">
        <v>1588</v>
      </c>
      <c r="B93" s="201" t="s">
        <v>5881</v>
      </c>
      <c r="C93" s="1771">
        <v>40547</v>
      </c>
      <c r="D93" s="303">
        <v>46053</v>
      </c>
      <c r="E93" s="1772" t="str">
        <f t="shared" ca="1" si="6"/>
        <v>CADUCADO</v>
      </c>
      <c r="F93" s="303" t="str">
        <f t="shared" ca="1" si="7"/>
        <v>ALERTA</v>
      </c>
      <c r="G93" s="1773" t="s">
        <v>1276</v>
      </c>
      <c r="H93" s="206" t="s">
        <v>5885</v>
      </c>
      <c r="I93" s="222" t="s">
        <v>5878</v>
      </c>
      <c r="J93" s="201" t="s">
        <v>5887</v>
      </c>
      <c r="K93" s="634" t="s">
        <v>5890</v>
      </c>
      <c r="L93" s="74"/>
      <c r="M93" s="74"/>
      <c r="N93" s="74"/>
      <c r="O93" s="824"/>
      <c r="P93" s="824"/>
      <c r="Q93" s="824"/>
      <c r="R93" s="824"/>
      <c r="S93" s="824"/>
      <c r="T93" s="824"/>
      <c r="U93" s="824"/>
      <c r="V93" s="824"/>
      <c r="W93" s="824"/>
      <c r="X93" s="824"/>
    </row>
    <row r="94" spans="1:24" s="736" customFormat="1">
      <c r="A94" s="353" t="s">
        <v>1588</v>
      </c>
      <c r="B94" s="201" t="s">
        <v>5882</v>
      </c>
      <c r="C94" s="1771">
        <v>40547</v>
      </c>
      <c r="D94" s="303">
        <v>46053</v>
      </c>
      <c r="E94" s="1772" t="str">
        <f t="shared" ca="1" si="6"/>
        <v>CADUCADO</v>
      </c>
      <c r="F94" s="303" t="str">
        <f t="shared" ca="1" si="7"/>
        <v>ALERTA</v>
      </c>
      <c r="G94" s="1773" t="s">
        <v>1276</v>
      </c>
      <c r="H94" s="206" t="s">
        <v>5886</v>
      </c>
      <c r="I94" s="222" t="s">
        <v>5878</v>
      </c>
      <c r="J94" s="201" t="s">
        <v>5887</v>
      </c>
      <c r="K94" s="634" t="s">
        <v>5891</v>
      </c>
      <c r="L94" s="74"/>
      <c r="M94" s="74"/>
      <c r="N94" s="74"/>
      <c r="O94" s="824"/>
      <c r="P94" s="824"/>
      <c r="Q94" s="824"/>
      <c r="R94" s="824"/>
      <c r="S94" s="824"/>
      <c r="T94" s="824"/>
      <c r="U94" s="824"/>
      <c r="V94" s="824"/>
      <c r="W94" s="824"/>
      <c r="X94" s="824"/>
    </row>
    <row r="95" spans="1:24" s="736" customFormat="1" ht="30">
      <c r="A95" s="927" t="s">
        <v>1589</v>
      </c>
      <c r="B95" s="188" t="s">
        <v>5896</v>
      </c>
      <c r="C95" s="1933">
        <v>40547</v>
      </c>
      <c r="D95" s="313">
        <v>46053</v>
      </c>
      <c r="E95" s="1934" t="str">
        <f t="shared" ca="1" si="6"/>
        <v>CADUCADO</v>
      </c>
      <c r="F95" s="313" t="str">
        <f t="shared" ca="1" si="7"/>
        <v>ALERTA</v>
      </c>
      <c r="G95" s="1935" t="s">
        <v>1276</v>
      </c>
      <c r="H95" s="223" t="s">
        <v>5892</v>
      </c>
      <c r="I95" s="224" t="s">
        <v>5894</v>
      </c>
      <c r="J95" s="188"/>
      <c r="K95" s="800"/>
      <c r="L95" s="74"/>
      <c r="M95" s="74"/>
      <c r="N95" s="74"/>
      <c r="O95" s="824"/>
      <c r="P95" s="824"/>
      <c r="Q95" s="824"/>
      <c r="R95" s="824"/>
      <c r="S95" s="824"/>
      <c r="T95" s="824"/>
      <c r="U95" s="824"/>
      <c r="V95" s="824"/>
      <c r="W95" s="824"/>
      <c r="X95" s="824"/>
    </row>
    <row r="96" spans="1:24" s="736" customFormat="1">
      <c r="A96" s="271" t="s">
        <v>1588</v>
      </c>
      <c r="B96" s="201" t="s">
        <v>5897</v>
      </c>
      <c r="C96" s="1954">
        <v>40547</v>
      </c>
      <c r="D96" s="303">
        <v>46053</v>
      </c>
      <c r="E96" s="1772" t="str">
        <f t="shared" ca="1" si="6"/>
        <v>CADUCADO</v>
      </c>
      <c r="F96" s="303" t="str">
        <f t="shared" ca="1" si="7"/>
        <v>ALERTA</v>
      </c>
      <c r="G96" s="1917" t="s">
        <v>1276</v>
      </c>
      <c r="H96" s="206" t="s">
        <v>5918</v>
      </c>
      <c r="I96" s="220" t="s">
        <v>5895</v>
      </c>
      <c r="J96" s="172" t="s">
        <v>5895</v>
      </c>
      <c r="K96" s="172" t="s">
        <v>5939</v>
      </c>
      <c r="L96" s="74"/>
      <c r="M96" s="74"/>
      <c r="N96" s="74"/>
      <c r="O96" s="824"/>
      <c r="P96" s="824"/>
      <c r="Q96" s="824"/>
      <c r="R96" s="824"/>
      <c r="S96" s="824"/>
      <c r="T96" s="824"/>
      <c r="U96" s="824"/>
      <c r="V96" s="824"/>
      <c r="W96" s="824"/>
      <c r="X96" s="824"/>
    </row>
    <row r="97" spans="1:24" s="736" customFormat="1">
      <c r="A97" s="271" t="s">
        <v>1588</v>
      </c>
      <c r="B97" s="201" t="s">
        <v>5898</v>
      </c>
      <c r="C97" s="1954">
        <v>40547</v>
      </c>
      <c r="D97" s="303">
        <v>46053</v>
      </c>
      <c r="E97" s="1772" t="str">
        <f t="shared" ca="1" si="6"/>
        <v>CADUCADO</v>
      </c>
      <c r="F97" s="303" t="str">
        <f t="shared" ca="1" si="7"/>
        <v>ALERTA</v>
      </c>
      <c r="G97" s="1917" t="s">
        <v>1276</v>
      </c>
      <c r="H97" s="206" t="s">
        <v>5919</v>
      </c>
      <c r="I97" s="220" t="s">
        <v>5895</v>
      </c>
      <c r="J97" s="172" t="s">
        <v>5895</v>
      </c>
      <c r="K97" s="172" t="s">
        <v>5940</v>
      </c>
      <c r="L97" s="74"/>
      <c r="M97" s="74"/>
      <c r="N97" s="74"/>
      <c r="O97" s="824"/>
      <c r="P97" s="824"/>
      <c r="Q97" s="824"/>
      <c r="R97" s="824"/>
      <c r="S97" s="824"/>
      <c r="T97" s="824"/>
      <c r="U97" s="824"/>
      <c r="V97" s="824"/>
      <c r="W97" s="824"/>
      <c r="X97" s="824"/>
    </row>
    <row r="98" spans="1:24" s="736" customFormat="1">
      <c r="A98" s="271" t="s">
        <v>1588</v>
      </c>
      <c r="B98" s="201" t="s">
        <v>5899</v>
      </c>
      <c r="C98" s="1954">
        <v>40547</v>
      </c>
      <c r="D98" s="303">
        <v>46053</v>
      </c>
      <c r="E98" s="1772" t="str">
        <f t="shared" ca="1" si="6"/>
        <v>CADUCADO</v>
      </c>
      <c r="F98" s="303" t="str">
        <f t="shared" ca="1" si="7"/>
        <v>ALERTA</v>
      </c>
      <c r="G98" s="1917" t="s">
        <v>1276</v>
      </c>
      <c r="H98" s="206" t="s">
        <v>5920</v>
      </c>
      <c r="I98" s="220" t="s">
        <v>5895</v>
      </c>
      <c r="J98" s="172" t="s">
        <v>5895</v>
      </c>
      <c r="K98" s="172" t="s">
        <v>5941</v>
      </c>
      <c r="L98" s="74"/>
      <c r="M98" s="74"/>
      <c r="N98" s="74"/>
      <c r="O98" s="824"/>
      <c r="P98" s="824"/>
      <c r="Q98" s="824"/>
      <c r="R98" s="824"/>
      <c r="S98" s="824"/>
      <c r="T98" s="824"/>
      <c r="U98" s="824"/>
      <c r="V98" s="824"/>
      <c r="W98" s="824"/>
      <c r="X98" s="824"/>
    </row>
    <row r="99" spans="1:24" s="736" customFormat="1">
      <c r="A99" s="271" t="s">
        <v>1588</v>
      </c>
      <c r="B99" s="201" t="s">
        <v>5900</v>
      </c>
      <c r="C99" s="1954">
        <v>40547</v>
      </c>
      <c r="D99" s="303">
        <v>46053</v>
      </c>
      <c r="E99" s="1772" t="str">
        <f t="shared" ca="1" si="6"/>
        <v>CADUCADO</v>
      </c>
      <c r="F99" s="303" t="str">
        <f t="shared" ca="1" si="7"/>
        <v>ALERTA</v>
      </c>
      <c r="G99" s="1917" t="s">
        <v>1276</v>
      </c>
      <c r="H99" s="206" t="s">
        <v>5921</v>
      </c>
      <c r="I99" s="220" t="s">
        <v>5895</v>
      </c>
      <c r="J99" s="172" t="s">
        <v>5895</v>
      </c>
      <c r="K99" s="172" t="s">
        <v>5942</v>
      </c>
      <c r="L99" s="74"/>
      <c r="M99" s="74"/>
      <c r="N99" s="74"/>
      <c r="O99" s="824"/>
      <c r="P99" s="824"/>
      <c r="Q99" s="824"/>
      <c r="R99" s="824"/>
      <c r="S99" s="824"/>
      <c r="T99" s="824"/>
      <c r="U99" s="824"/>
      <c r="V99" s="824"/>
      <c r="W99" s="824"/>
      <c r="X99" s="824"/>
    </row>
    <row r="100" spans="1:24" s="736" customFormat="1">
      <c r="A100" s="271" t="s">
        <v>1588</v>
      </c>
      <c r="B100" s="201" t="s">
        <v>5901</v>
      </c>
      <c r="C100" s="1954">
        <v>40547</v>
      </c>
      <c r="D100" s="303">
        <v>46053</v>
      </c>
      <c r="E100" s="1772" t="str">
        <f t="shared" ca="1" si="6"/>
        <v>CADUCADO</v>
      </c>
      <c r="F100" s="303" t="str">
        <f t="shared" ca="1" si="7"/>
        <v>ALERTA</v>
      </c>
      <c r="G100" s="1917" t="s">
        <v>1276</v>
      </c>
      <c r="H100" s="206" t="s">
        <v>5922</v>
      </c>
      <c r="I100" s="220" t="s">
        <v>5895</v>
      </c>
      <c r="J100" s="172" t="s">
        <v>5895</v>
      </c>
      <c r="K100" s="172" t="s">
        <v>5943</v>
      </c>
      <c r="L100" s="74"/>
      <c r="M100" s="74"/>
      <c r="N100" s="74"/>
      <c r="O100" s="824"/>
      <c r="P100" s="824"/>
      <c r="Q100" s="824"/>
      <c r="R100" s="824"/>
      <c r="S100" s="824"/>
      <c r="T100" s="824"/>
      <c r="U100" s="824"/>
      <c r="V100" s="824"/>
      <c r="W100" s="824"/>
      <c r="X100" s="824"/>
    </row>
    <row r="101" spans="1:24" s="736" customFormat="1">
      <c r="A101" s="271" t="s">
        <v>1588</v>
      </c>
      <c r="B101" s="201" t="s">
        <v>5902</v>
      </c>
      <c r="C101" s="1954">
        <v>40547</v>
      </c>
      <c r="D101" s="303">
        <v>46053</v>
      </c>
      <c r="E101" s="1772" t="str">
        <f t="shared" ca="1" si="6"/>
        <v>CADUCADO</v>
      </c>
      <c r="F101" s="303" t="str">
        <f t="shared" ca="1" si="7"/>
        <v>ALERTA</v>
      </c>
      <c r="G101" s="1917" t="s">
        <v>1276</v>
      </c>
      <c r="H101" s="206" t="s">
        <v>5923</v>
      </c>
      <c r="I101" s="220" t="s">
        <v>5895</v>
      </c>
      <c r="J101" s="172" t="s">
        <v>5895</v>
      </c>
      <c r="K101" s="172" t="s">
        <v>5944</v>
      </c>
      <c r="L101" s="74"/>
      <c r="M101" s="74"/>
      <c r="N101" s="74"/>
      <c r="O101" s="824"/>
      <c r="P101" s="824"/>
      <c r="Q101" s="824"/>
      <c r="R101" s="824"/>
      <c r="S101" s="824"/>
      <c r="T101" s="824"/>
      <c r="U101" s="824"/>
      <c r="V101" s="824"/>
      <c r="W101" s="824"/>
      <c r="X101" s="824"/>
    </row>
    <row r="102" spans="1:24" s="736" customFormat="1">
      <c r="A102" s="271" t="s">
        <v>1588</v>
      </c>
      <c r="B102" s="201" t="s">
        <v>5903</v>
      </c>
      <c r="C102" s="1954">
        <v>40547</v>
      </c>
      <c r="D102" s="303">
        <v>46053</v>
      </c>
      <c r="E102" s="1772" t="str">
        <f t="shared" ca="1" si="6"/>
        <v>CADUCADO</v>
      </c>
      <c r="F102" s="303" t="str">
        <f t="shared" ca="1" si="7"/>
        <v>ALERTA</v>
      </c>
      <c r="G102" s="1917" t="s">
        <v>1276</v>
      </c>
      <c r="H102" s="206" t="s">
        <v>5924</v>
      </c>
      <c r="I102" s="220" t="s">
        <v>5895</v>
      </c>
      <c r="J102" s="172" t="s">
        <v>5895</v>
      </c>
      <c r="K102" s="172" t="s">
        <v>5945</v>
      </c>
      <c r="L102" s="74"/>
      <c r="M102" s="74"/>
      <c r="N102" s="74"/>
      <c r="O102" s="824"/>
      <c r="P102" s="824"/>
      <c r="Q102" s="824"/>
      <c r="R102" s="824"/>
      <c r="S102" s="824"/>
      <c r="T102" s="824"/>
      <c r="U102" s="824"/>
      <c r="V102" s="824"/>
      <c r="W102" s="824"/>
      <c r="X102" s="824"/>
    </row>
    <row r="103" spans="1:24" s="736" customFormat="1">
      <c r="A103" s="271" t="s">
        <v>1588</v>
      </c>
      <c r="B103" s="201" t="s">
        <v>5904</v>
      </c>
      <c r="C103" s="1954">
        <v>40547</v>
      </c>
      <c r="D103" s="303">
        <v>46053</v>
      </c>
      <c r="E103" s="1772" t="str">
        <f t="shared" ca="1" si="6"/>
        <v>CADUCADO</v>
      </c>
      <c r="F103" s="303" t="str">
        <f t="shared" ca="1" si="7"/>
        <v>ALERTA</v>
      </c>
      <c r="G103" s="1917" t="s">
        <v>1276</v>
      </c>
      <c r="H103" s="206" t="s">
        <v>5925</v>
      </c>
      <c r="I103" s="220" t="s">
        <v>5895</v>
      </c>
      <c r="J103" s="172" t="s">
        <v>5895</v>
      </c>
      <c r="K103" s="172" t="s">
        <v>5946</v>
      </c>
      <c r="L103" s="74"/>
      <c r="M103" s="74"/>
      <c r="N103" s="74"/>
      <c r="O103" s="824"/>
      <c r="P103" s="824"/>
      <c r="Q103" s="824"/>
      <c r="R103" s="824"/>
      <c r="S103" s="824"/>
      <c r="T103" s="824"/>
      <c r="U103" s="824"/>
      <c r="V103" s="824"/>
      <c r="W103" s="824"/>
      <c r="X103" s="824"/>
    </row>
    <row r="104" spans="1:24" s="736" customFormat="1">
      <c r="A104" s="271" t="s">
        <v>1588</v>
      </c>
      <c r="B104" s="201" t="s">
        <v>5905</v>
      </c>
      <c r="C104" s="1954">
        <v>40547</v>
      </c>
      <c r="D104" s="303">
        <v>46053</v>
      </c>
      <c r="E104" s="1772" t="str">
        <f t="shared" ca="1" si="6"/>
        <v>CADUCADO</v>
      </c>
      <c r="F104" s="303" t="str">
        <f t="shared" ca="1" si="7"/>
        <v>ALERTA</v>
      </c>
      <c r="G104" s="1917" t="s">
        <v>1276</v>
      </c>
      <c r="H104" s="206" t="s">
        <v>5926</v>
      </c>
      <c r="I104" s="220" t="s">
        <v>5895</v>
      </c>
      <c r="J104" s="172" t="s">
        <v>5895</v>
      </c>
      <c r="K104" s="172" t="s">
        <v>5947</v>
      </c>
      <c r="L104" s="74"/>
      <c r="M104" s="74"/>
      <c r="N104" s="74"/>
      <c r="O104" s="824"/>
      <c r="P104" s="824"/>
      <c r="Q104" s="824"/>
      <c r="R104" s="824"/>
      <c r="S104" s="824"/>
      <c r="T104" s="824"/>
      <c r="U104" s="824"/>
      <c r="V104" s="824"/>
      <c r="W104" s="824"/>
      <c r="X104" s="824"/>
    </row>
    <row r="105" spans="1:24" s="736" customFormat="1">
      <c r="A105" s="271" t="s">
        <v>1588</v>
      </c>
      <c r="B105" s="201" t="s">
        <v>5906</v>
      </c>
      <c r="C105" s="1954">
        <v>40547</v>
      </c>
      <c r="D105" s="303">
        <v>46053</v>
      </c>
      <c r="E105" s="1772" t="str">
        <f t="shared" ca="1" si="6"/>
        <v>CADUCADO</v>
      </c>
      <c r="F105" s="303" t="str">
        <f t="shared" ca="1" si="7"/>
        <v>ALERTA</v>
      </c>
      <c r="G105" s="1917" t="s">
        <v>1276</v>
      </c>
      <c r="H105" s="206" t="s">
        <v>5927</v>
      </c>
      <c r="I105" s="220" t="s">
        <v>5895</v>
      </c>
      <c r="J105" s="172" t="s">
        <v>5895</v>
      </c>
      <c r="K105" s="172" t="s">
        <v>5948</v>
      </c>
      <c r="L105" s="74"/>
      <c r="M105" s="74"/>
      <c r="N105" s="74"/>
      <c r="O105" s="824"/>
      <c r="P105" s="824"/>
      <c r="Q105" s="824"/>
      <c r="R105" s="824"/>
      <c r="S105" s="824"/>
      <c r="T105" s="824"/>
      <c r="U105" s="824"/>
      <c r="V105" s="824"/>
      <c r="W105" s="824"/>
      <c r="X105" s="824"/>
    </row>
    <row r="106" spans="1:24" s="736" customFormat="1">
      <c r="A106" s="271" t="s">
        <v>1588</v>
      </c>
      <c r="B106" s="201" t="s">
        <v>5907</v>
      </c>
      <c r="C106" s="1954">
        <v>40547</v>
      </c>
      <c r="D106" s="303">
        <v>46053</v>
      </c>
      <c r="E106" s="1772" t="str">
        <f t="shared" ca="1" si="6"/>
        <v>CADUCADO</v>
      </c>
      <c r="F106" s="303" t="str">
        <f t="shared" ca="1" si="7"/>
        <v>ALERTA</v>
      </c>
      <c r="G106" s="1917" t="s">
        <v>1276</v>
      </c>
      <c r="H106" s="206" t="s">
        <v>5928</v>
      </c>
      <c r="I106" s="220" t="s">
        <v>5895</v>
      </c>
      <c r="J106" s="172" t="s">
        <v>5895</v>
      </c>
      <c r="K106" s="172" t="s">
        <v>5949</v>
      </c>
      <c r="L106" s="74"/>
      <c r="M106" s="74"/>
      <c r="N106" s="74"/>
      <c r="O106" s="824"/>
      <c r="P106" s="824"/>
      <c r="Q106" s="824"/>
      <c r="R106" s="824"/>
      <c r="S106" s="824"/>
      <c r="T106" s="824"/>
      <c r="U106" s="824"/>
      <c r="V106" s="824"/>
      <c r="W106" s="824"/>
      <c r="X106" s="824"/>
    </row>
    <row r="107" spans="1:24" s="736" customFormat="1">
      <c r="A107" s="271" t="s">
        <v>1588</v>
      </c>
      <c r="B107" s="201" t="s">
        <v>5908</v>
      </c>
      <c r="C107" s="1954">
        <v>40547</v>
      </c>
      <c r="D107" s="303">
        <v>46053</v>
      </c>
      <c r="E107" s="1772" t="str">
        <f t="shared" ca="1" si="6"/>
        <v>CADUCADO</v>
      </c>
      <c r="F107" s="303" t="str">
        <f t="shared" ca="1" si="7"/>
        <v>ALERTA</v>
      </c>
      <c r="G107" s="1917" t="s">
        <v>1276</v>
      </c>
      <c r="H107" s="206" t="s">
        <v>5929</v>
      </c>
      <c r="I107" s="220" t="s">
        <v>5895</v>
      </c>
      <c r="J107" s="172" t="s">
        <v>5895</v>
      </c>
      <c r="K107" s="172" t="s">
        <v>5950</v>
      </c>
      <c r="L107" s="74"/>
      <c r="M107" s="74"/>
      <c r="N107" s="74"/>
      <c r="O107" s="824"/>
      <c r="P107" s="824"/>
      <c r="Q107" s="824"/>
      <c r="R107" s="824"/>
      <c r="S107" s="824"/>
      <c r="T107" s="824"/>
      <c r="U107" s="824"/>
      <c r="V107" s="824"/>
      <c r="W107" s="824"/>
      <c r="X107" s="824"/>
    </row>
    <row r="108" spans="1:24" s="736" customFormat="1">
      <c r="A108" s="271" t="s">
        <v>1588</v>
      </c>
      <c r="B108" s="201" t="s">
        <v>5909</v>
      </c>
      <c r="C108" s="1954">
        <v>40547</v>
      </c>
      <c r="D108" s="303">
        <v>46053</v>
      </c>
      <c r="E108" s="1772" t="str">
        <f t="shared" ca="1" si="6"/>
        <v>CADUCADO</v>
      </c>
      <c r="F108" s="303" t="str">
        <f t="shared" ca="1" si="7"/>
        <v>ALERTA</v>
      </c>
      <c r="G108" s="1917" t="s">
        <v>1276</v>
      </c>
      <c r="H108" s="206" t="s">
        <v>5930</v>
      </c>
      <c r="I108" s="220" t="s">
        <v>5895</v>
      </c>
      <c r="J108" s="172" t="s">
        <v>5895</v>
      </c>
      <c r="K108" s="172" t="s">
        <v>5951</v>
      </c>
      <c r="L108" s="74"/>
      <c r="M108" s="74"/>
      <c r="N108" s="74"/>
      <c r="O108" s="824"/>
      <c r="P108" s="824"/>
      <c r="Q108" s="824"/>
      <c r="R108" s="824"/>
      <c r="S108" s="824"/>
      <c r="T108" s="824"/>
      <c r="U108" s="824"/>
      <c r="V108" s="824"/>
      <c r="W108" s="824"/>
      <c r="X108" s="824"/>
    </row>
    <row r="109" spans="1:24" s="736" customFormat="1">
      <c r="A109" s="271" t="s">
        <v>1588</v>
      </c>
      <c r="B109" s="201" t="s">
        <v>5910</v>
      </c>
      <c r="C109" s="1954">
        <v>40547</v>
      </c>
      <c r="D109" s="303">
        <v>46053</v>
      </c>
      <c r="E109" s="1772" t="str">
        <f t="shared" ca="1" si="6"/>
        <v>CADUCADO</v>
      </c>
      <c r="F109" s="303" t="str">
        <f t="shared" ca="1" si="7"/>
        <v>ALERTA</v>
      </c>
      <c r="G109" s="1917" t="s">
        <v>1276</v>
      </c>
      <c r="H109" s="206" t="s">
        <v>5931</v>
      </c>
      <c r="I109" s="220" t="s">
        <v>5895</v>
      </c>
      <c r="J109" s="172" t="s">
        <v>5895</v>
      </c>
      <c r="K109" s="172" t="s">
        <v>5952</v>
      </c>
      <c r="L109" s="74"/>
      <c r="M109" s="74"/>
      <c r="N109" s="74"/>
      <c r="O109" s="824"/>
      <c r="P109" s="824"/>
      <c r="Q109" s="824"/>
      <c r="R109" s="824"/>
      <c r="S109" s="824"/>
      <c r="T109" s="824"/>
      <c r="U109" s="824"/>
      <c r="V109" s="824"/>
      <c r="W109" s="824"/>
      <c r="X109" s="824"/>
    </row>
    <row r="110" spans="1:24" s="736" customFormat="1">
      <c r="A110" s="271" t="s">
        <v>1588</v>
      </c>
      <c r="B110" s="201" t="s">
        <v>5911</v>
      </c>
      <c r="C110" s="1954">
        <v>40547</v>
      </c>
      <c r="D110" s="303">
        <v>46053</v>
      </c>
      <c r="E110" s="1772" t="str">
        <f t="shared" ca="1" si="6"/>
        <v>CADUCADO</v>
      </c>
      <c r="F110" s="303" t="str">
        <f t="shared" ca="1" si="7"/>
        <v>ALERTA</v>
      </c>
      <c r="G110" s="1917" t="s">
        <v>1276</v>
      </c>
      <c r="H110" s="206" t="s">
        <v>5932</v>
      </c>
      <c r="I110" s="220" t="s">
        <v>5895</v>
      </c>
      <c r="J110" s="172" t="s">
        <v>5895</v>
      </c>
      <c r="K110" s="172" t="s">
        <v>5953</v>
      </c>
      <c r="L110" s="74"/>
      <c r="M110" s="74"/>
      <c r="N110" s="74"/>
      <c r="O110" s="824"/>
      <c r="P110" s="824"/>
      <c r="Q110" s="824"/>
      <c r="R110" s="824"/>
      <c r="S110" s="824"/>
      <c r="T110" s="824"/>
      <c r="U110" s="824"/>
      <c r="V110" s="824"/>
      <c r="W110" s="824"/>
      <c r="X110" s="824"/>
    </row>
    <row r="111" spans="1:24" s="736" customFormat="1">
      <c r="A111" s="271" t="s">
        <v>1588</v>
      </c>
      <c r="B111" s="201" t="s">
        <v>5912</v>
      </c>
      <c r="C111" s="1954">
        <v>40547</v>
      </c>
      <c r="D111" s="303">
        <v>46053</v>
      </c>
      <c r="E111" s="1772" t="str">
        <f t="shared" ca="1" si="6"/>
        <v>CADUCADO</v>
      </c>
      <c r="F111" s="303" t="str">
        <f t="shared" ca="1" si="7"/>
        <v>ALERTA</v>
      </c>
      <c r="G111" s="1917" t="s">
        <v>1276</v>
      </c>
      <c r="H111" s="206" t="s">
        <v>5933</v>
      </c>
      <c r="I111" s="220" t="s">
        <v>5895</v>
      </c>
      <c r="J111" s="172" t="s">
        <v>5895</v>
      </c>
      <c r="K111" s="172" t="s">
        <v>5954</v>
      </c>
      <c r="L111" s="74"/>
      <c r="M111" s="74"/>
      <c r="N111" s="74"/>
      <c r="O111" s="824"/>
      <c r="P111" s="824"/>
      <c r="Q111" s="824"/>
      <c r="R111" s="824"/>
      <c r="S111" s="824"/>
      <c r="T111" s="824"/>
      <c r="U111" s="824"/>
      <c r="V111" s="824"/>
      <c r="W111" s="824"/>
      <c r="X111" s="824"/>
    </row>
    <row r="112" spans="1:24" s="736" customFormat="1">
      <c r="A112" s="271" t="s">
        <v>1588</v>
      </c>
      <c r="B112" s="201" t="s">
        <v>5913</v>
      </c>
      <c r="C112" s="1954">
        <v>40547</v>
      </c>
      <c r="D112" s="303">
        <v>46053</v>
      </c>
      <c r="E112" s="1772" t="str">
        <f t="shared" ca="1" si="6"/>
        <v>CADUCADO</v>
      </c>
      <c r="F112" s="303" t="str">
        <f t="shared" ca="1" si="7"/>
        <v>ALERTA</v>
      </c>
      <c r="G112" s="1917" t="s">
        <v>1276</v>
      </c>
      <c r="H112" s="206" t="s">
        <v>5934</v>
      </c>
      <c r="I112" s="220" t="s">
        <v>5895</v>
      </c>
      <c r="J112" s="172" t="s">
        <v>5895</v>
      </c>
      <c r="K112" s="172" t="s">
        <v>5955</v>
      </c>
      <c r="L112" s="74"/>
      <c r="M112" s="74"/>
      <c r="N112" s="74"/>
      <c r="O112" s="824"/>
      <c r="P112" s="824"/>
      <c r="Q112" s="824"/>
      <c r="R112" s="824"/>
      <c r="S112" s="824"/>
      <c r="T112" s="824"/>
      <c r="U112" s="824"/>
      <c r="V112" s="824"/>
      <c r="W112" s="824"/>
      <c r="X112" s="824"/>
    </row>
    <row r="113" spans="1:24" s="736" customFormat="1" ht="30">
      <c r="A113" s="271" t="s">
        <v>1588</v>
      </c>
      <c r="B113" s="201" t="s">
        <v>5914</v>
      </c>
      <c r="C113" s="1954">
        <v>40547</v>
      </c>
      <c r="D113" s="303">
        <v>46053</v>
      </c>
      <c r="E113" s="1772" t="str">
        <f t="shared" ca="1" si="6"/>
        <v>CADUCADO</v>
      </c>
      <c r="F113" s="303" t="str">
        <f t="shared" ca="1" si="7"/>
        <v>ALERTA</v>
      </c>
      <c r="G113" s="1917" t="s">
        <v>1276</v>
      </c>
      <c r="H113" s="206" t="s">
        <v>5935</v>
      </c>
      <c r="I113" s="220" t="s">
        <v>5895</v>
      </c>
      <c r="J113" s="172" t="s">
        <v>5895</v>
      </c>
      <c r="K113" s="172" t="s">
        <v>5956</v>
      </c>
      <c r="L113" s="74"/>
      <c r="M113" s="74"/>
      <c r="N113" s="74"/>
      <c r="O113" s="824"/>
      <c r="P113" s="824"/>
      <c r="Q113" s="824"/>
      <c r="R113" s="824"/>
      <c r="S113" s="824"/>
      <c r="T113" s="824"/>
      <c r="U113" s="824"/>
      <c r="V113" s="824"/>
      <c r="W113" s="824"/>
      <c r="X113" s="824"/>
    </row>
    <row r="114" spans="1:24" s="736" customFormat="1">
      <c r="A114" s="271" t="s">
        <v>1588</v>
      </c>
      <c r="B114" s="201" t="s">
        <v>5915</v>
      </c>
      <c r="C114" s="1954">
        <v>40547</v>
      </c>
      <c r="D114" s="303">
        <v>46053</v>
      </c>
      <c r="E114" s="1772" t="str">
        <f t="shared" ca="1" si="6"/>
        <v>CADUCADO</v>
      </c>
      <c r="F114" s="303" t="str">
        <f t="shared" ca="1" si="7"/>
        <v>ALERTA</v>
      </c>
      <c r="G114" s="1917" t="s">
        <v>1276</v>
      </c>
      <c r="H114" s="206" t="s">
        <v>5936</v>
      </c>
      <c r="I114" s="220" t="s">
        <v>5895</v>
      </c>
      <c r="J114" s="172" t="s">
        <v>5895</v>
      </c>
      <c r="K114" s="172" t="s">
        <v>5957</v>
      </c>
      <c r="L114" s="74"/>
      <c r="M114" s="74"/>
      <c r="N114" s="74"/>
      <c r="O114" s="824"/>
      <c r="P114" s="824"/>
      <c r="Q114" s="824"/>
      <c r="R114" s="824"/>
      <c r="S114" s="824"/>
      <c r="T114" s="824"/>
      <c r="U114" s="824"/>
      <c r="V114" s="824"/>
      <c r="W114" s="824"/>
      <c r="X114" s="824"/>
    </row>
    <row r="115" spans="1:24" s="736" customFormat="1">
      <c r="A115" s="271" t="s">
        <v>1588</v>
      </c>
      <c r="B115" s="201" t="s">
        <v>5916</v>
      </c>
      <c r="C115" s="1954">
        <v>40547</v>
      </c>
      <c r="D115" s="303">
        <v>46053</v>
      </c>
      <c r="E115" s="1772" t="str">
        <f t="shared" ca="1" si="6"/>
        <v>CADUCADO</v>
      </c>
      <c r="F115" s="303" t="str">
        <f t="shared" ca="1" si="7"/>
        <v>ALERTA</v>
      </c>
      <c r="G115" s="1917" t="s">
        <v>1276</v>
      </c>
      <c r="H115" s="206" t="s">
        <v>5937</v>
      </c>
      <c r="I115" s="220" t="s">
        <v>5895</v>
      </c>
      <c r="J115" s="172" t="s">
        <v>5895</v>
      </c>
      <c r="K115" s="172" t="s">
        <v>5958</v>
      </c>
      <c r="L115" s="74"/>
      <c r="M115" s="74"/>
      <c r="N115" s="74"/>
      <c r="O115" s="824"/>
      <c r="P115" s="824"/>
      <c r="Q115" s="824"/>
      <c r="R115" s="824"/>
      <c r="S115" s="824"/>
      <c r="T115" s="824"/>
      <c r="U115" s="824"/>
      <c r="V115" s="824"/>
      <c r="W115" s="824"/>
      <c r="X115" s="824"/>
    </row>
    <row r="116" spans="1:24" s="736" customFormat="1">
      <c r="A116" s="271" t="s">
        <v>1588</v>
      </c>
      <c r="B116" s="201" t="s">
        <v>5917</v>
      </c>
      <c r="C116" s="1954">
        <v>40547</v>
      </c>
      <c r="D116" s="303">
        <v>46053</v>
      </c>
      <c r="E116" s="1772" t="str">
        <f t="shared" ca="1" si="6"/>
        <v>CADUCADO</v>
      </c>
      <c r="F116" s="303" t="str">
        <f t="shared" ca="1" si="7"/>
        <v>ALERTA</v>
      </c>
      <c r="G116" s="1917" t="s">
        <v>1276</v>
      </c>
      <c r="H116" s="206" t="s">
        <v>5938</v>
      </c>
      <c r="I116" s="220" t="s">
        <v>5895</v>
      </c>
      <c r="J116" s="172" t="s">
        <v>5895</v>
      </c>
      <c r="K116" s="172" t="s">
        <v>5959</v>
      </c>
      <c r="L116" s="74"/>
      <c r="M116" s="74"/>
      <c r="N116" s="74"/>
      <c r="O116" s="824"/>
      <c r="P116" s="824"/>
      <c r="Q116" s="824"/>
      <c r="R116" s="824"/>
      <c r="S116" s="824"/>
      <c r="T116" s="824"/>
      <c r="U116" s="824"/>
      <c r="V116" s="824"/>
      <c r="W116" s="824"/>
      <c r="X116" s="824"/>
    </row>
    <row r="117" spans="1:24" s="736" customFormat="1" ht="30">
      <c r="A117" s="2333" t="s">
        <v>1589</v>
      </c>
      <c r="B117" s="188" t="s">
        <v>720</v>
      </c>
      <c r="C117" s="189">
        <v>41004</v>
      </c>
      <c r="D117" s="313">
        <v>46478</v>
      </c>
      <c r="E117" s="313" t="str">
        <f t="shared" ca="1" si="6"/>
        <v>VIGENTE</v>
      </c>
      <c r="F117" s="2332" t="str">
        <f t="shared" ca="1" si="7"/>
        <v>OK</v>
      </c>
      <c r="G117" s="188" t="s">
        <v>1276</v>
      </c>
      <c r="H117" s="191" t="s">
        <v>5022</v>
      </c>
      <c r="I117" s="224" t="s">
        <v>5023</v>
      </c>
      <c r="J117" s="188"/>
      <c r="K117" s="286"/>
      <c r="L117" s="74"/>
      <c r="M117" s="74"/>
      <c r="N117" s="74"/>
      <c r="O117" s="824"/>
      <c r="P117" s="824"/>
      <c r="Q117" s="824"/>
      <c r="R117" s="824"/>
      <c r="S117" s="824"/>
      <c r="T117" s="824"/>
      <c r="U117" s="824"/>
      <c r="V117" s="824"/>
      <c r="W117" s="824"/>
      <c r="X117" s="824"/>
    </row>
    <row r="118" spans="1:24" s="736" customFormat="1">
      <c r="A118" s="271" t="s">
        <v>1588</v>
      </c>
      <c r="B118" s="201" t="s">
        <v>721</v>
      </c>
      <c r="C118" s="221">
        <v>41004</v>
      </c>
      <c r="D118" s="303">
        <v>46478</v>
      </c>
      <c r="E118" s="303" t="str">
        <f t="shared" ca="1" si="6"/>
        <v>VIGENTE</v>
      </c>
      <c r="F118" s="1558" t="str">
        <f t="shared" ca="1" si="7"/>
        <v>OK</v>
      </c>
      <c r="G118" s="201" t="s">
        <v>1276</v>
      </c>
      <c r="H118" s="206" t="s">
        <v>718</v>
      </c>
      <c r="I118" s="206" t="s">
        <v>3145</v>
      </c>
      <c r="J118" s="201" t="s">
        <v>719</v>
      </c>
      <c r="K118" s="290">
        <v>4240001</v>
      </c>
      <c r="L118" s="74"/>
      <c r="M118" s="74"/>
      <c r="N118" s="74"/>
      <c r="O118" s="824"/>
      <c r="P118" s="824"/>
      <c r="Q118" s="824"/>
      <c r="R118" s="824"/>
      <c r="S118" s="824"/>
      <c r="T118" s="824"/>
      <c r="U118" s="824"/>
      <c r="V118" s="824"/>
      <c r="W118" s="824"/>
      <c r="X118" s="824"/>
    </row>
    <row r="119" spans="1:24" s="736" customFormat="1">
      <c r="A119" s="271" t="s">
        <v>1588</v>
      </c>
      <c r="B119" s="201" t="s">
        <v>1441</v>
      </c>
      <c r="C119" s="221">
        <v>41004</v>
      </c>
      <c r="D119" s="303">
        <v>46478</v>
      </c>
      <c r="E119" s="303" t="str">
        <f t="shared" ca="1" si="6"/>
        <v>VIGENTE</v>
      </c>
      <c r="F119" s="1558" t="str">
        <f t="shared" ca="1" si="7"/>
        <v>OK</v>
      </c>
      <c r="G119" s="201" t="s">
        <v>1276</v>
      </c>
      <c r="H119" s="285" t="s">
        <v>1442</v>
      </c>
      <c r="I119" s="206" t="s">
        <v>3146</v>
      </c>
      <c r="J119" s="201" t="s">
        <v>625</v>
      </c>
      <c r="K119" s="290">
        <v>4240046</v>
      </c>
      <c r="L119" s="74"/>
      <c r="M119" s="74"/>
      <c r="N119" s="74"/>
      <c r="O119" s="824"/>
      <c r="P119" s="824"/>
      <c r="Q119" s="824"/>
      <c r="R119" s="824"/>
      <c r="S119" s="824"/>
      <c r="T119" s="824"/>
      <c r="U119" s="824"/>
      <c r="V119" s="824"/>
      <c r="W119" s="824"/>
      <c r="X119" s="824"/>
    </row>
    <row r="120" spans="1:24" s="736" customFormat="1">
      <c r="A120" s="271" t="s">
        <v>1588</v>
      </c>
      <c r="B120" s="201" t="s">
        <v>722</v>
      </c>
      <c r="C120" s="221">
        <v>41004</v>
      </c>
      <c r="D120" s="303">
        <v>46478</v>
      </c>
      <c r="E120" s="303" t="str">
        <f t="shared" ca="1" si="6"/>
        <v>VIGENTE</v>
      </c>
      <c r="F120" s="1558" t="str">
        <f t="shared" ca="1" si="7"/>
        <v>OK</v>
      </c>
      <c r="G120" s="201" t="s">
        <v>1276</v>
      </c>
      <c r="H120" s="206" t="s">
        <v>726</v>
      </c>
      <c r="I120" s="206" t="s">
        <v>3147</v>
      </c>
      <c r="J120" s="201" t="s">
        <v>727</v>
      </c>
      <c r="K120" s="290">
        <v>4240009</v>
      </c>
      <c r="L120" s="74"/>
      <c r="M120" s="74"/>
      <c r="N120" s="74"/>
      <c r="O120" s="824"/>
      <c r="P120" s="824"/>
      <c r="Q120" s="824"/>
      <c r="R120" s="824"/>
      <c r="S120" s="824"/>
      <c r="T120" s="824"/>
      <c r="U120" s="824"/>
      <c r="V120" s="824"/>
      <c r="W120" s="824"/>
      <c r="X120" s="824"/>
    </row>
    <row r="121" spans="1:24" s="736" customFormat="1" ht="30">
      <c r="A121" s="271" t="s">
        <v>1588</v>
      </c>
      <c r="B121" s="201" t="s">
        <v>723</v>
      </c>
      <c r="C121" s="221">
        <v>41004</v>
      </c>
      <c r="D121" s="303">
        <v>46478</v>
      </c>
      <c r="E121" s="303" t="str">
        <f t="shared" ca="1" si="6"/>
        <v>VIGENTE</v>
      </c>
      <c r="F121" s="1558" t="str">
        <f t="shared" ca="1" si="7"/>
        <v>OK</v>
      </c>
      <c r="G121" s="201" t="s">
        <v>1276</v>
      </c>
      <c r="H121" s="206" t="s">
        <v>728</v>
      </c>
      <c r="I121" s="206" t="s">
        <v>3148</v>
      </c>
      <c r="J121" s="201" t="s">
        <v>353</v>
      </c>
      <c r="K121" s="290" t="s">
        <v>354</v>
      </c>
      <c r="L121" s="74"/>
      <c r="M121" s="74"/>
      <c r="N121" s="74"/>
      <c r="O121" s="824"/>
      <c r="P121" s="824"/>
      <c r="Q121" s="824"/>
      <c r="R121" s="824"/>
      <c r="S121" s="824"/>
      <c r="T121" s="824"/>
      <c r="U121" s="824"/>
      <c r="V121" s="824"/>
      <c r="W121" s="824"/>
      <c r="X121" s="824"/>
    </row>
    <row r="122" spans="1:24" s="736" customFormat="1">
      <c r="A122" s="271" t="s">
        <v>1588</v>
      </c>
      <c r="B122" s="201" t="s">
        <v>724</v>
      </c>
      <c r="C122" s="221">
        <v>41004</v>
      </c>
      <c r="D122" s="303">
        <v>46478</v>
      </c>
      <c r="E122" s="303" t="str">
        <f t="shared" ca="1" si="6"/>
        <v>VIGENTE</v>
      </c>
      <c r="F122" s="1558" t="str">
        <f t="shared" ca="1" si="7"/>
        <v>OK</v>
      </c>
      <c r="G122" s="201" t="s">
        <v>1276</v>
      </c>
      <c r="H122" s="206" t="s">
        <v>729</v>
      </c>
      <c r="I122" s="206" t="s">
        <v>3149</v>
      </c>
      <c r="J122" s="201" t="s">
        <v>730</v>
      </c>
      <c r="K122" s="290">
        <v>423210</v>
      </c>
      <c r="L122" s="74"/>
      <c r="M122" s="74"/>
      <c r="N122" s="74"/>
      <c r="O122" s="824"/>
      <c r="P122" s="824"/>
      <c r="Q122" s="824"/>
      <c r="R122" s="824"/>
      <c r="S122" s="824"/>
      <c r="T122" s="824"/>
      <c r="U122" s="824"/>
      <c r="V122" s="824"/>
      <c r="W122" s="824"/>
      <c r="X122" s="824"/>
    </row>
    <row r="123" spans="1:24" s="736" customFormat="1">
      <c r="A123" s="271" t="s">
        <v>1588</v>
      </c>
      <c r="B123" s="201" t="s">
        <v>897</v>
      </c>
      <c r="C123" s="221">
        <v>41004</v>
      </c>
      <c r="D123" s="303">
        <v>46478</v>
      </c>
      <c r="E123" s="303" t="str">
        <f t="shared" ca="1" si="6"/>
        <v>VIGENTE</v>
      </c>
      <c r="F123" s="1558" t="str">
        <f t="shared" ca="1" si="7"/>
        <v>OK</v>
      </c>
      <c r="G123" s="201" t="s">
        <v>1276</v>
      </c>
      <c r="H123" s="285" t="s">
        <v>898</v>
      </c>
      <c r="I123" s="206" t="s">
        <v>3149</v>
      </c>
      <c r="J123" s="201" t="s">
        <v>626</v>
      </c>
      <c r="K123" s="290">
        <v>423215</v>
      </c>
      <c r="L123" s="74"/>
      <c r="M123" s="74"/>
      <c r="N123" s="74"/>
      <c r="O123" s="824"/>
      <c r="P123" s="824"/>
      <c r="Q123" s="824"/>
      <c r="R123" s="824"/>
      <c r="S123" s="824"/>
      <c r="T123" s="824"/>
      <c r="U123" s="824"/>
      <c r="V123" s="824"/>
      <c r="W123" s="824"/>
      <c r="X123" s="824"/>
    </row>
    <row r="124" spans="1:24" s="736" customFormat="1" ht="30">
      <c r="A124" s="271" t="s">
        <v>1588</v>
      </c>
      <c r="B124" s="201" t="s">
        <v>725</v>
      </c>
      <c r="C124" s="221">
        <v>41004</v>
      </c>
      <c r="D124" s="303">
        <v>46478</v>
      </c>
      <c r="E124" s="303" t="str">
        <f t="shared" ca="1" si="6"/>
        <v>VIGENTE</v>
      </c>
      <c r="F124" s="1558" t="str">
        <f t="shared" ca="1" si="7"/>
        <v>OK</v>
      </c>
      <c r="G124" s="201" t="s">
        <v>1276</v>
      </c>
      <c r="H124" s="206" t="s">
        <v>731</v>
      </c>
      <c r="I124" s="206" t="s">
        <v>3150</v>
      </c>
      <c r="J124" s="201" t="s">
        <v>353</v>
      </c>
      <c r="K124" s="290" t="s">
        <v>355</v>
      </c>
      <c r="L124" s="74"/>
      <c r="M124" s="74"/>
      <c r="N124" s="74"/>
      <c r="O124" s="824"/>
      <c r="P124" s="824"/>
      <c r="Q124" s="824"/>
      <c r="R124" s="824"/>
      <c r="S124" s="824"/>
      <c r="T124" s="824"/>
      <c r="U124" s="824"/>
      <c r="V124" s="824"/>
      <c r="W124" s="824"/>
      <c r="X124" s="824"/>
    </row>
    <row r="125" spans="1:24" s="712" customFormat="1" ht="30" customHeight="1">
      <c r="A125" s="271" t="s">
        <v>1588</v>
      </c>
      <c r="B125" s="201" t="s">
        <v>1900</v>
      </c>
      <c r="C125" s="221">
        <v>41004</v>
      </c>
      <c r="D125" s="303">
        <v>46478</v>
      </c>
      <c r="E125" s="303" t="str">
        <f t="shared" ca="1" si="6"/>
        <v>VIGENTE</v>
      </c>
      <c r="F125" s="1558" t="str">
        <f t="shared" ca="1" si="7"/>
        <v>OK</v>
      </c>
      <c r="G125" s="201" t="s">
        <v>1276</v>
      </c>
      <c r="H125" s="206" t="s">
        <v>1910</v>
      </c>
      <c r="I125" s="206" t="s">
        <v>3151</v>
      </c>
      <c r="J125" s="201" t="s">
        <v>1911</v>
      </c>
      <c r="K125" s="290">
        <v>4240002</v>
      </c>
      <c r="L125" s="703"/>
      <c r="M125" s="703" t="e">
        <f>IF(ISNUMBER(FIND("/",#REF!,1)),MID(#REF!,1,FIND("/",#REF!,1)-1),#REF!)</f>
        <v>#REF!</v>
      </c>
      <c r="N125" s="703" t="str">
        <f>IF(ISNUMBER(FIND("/",#REF!,1)),MID(#REF!,FIND("/",#REF!,1)+1,LEN(#REF!)),"")</f>
        <v/>
      </c>
      <c r="O125" s="819"/>
      <c r="P125" s="819"/>
      <c r="Q125" s="819"/>
      <c r="R125" s="819"/>
      <c r="S125" s="819"/>
      <c r="T125" s="819"/>
      <c r="U125" s="819"/>
      <c r="V125" s="819"/>
      <c r="W125" s="819"/>
      <c r="X125" s="819"/>
    </row>
    <row r="126" spans="1:24" s="711" customFormat="1" ht="15" customHeight="1">
      <c r="A126" s="271" t="s">
        <v>1588</v>
      </c>
      <c r="B126" s="201" t="s">
        <v>1901</v>
      </c>
      <c r="C126" s="221">
        <v>41004</v>
      </c>
      <c r="D126" s="303">
        <v>46478</v>
      </c>
      <c r="E126" s="303" t="str">
        <f t="shared" ca="1" si="6"/>
        <v>VIGENTE</v>
      </c>
      <c r="F126" s="1558" t="str">
        <f t="shared" ca="1" si="7"/>
        <v>OK</v>
      </c>
      <c r="G126" s="201" t="s">
        <v>1276</v>
      </c>
      <c r="H126" s="206" t="s">
        <v>1912</v>
      </c>
      <c r="I126" s="206" t="s">
        <v>3152</v>
      </c>
      <c r="J126" s="201" t="s">
        <v>1911</v>
      </c>
      <c r="K126" s="290">
        <v>4240018</v>
      </c>
      <c r="L126" s="706"/>
      <c r="M126" s="706" t="str">
        <f t="shared" ref="M126:M157" si="8">IF(ISNUMBER(FIND("/",$B117,1)),MID($B117,1,FIND("/",$B117,1)-1),$B117)</f>
        <v>D1204-15</v>
      </c>
      <c r="N126" s="706" t="str">
        <f t="shared" ref="N126:N157" si="9">IF(ISNUMBER(FIND("/",$B117,1)),MID($B117,FIND("/",$B117,1)+1,LEN($B117)),"")</f>
        <v/>
      </c>
      <c r="O126" s="820"/>
      <c r="P126" s="820"/>
      <c r="Q126" s="820"/>
      <c r="R126" s="820"/>
      <c r="S126" s="820"/>
      <c r="T126" s="820"/>
      <c r="U126" s="820"/>
      <c r="V126" s="820"/>
      <c r="W126" s="820"/>
      <c r="X126" s="820"/>
    </row>
    <row r="127" spans="1:24" s="711" customFormat="1" ht="18" customHeight="1">
      <c r="A127" s="271" t="s">
        <v>1588</v>
      </c>
      <c r="B127" s="201" t="s">
        <v>1902</v>
      </c>
      <c r="C127" s="221">
        <v>41004</v>
      </c>
      <c r="D127" s="303">
        <v>46478</v>
      </c>
      <c r="E127" s="303" t="str">
        <f t="shared" ca="1" si="6"/>
        <v>VIGENTE</v>
      </c>
      <c r="F127" s="1558" t="str">
        <f t="shared" ca="1" si="7"/>
        <v>OK</v>
      </c>
      <c r="G127" s="201" t="s">
        <v>1276</v>
      </c>
      <c r="H127" s="206" t="s">
        <v>1913</v>
      </c>
      <c r="I127" s="206" t="s">
        <v>3153</v>
      </c>
      <c r="J127" s="201" t="s">
        <v>625</v>
      </c>
      <c r="K127" s="290">
        <v>4240017</v>
      </c>
      <c r="L127" s="706"/>
      <c r="M127" s="706" t="str">
        <f t="shared" si="8"/>
        <v>D1204-15</v>
      </c>
      <c r="N127" s="706" t="str">
        <f t="shared" si="9"/>
        <v>1</v>
      </c>
      <c r="O127" s="820"/>
      <c r="P127" s="820"/>
      <c r="Q127" s="820"/>
      <c r="R127" s="820"/>
      <c r="S127" s="820"/>
      <c r="T127" s="820"/>
      <c r="U127" s="820"/>
      <c r="V127" s="820"/>
      <c r="W127" s="820"/>
      <c r="X127" s="820"/>
    </row>
    <row r="128" spans="1:24" s="711" customFormat="1" ht="18" customHeight="1">
      <c r="A128" s="271" t="s">
        <v>1588</v>
      </c>
      <c r="B128" s="201" t="s">
        <v>1903</v>
      </c>
      <c r="C128" s="221">
        <v>41004</v>
      </c>
      <c r="D128" s="303">
        <v>46478</v>
      </c>
      <c r="E128" s="303" t="str">
        <f t="shared" ca="1" si="6"/>
        <v>VIGENTE</v>
      </c>
      <c r="F128" s="1558" t="str">
        <f t="shared" ca="1" si="7"/>
        <v>OK</v>
      </c>
      <c r="G128" s="201" t="s">
        <v>1276</v>
      </c>
      <c r="H128" s="206" t="s">
        <v>1914</v>
      </c>
      <c r="I128" s="206" t="s">
        <v>3154</v>
      </c>
      <c r="J128" s="201" t="s">
        <v>1911</v>
      </c>
      <c r="K128" s="290">
        <v>4240011</v>
      </c>
      <c r="L128" s="706"/>
      <c r="M128" s="706" t="str">
        <f t="shared" si="8"/>
        <v>D1204-15</v>
      </c>
      <c r="N128" s="706" t="str">
        <f t="shared" si="9"/>
        <v>2</v>
      </c>
      <c r="O128" s="820"/>
      <c r="P128" s="820"/>
      <c r="Q128" s="820"/>
      <c r="R128" s="820"/>
      <c r="S128" s="820"/>
      <c r="T128" s="820"/>
      <c r="U128" s="820"/>
      <c r="V128" s="820"/>
      <c r="W128" s="820"/>
      <c r="X128" s="820"/>
    </row>
    <row r="129" spans="1:24" s="711" customFormat="1" ht="18" customHeight="1">
      <c r="A129" s="271" t="s">
        <v>1588</v>
      </c>
      <c r="B129" s="201" t="s">
        <v>1904</v>
      </c>
      <c r="C129" s="221">
        <v>41004</v>
      </c>
      <c r="D129" s="303">
        <v>46478</v>
      </c>
      <c r="E129" s="303" t="str">
        <f t="shared" ca="1" si="6"/>
        <v>VIGENTE</v>
      </c>
      <c r="F129" s="1558" t="str">
        <f t="shared" ca="1" si="7"/>
        <v>OK</v>
      </c>
      <c r="G129" s="201" t="s">
        <v>1276</v>
      </c>
      <c r="H129" s="206" t="s">
        <v>1915</v>
      </c>
      <c r="I129" s="206" t="s">
        <v>3155</v>
      </c>
      <c r="J129" s="201" t="s">
        <v>1911</v>
      </c>
      <c r="K129" s="290">
        <v>4240007</v>
      </c>
      <c r="L129" s="706"/>
      <c r="M129" s="706" t="str">
        <f t="shared" si="8"/>
        <v>D1204-15</v>
      </c>
      <c r="N129" s="706" t="str">
        <f t="shared" si="9"/>
        <v>3</v>
      </c>
      <c r="O129" s="820"/>
      <c r="P129" s="820"/>
      <c r="Q129" s="820"/>
      <c r="R129" s="820"/>
      <c r="S129" s="820"/>
      <c r="T129" s="820"/>
      <c r="U129" s="820"/>
      <c r="V129" s="820"/>
      <c r="W129" s="820"/>
      <c r="X129" s="820"/>
    </row>
    <row r="130" spans="1:24" s="711" customFormat="1" ht="18" customHeight="1">
      <c r="A130" s="271" t="s">
        <v>1588</v>
      </c>
      <c r="B130" s="201" t="s">
        <v>1905</v>
      </c>
      <c r="C130" s="221">
        <v>41004</v>
      </c>
      <c r="D130" s="303">
        <v>46478</v>
      </c>
      <c r="E130" s="303" t="str">
        <f t="shared" ca="1" si="6"/>
        <v>VIGENTE</v>
      </c>
      <c r="F130" s="1558" t="str">
        <f t="shared" ca="1" si="7"/>
        <v>OK</v>
      </c>
      <c r="G130" s="201" t="s">
        <v>1276</v>
      </c>
      <c r="H130" s="206" t="s">
        <v>1916</v>
      </c>
      <c r="I130" s="206" t="s">
        <v>3155</v>
      </c>
      <c r="J130" s="201" t="s">
        <v>1911</v>
      </c>
      <c r="K130" s="290">
        <v>4240008</v>
      </c>
      <c r="L130" s="706"/>
      <c r="M130" s="706" t="str">
        <f t="shared" si="8"/>
        <v>D1204-15</v>
      </c>
      <c r="N130" s="706" t="str">
        <f t="shared" si="9"/>
        <v>4</v>
      </c>
      <c r="O130" s="820"/>
      <c r="P130" s="820"/>
      <c r="Q130" s="820"/>
      <c r="R130" s="820"/>
      <c r="S130" s="820"/>
      <c r="T130" s="820"/>
      <c r="U130" s="820"/>
      <c r="V130" s="820"/>
      <c r="W130" s="820"/>
      <c r="X130" s="820"/>
    </row>
    <row r="131" spans="1:24" s="711" customFormat="1" ht="18" customHeight="1">
      <c r="A131" s="271" t="s">
        <v>1588</v>
      </c>
      <c r="B131" s="201" t="s">
        <v>1906</v>
      </c>
      <c r="C131" s="221">
        <v>41004</v>
      </c>
      <c r="D131" s="303">
        <v>46478</v>
      </c>
      <c r="E131" s="303" t="str">
        <f t="shared" ca="1" si="6"/>
        <v>VIGENTE</v>
      </c>
      <c r="F131" s="1558" t="str">
        <f t="shared" ca="1" si="7"/>
        <v>OK</v>
      </c>
      <c r="G131" s="201" t="s">
        <v>1276</v>
      </c>
      <c r="H131" s="206" t="s">
        <v>1917</v>
      </c>
      <c r="I131" s="206" t="s">
        <v>3156</v>
      </c>
      <c r="J131" s="201" t="s">
        <v>1911</v>
      </c>
      <c r="K131" s="290">
        <v>4240047</v>
      </c>
      <c r="L131" s="706"/>
      <c r="M131" s="706" t="str">
        <f t="shared" si="8"/>
        <v>D1204-15</v>
      </c>
      <c r="N131" s="706" t="str">
        <f t="shared" si="9"/>
        <v>5</v>
      </c>
      <c r="O131" s="820"/>
      <c r="P131" s="820"/>
      <c r="Q131" s="820"/>
      <c r="R131" s="820"/>
      <c r="S131" s="820"/>
      <c r="T131" s="820"/>
      <c r="U131" s="820"/>
      <c r="V131" s="820"/>
      <c r="W131" s="820"/>
      <c r="X131" s="820"/>
    </row>
    <row r="132" spans="1:24" s="711" customFormat="1" ht="18" customHeight="1">
      <c r="A132" s="271" t="s">
        <v>1588</v>
      </c>
      <c r="B132" s="201" t="s">
        <v>1907</v>
      </c>
      <c r="C132" s="221">
        <v>41004</v>
      </c>
      <c r="D132" s="303">
        <v>46478</v>
      </c>
      <c r="E132" s="303" t="str">
        <f t="shared" ca="1" si="6"/>
        <v>VIGENTE</v>
      </c>
      <c r="F132" s="1558" t="str">
        <f t="shared" ca="1" si="7"/>
        <v>OK</v>
      </c>
      <c r="G132" s="201" t="s">
        <v>1276</v>
      </c>
      <c r="H132" s="206" t="s">
        <v>1918</v>
      </c>
      <c r="I132" s="206" t="s">
        <v>3157</v>
      </c>
      <c r="J132" s="201" t="s">
        <v>1919</v>
      </c>
      <c r="K132" s="290">
        <v>4240019</v>
      </c>
      <c r="L132" s="706"/>
      <c r="M132" s="706" t="str">
        <f t="shared" si="8"/>
        <v>D1204-15</v>
      </c>
      <c r="N132" s="706" t="str">
        <f t="shared" si="9"/>
        <v>6</v>
      </c>
      <c r="O132" s="820"/>
      <c r="P132" s="820"/>
      <c r="Q132" s="820"/>
      <c r="R132" s="820"/>
      <c r="S132" s="820"/>
      <c r="T132" s="820"/>
      <c r="U132" s="820"/>
      <c r="V132" s="820"/>
      <c r="W132" s="820"/>
      <c r="X132" s="820"/>
    </row>
    <row r="133" spans="1:24" s="711" customFormat="1" ht="18" customHeight="1">
      <c r="A133" s="271" t="s">
        <v>1588</v>
      </c>
      <c r="B133" s="201" t="s">
        <v>1908</v>
      </c>
      <c r="C133" s="221">
        <v>41004</v>
      </c>
      <c r="D133" s="303">
        <v>46478</v>
      </c>
      <c r="E133" s="303" t="str">
        <f t="shared" ref="E133:E196" ca="1" si="10">IF(D133&lt;=$T$2,"CADUCADO","VIGENTE")</f>
        <v>VIGENTE</v>
      </c>
      <c r="F133" s="1558" t="str">
        <f t="shared" ref="F133:F196" ca="1" si="11">IF($T$2&gt;=(EDATE(D133,-3)),"ALERTA","OK")</f>
        <v>OK</v>
      </c>
      <c r="G133" s="201" t="s">
        <v>1276</v>
      </c>
      <c r="H133" s="206" t="s">
        <v>1920</v>
      </c>
      <c r="I133" s="206" t="s">
        <v>3158</v>
      </c>
      <c r="J133" s="201" t="s">
        <v>1911</v>
      </c>
      <c r="K133" s="290">
        <v>4240038</v>
      </c>
      <c r="L133" s="706"/>
      <c r="M133" s="706" t="str">
        <f t="shared" si="8"/>
        <v>D1204-15</v>
      </c>
      <c r="N133" s="706" t="str">
        <f t="shared" si="9"/>
        <v>7</v>
      </c>
      <c r="O133" s="820"/>
      <c r="P133" s="820"/>
      <c r="Q133" s="820"/>
      <c r="R133" s="820"/>
      <c r="S133" s="820"/>
      <c r="T133" s="820"/>
      <c r="U133" s="820"/>
      <c r="V133" s="820"/>
      <c r="W133" s="820"/>
      <c r="X133" s="820"/>
    </row>
    <row r="134" spans="1:24" s="711" customFormat="1" ht="18" customHeight="1">
      <c r="A134" s="271" t="s">
        <v>1588</v>
      </c>
      <c r="B134" s="201" t="s">
        <v>1909</v>
      </c>
      <c r="C134" s="221">
        <v>41004</v>
      </c>
      <c r="D134" s="303">
        <v>46478</v>
      </c>
      <c r="E134" s="303" t="str">
        <f t="shared" ca="1" si="10"/>
        <v>VIGENTE</v>
      </c>
      <c r="F134" s="1558" t="str">
        <f t="shared" ca="1" si="11"/>
        <v>OK</v>
      </c>
      <c r="G134" s="201" t="s">
        <v>1276</v>
      </c>
      <c r="H134" s="206" t="s">
        <v>1921</v>
      </c>
      <c r="I134" s="206" t="s">
        <v>3159</v>
      </c>
      <c r="J134" s="201" t="s">
        <v>1922</v>
      </c>
      <c r="K134" s="290">
        <v>423701</v>
      </c>
      <c r="L134" s="706"/>
      <c r="M134" s="706" t="str">
        <f t="shared" si="8"/>
        <v>D1204-15</v>
      </c>
      <c r="N134" s="706" t="str">
        <f t="shared" si="9"/>
        <v>8</v>
      </c>
      <c r="O134" s="820"/>
      <c r="P134" s="820"/>
      <c r="Q134" s="820"/>
      <c r="R134" s="820"/>
      <c r="S134" s="820"/>
      <c r="T134" s="820"/>
      <c r="U134" s="820"/>
      <c r="V134" s="820"/>
      <c r="W134" s="820"/>
      <c r="X134" s="820"/>
    </row>
    <row r="135" spans="1:24" s="711" customFormat="1" ht="33" customHeight="1">
      <c r="A135" s="275" t="s">
        <v>1589</v>
      </c>
      <c r="B135" s="188" t="s">
        <v>630</v>
      </c>
      <c r="C135" s="185">
        <v>41101</v>
      </c>
      <c r="D135" s="2334">
        <v>46579</v>
      </c>
      <c r="E135" s="310" t="str">
        <f t="shared" ca="1" si="10"/>
        <v>VIGENTE</v>
      </c>
      <c r="F135" s="2331" t="str">
        <f t="shared" ca="1" si="11"/>
        <v>OK</v>
      </c>
      <c r="G135" s="186" t="s">
        <v>1277</v>
      </c>
      <c r="H135" s="289" t="s">
        <v>5024</v>
      </c>
      <c r="I135" s="187" t="s">
        <v>624</v>
      </c>
      <c r="J135" s="186" t="s">
        <v>1665</v>
      </c>
      <c r="K135" s="276" t="s">
        <v>400</v>
      </c>
      <c r="L135" s="706"/>
      <c r="M135" s="706" t="str">
        <f t="shared" si="8"/>
        <v>D1204-15</v>
      </c>
      <c r="N135" s="706" t="str">
        <f t="shared" si="9"/>
        <v>9</v>
      </c>
      <c r="O135" s="820"/>
      <c r="P135" s="820"/>
      <c r="Q135" s="820"/>
      <c r="R135" s="820"/>
      <c r="S135" s="820"/>
      <c r="T135" s="820"/>
      <c r="U135" s="820"/>
      <c r="V135" s="820"/>
      <c r="W135" s="820"/>
      <c r="X135" s="820"/>
    </row>
    <row r="136" spans="1:24" s="711" customFormat="1" ht="28.5" customHeight="1">
      <c r="A136" s="271" t="s">
        <v>1588</v>
      </c>
      <c r="B136" s="201" t="s">
        <v>631</v>
      </c>
      <c r="C136" s="221">
        <v>41101</v>
      </c>
      <c r="D136" s="303">
        <v>46579</v>
      </c>
      <c r="E136" s="303" t="str">
        <f t="shared" ca="1" si="10"/>
        <v>VIGENTE</v>
      </c>
      <c r="F136" s="1558" t="str">
        <f t="shared" ca="1" si="11"/>
        <v>OK</v>
      </c>
      <c r="G136" s="201" t="s">
        <v>1277</v>
      </c>
      <c r="H136" s="285" t="s">
        <v>627</v>
      </c>
      <c r="I136" s="285" t="s">
        <v>360</v>
      </c>
      <c r="J136" s="201" t="s">
        <v>1665</v>
      </c>
      <c r="K136" s="290" t="s">
        <v>356</v>
      </c>
      <c r="L136" s="706"/>
      <c r="M136" s="706" t="str">
        <f t="shared" si="8"/>
        <v>D1204-15</v>
      </c>
      <c r="N136" s="706" t="str">
        <f t="shared" si="9"/>
        <v>10</v>
      </c>
      <c r="O136" s="820"/>
      <c r="P136" s="820"/>
      <c r="Q136" s="820"/>
      <c r="R136" s="820"/>
      <c r="S136" s="820"/>
      <c r="T136" s="820"/>
      <c r="U136" s="820"/>
      <c r="V136" s="820"/>
      <c r="W136" s="820"/>
      <c r="X136" s="820"/>
    </row>
    <row r="137" spans="1:24" s="711" customFormat="1" ht="18" customHeight="1">
      <c r="A137" s="271" t="s">
        <v>1588</v>
      </c>
      <c r="B137" s="201" t="s">
        <v>632</v>
      </c>
      <c r="C137" s="221">
        <v>41101</v>
      </c>
      <c r="D137" s="303">
        <v>46579</v>
      </c>
      <c r="E137" s="303" t="str">
        <f t="shared" ca="1" si="10"/>
        <v>VIGENTE</v>
      </c>
      <c r="F137" s="1558" t="str">
        <f t="shared" ca="1" si="11"/>
        <v>OK</v>
      </c>
      <c r="G137" s="201" t="s">
        <v>1277</v>
      </c>
      <c r="H137" s="206" t="s">
        <v>712</v>
      </c>
      <c r="I137" s="285" t="s">
        <v>360</v>
      </c>
      <c r="J137" s="201" t="s">
        <v>1665</v>
      </c>
      <c r="K137" s="290" t="s">
        <v>357</v>
      </c>
      <c r="L137" s="706"/>
      <c r="M137" s="706" t="str">
        <f t="shared" si="8"/>
        <v>D1204-15</v>
      </c>
      <c r="N137" s="706" t="str">
        <f t="shared" si="9"/>
        <v>11</v>
      </c>
      <c r="O137" s="820"/>
      <c r="P137" s="820"/>
      <c r="Q137" s="820"/>
      <c r="R137" s="820"/>
      <c r="S137" s="820"/>
      <c r="T137" s="820"/>
      <c r="U137" s="820"/>
      <c r="V137" s="820"/>
      <c r="W137" s="820"/>
      <c r="X137" s="820"/>
    </row>
    <row r="138" spans="1:24" s="711" customFormat="1" ht="18" customHeight="1">
      <c r="A138" s="271" t="s">
        <v>1588</v>
      </c>
      <c r="B138" s="201" t="s">
        <v>634</v>
      </c>
      <c r="C138" s="221">
        <v>41101</v>
      </c>
      <c r="D138" s="303">
        <v>46579</v>
      </c>
      <c r="E138" s="303" t="str">
        <f t="shared" ca="1" si="10"/>
        <v>VIGENTE</v>
      </c>
      <c r="F138" s="1558" t="str">
        <f t="shared" ca="1" si="11"/>
        <v>OK</v>
      </c>
      <c r="G138" s="201" t="s">
        <v>1277</v>
      </c>
      <c r="H138" s="206" t="s">
        <v>633</v>
      </c>
      <c r="I138" s="285" t="s">
        <v>360</v>
      </c>
      <c r="J138" s="201" t="s">
        <v>1665</v>
      </c>
      <c r="K138" s="290" t="s">
        <v>358</v>
      </c>
      <c r="L138" s="706"/>
      <c r="M138" s="706" t="str">
        <f t="shared" si="8"/>
        <v>D1204-15</v>
      </c>
      <c r="N138" s="706" t="str">
        <f t="shared" si="9"/>
        <v>12</v>
      </c>
      <c r="O138" s="820"/>
      <c r="P138" s="820"/>
      <c r="Q138" s="820"/>
      <c r="R138" s="820"/>
      <c r="S138" s="820"/>
      <c r="T138" s="820"/>
      <c r="U138" s="820"/>
      <c r="V138" s="820"/>
      <c r="W138" s="820"/>
      <c r="X138" s="820"/>
    </row>
    <row r="139" spans="1:24" s="711" customFormat="1" ht="18" customHeight="1">
      <c r="A139" s="271" t="s">
        <v>1588</v>
      </c>
      <c r="B139" s="201" t="s">
        <v>635</v>
      </c>
      <c r="C139" s="221">
        <v>41101</v>
      </c>
      <c r="D139" s="303">
        <v>46579</v>
      </c>
      <c r="E139" s="303" t="str">
        <f t="shared" ca="1" si="10"/>
        <v>VIGENTE</v>
      </c>
      <c r="F139" s="1558" t="str">
        <f t="shared" ca="1" si="11"/>
        <v>OK</v>
      </c>
      <c r="G139" s="201" t="s">
        <v>1277</v>
      </c>
      <c r="H139" s="206" t="s">
        <v>713</v>
      </c>
      <c r="I139" s="285" t="s">
        <v>360</v>
      </c>
      <c r="J139" s="201" t="s">
        <v>1665</v>
      </c>
      <c r="K139" s="290" t="s">
        <v>359</v>
      </c>
      <c r="L139" s="706"/>
      <c r="M139" s="706" t="str">
        <f t="shared" si="8"/>
        <v>D1204-15</v>
      </c>
      <c r="N139" s="706" t="str">
        <f t="shared" si="9"/>
        <v>13</v>
      </c>
      <c r="O139" s="820"/>
      <c r="P139" s="820"/>
      <c r="Q139" s="820"/>
      <c r="R139" s="820"/>
      <c r="S139" s="820"/>
      <c r="T139" s="820"/>
      <c r="U139" s="820"/>
      <c r="V139" s="820"/>
      <c r="W139" s="820"/>
      <c r="X139" s="820"/>
    </row>
    <row r="140" spans="1:24" s="711" customFormat="1" ht="18" customHeight="1">
      <c r="A140" s="271" t="s">
        <v>1588</v>
      </c>
      <c r="B140" s="201" t="s">
        <v>645</v>
      </c>
      <c r="C140" s="221">
        <v>41101</v>
      </c>
      <c r="D140" s="303">
        <v>46579</v>
      </c>
      <c r="E140" s="303" t="str">
        <f t="shared" ca="1" si="10"/>
        <v>VIGENTE</v>
      </c>
      <c r="F140" s="1558" t="str">
        <f t="shared" ca="1" si="11"/>
        <v>OK</v>
      </c>
      <c r="G140" s="201" t="s">
        <v>1277</v>
      </c>
      <c r="H140" s="206" t="s">
        <v>636</v>
      </c>
      <c r="I140" s="285" t="s">
        <v>360</v>
      </c>
      <c r="J140" s="201" t="s">
        <v>1665</v>
      </c>
      <c r="K140" s="290" t="s">
        <v>361</v>
      </c>
      <c r="L140" s="706"/>
      <c r="M140" s="706" t="str">
        <f t="shared" si="8"/>
        <v>D1204-15</v>
      </c>
      <c r="N140" s="706" t="str">
        <f t="shared" si="9"/>
        <v>14</v>
      </c>
      <c r="O140" s="820"/>
      <c r="P140" s="820"/>
      <c r="Q140" s="820"/>
      <c r="R140" s="820"/>
      <c r="S140" s="820"/>
      <c r="T140" s="820"/>
      <c r="U140" s="820"/>
      <c r="V140" s="820"/>
      <c r="W140" s="820"/>
      <c r="X140" s="820"/>
    </row>
    <row r="141" spans="1:24" s="711" customFormat="1" ht="18" customHeight="1">
      <c r="A141" s="271" t="s">
        <v>1588</v>
      </c>
      <c r="B141" s="201" t="s">
        <v>646</v>
      </c>
      <c r="C141" s="221">
        <v>41101</v>
      </c>
      <c r="D141" s="303">
        <v>46579</v>
      </c>
      <c r="E141" s="303" t="str">
        <f t="shared" ca="1" si="10"/>
        <v>VIGENTE</v>
      </c>
      <c r="F141" s="1558" t="str">
        <f t="shared" ca="1" si="11"/>
        <v>OK</v>
      </c>
      <c r="G141" s="201" t="s">
        <v>1277</v>
      </c>
      <c r="H141" s="206" t="s">
        <v>637</v>
      </c>
      <c r="I141" s="285" t="s">
        <v>360</v>
      </c>
      <c r="J141" s="201" t="s">
        <v>1665</v>
      </c>
      <c r="K141" s="290" t="s">
        <v>362</v>
      </c>
      <c r="L141" s="706"/>
      <c r="M141" s="706" t="str">
        <f t="shared" si="8"/>
        <v>D1204-15</v>
      </c>
      <c r="N141" s="706" t="str">
        <f t="shared" si="9"/>
        <v>15</v>
      </c>
      <c r="O141" s="820"/>
      <c r="P141" s="820"/>
      <c r="Q141" s="820"/>
      <c r="R141" s="820"/>
      <c r="S141" s="820"/>
      <c r="T141" s="820"/>
      <c r="U141" s="820"/>
      <c r="V141" s="820"/>
      <c r="W141" s="820"/>
      <c r="X141" s="820"/>
    </row>
    <row r="142" spans="1:24" s="711" customFormat="1" ht="18" customHeight="1">
      <c r="A142" s="271" t="s">
        <v>1588</v>
      </c>
      <c r="B142" s="201" t="s">
        <v>647</v>
      </c>
      <c r="C142" s="221">
        <v>41101</v>
      </c>
      <c r="D142" s="303">
        <v>46579</v>
      </c>
      <c r="E142" s="303" t="str">
        <f t="shared" ca="1" si="10"/>
        <v>VIGENTE</v>
      </c>
      <c r="F142" s="1558" t="str">
        <f t="shared" ca="1" si="11"/>
        <v>OK</v>
      </c>
      <c r="G142" s="201" t="s">
        <v>1277</v>
      </c>
      <c r="H142" s="206" t="s">
        <v>638</v>
      </c>
      <c r="I142" s="285" t="s">
        <v>360</v>
      </c>
      <c r="J142" s="201" t="s">
        <v>1665</v>
      </c>
      <c r="K142" s="290" t="s">
        <v>363</v>
      </c>
      <c r="L142" s="706"/>
      <c r="M142" s="706" t="str">
        <f t="shared" si="8"/>
        <v>D1204-15</v>
      </c>
      <c r="N142" s="706" t="str">
        <f t="shared" si="9"/>
        <v>16</v>
      </c>
      <c r="O142" s="820"/>
      <c r="P142" s="820"/>
      <c r="Q142" s="820"/>
      <c r="R142" s="820"/>
      <c r="S142" s="820"/>
      <c r="T142" s="820"/>
      <c r="U142" s="820"/>
      <c r="V142" s="820"/>
      <c r="W142" s="820"/>
      <c r="X142" s="820"/>
    </row>
    <row r="143" spans="1:24" s="711" customFormat="1" ht="30.75" customHeight="1">
      <c r="A143" s="271" t="s">
        <v>1588</v>
      </c>
      <c r="B143" s="201" t="s">
        <v>648</v>
      </c>
      <c r="C143" s="221">
        <v>41101</v>
      </c>
      <c r="D143" s="303">
        <v>46579</v>
      </c>
      <c r="E143" s="303" t="str">
        <f t="shared" ca="1" si="10"/>
        <v>VIGENTE</v>
      </c>
      <c r="F143" s="1558" t="str">
        <f t="shared" ca="1" si="11"/>
        <v>OK</v>
      </c>
      <c r="G143" s="201" t="s">
        <v>1277</v>
      </c>
      <c r="H143" s="206" t="s">
        <v>639</v>
      </c>
      <c r="I143" s="285" t="s">
        <v>360</v>
      </c>
      <c r="J143" s="201" t="s">
        <v>1665</v>
      </c>
      <c r="K143" s="290" t="s">
        <v>364</v>
      </c>
      <c r="L143" s="706"/>
      <c r="M143" s="706" t="str">
        <f t="shared" si="8"/>
        <v>D1204-15</v>
      </c>
      <c r="N143" s="706" t="str">
        <f t="shared" si="9"/>
        <v>17</v>
      </c>
      <c r="O143" s="820"/>
      <c r="P143" s="820"/>
      <c r="Q143" s="820"/>
      <c r="R143" s="820"/>
      <c r="S143" s="820"/>
      <c r="T143" s="820"/>
      <c r="U143" s="820"/>
      <c r="V143" s="820"/>
      <c r="W143" s="820"/>
      <c r="X143" s="820"/>
    </row>
    <row r="144" spans="1:24" s="724" customFormat="1" ht="15" customHeight="1">
      <c r="A144" s="271" t="s">
        <v>1588</v>
      </c>
      <c r="B144" s="201" t="s">
        <v>649</v>
      </c>
      <c r="C144" s="221">
        <v>41101</v>
      </c>
      <c r="D144" s="303">
        <v>46579</v>
      </c>
      <c r="E144" s="303" t="str">
        <f t="shared" ca="1" si="10"/>
        <v>VIGENTE</v>
      </c>
      <c r="F144" s="1558" t="str">
        <f t="shared" ca="1" si="11"/>
        <v>OK</v>
      </c>
      <c r="G144" s="201" t="s">
        <v>1277</v>
      </c>
      <c r="H144" s="206" t="s">
        <v>640</v>
      </c>
      <c r="I144" s="285" t="s">
        <v>360</v>
      </c>
      <c r="J144" s="201" t="s">
        <v>1665</v>
      </c>
      <c r="K144" s="290" t="s">
        <v>365</v>
      </c>
      <c r="L144" s="703"/>
      <c r="M144" s="703" t="str">
        <f t="shared" si="8"/>
        <v>D1207-73</v>
      </c>
      <c r="N144" s="703" t="str">
        <f t="shared" si="9"/>
        <v/>
      </c>
      <c r="O144" s="819"/>
      <c r="P144" s="819"/>
      <c r="Q144" s="819"/>
      <c r="R144" s="819"/>
      <c r="S144" s="819"/>
      <c r="T144" s="819"/>
      <c r="U144" s="819"/>
      <c r="V144" s="819"/>
      <c r="W144" s="819"/>
      <c r="X144" s="819"/>
    </row>
    <row r="145" spans="1:24" s="711" customFormat="1" ht="18" customHeight="1">
      <c r="A145" s="271" t="s">
        <v>1588</v>
      </c>
      <c r="B145" s="201" t="s">
        <v>650</v>
      </c>
      <c r="C145" s="221">
        <v>41101</v>
      </c>
      <c r="D145" s="303">
        <v>46579</v>
      </c>
      <c r="E145" s="303" t="str">
        <f t="shared" ca="1" si="10"/>
        <v>VIGENTE</v>
      </c>
      <c r="F145" s="1558" t="str">
        <f t="shared" ca="1" si="11"/>
        <v>OK</v>
      </c>
      <c r="G145" s="201" t="s">
        <v>1277</v>
      </c>
      <c r="H145" s="206" t="s">
        <v>641</v>
      </c>
      <c r="I145" s="285" t="s">
        <v>360</v>
      </c>
      <c r="J145" s="201" t="s">
        <v>1665</v>
      </c>
      <c r="K145" s="290" t="s">
        <v>366</v>
      </c>
      <c r="L145" s="706"/>
      <c r="M145" s="706" t="str">
        <f t="shared" si="8"/>
        <v>D1207-73</v>
      </c>
      <c r="N145" s="706" t="str">
        <f t="shared" si="9"/>
        <v>1</v>
      </c>
      <c r="O145" s="820"/>
      <c r="P145" s="820"/>
      <c r="Q145" s="820"/>
      <c r="R145" s="820"/>
      <c r="S145" s="820"/>
      <c r="T145" s="820"/>
      <c r="U145" s="820"/>
      <c r="V145" s="820"/>
      <c r="W145" s="820"/>
      <c r="X145" s="820"/>
    </row>
    <row r="146" spans="1:24" s="711" customFormat="1" ht="18" customHeight="1">
      <c r="A146" s="271" t="s">
        <v>1588</v>
      </c>
      <c r="B146" s="201" t="s">
        <v>651</v>
      </c>
      <c r="C146" s="221">
        <v>41101</v>
      </c>
      <c r="D146" s="303">
        <v>46579</v>
      </c>
      <c r="E146" s="303" t="str">
        <f t="shared" ca="1" si="10"/>
        <v>VIGENTE</v>
      </c>
      <c r="F146" s="1558" t="str">
        <f t="shared" ca="1" si="11"/>
        <v>OK</v>
      </c>
      <c r="G146" s="201" t="s">
        <v>1277</v>
      </c>
      <c r="H146" s="206" t="s">
        <v>642</v>
      </c>
      <c r="I146" s="285" t="s">
        <v>360</v>
      </c>
      <c r="J146" s="201" t="s">
        <v>1665</v>
      </c>
      <c r="K146" s="290" t="s">
        <v>367</v>
      </c>
      <c r="L146" s="706"/>
      <c r="M146" s="706" t="str">
        <f t="shared" si="8"/>
        <v>D1207-73</v>
      </c>
      <c r="N146" s="706" t="str">
        <f t="shared" si="9"/>
        <v>2</v>
      </c>
      <c r="O146" s="820"/>
      <c r="P146" s="820"/>
      <c r="Q146" s="820"/>
      <c r="R146" s="820"/>
      <c r="S146" s="820"/>
      <c r="T146" s="820"/>
      <c r="U146" s="820"/>
      <c r="V146" s="820"/>
      <c r="W146" s="820"/>
      <c r="X146" s="820"/>
    </row>
    <row r="147" spans="1:24" s="711" customFormat="1" ht="18" customHeight="1">
      <c r="A147" s="271" t="s">
        <v>1588</v>
      </c>
      <c r="B147" s="201" t="s">
        <v>652</v>
      </c>
      <c r="C147" s="221">
        <v>41101</v>
      </c>
      <c r="D147" s="303">
        <v>46579</v>
      </c>
      <c r="E147" s="303" t="str">
        <f t="shared" ca="1" si="10"/>
        <v>VIGENTE</v>
      </c>
      <c r="F147" s="1558" t="str">
        <f t="shared" ca="1" si="11"/>
        <v>OK</v>
      </c>
      <c r="G147" s="201" t="s">
        <v>1277</v>
      </c>
      <c r="H147" s="206" t="s">
        <v>643</v>
      </c>
      <c r="I147" s="285" t="s">
        <v>360</v>
      </c>
      <c r="J147" s="201" t="s">
        <v>1665</v>
      </c>
      <c r="K147" s="290" t="s">
        <v>368</v>
      </c>
      <c r="L147" s="706"/>
      <c r="M147" s="706" t="str">
        <f t="shared" si="8"/>
        <v>D1207-73</v>
      </c>
      <c r="N147" s="706" t="str">
        <f t="shared" si="9"/>
        <v>3</v>
      </c>
      <c r="O147" s="820"/>
      <c r="P147" s="820"/>
      <c r="Q147" s="820"/>
      <c r="R147" s="820"/>
      <c r="S147" s="820"/>
      <c r="T147" s="820"/>
      <c r="U147" s="820"/>
      <c r="V147" s="820"/>
      <c r="W147" s="820"/>
      <c r="X147" s="820"/>
    </row>
    <row r="148" spans="1:24" s="711" customFormat="1" ht="18" customHeight="1">
      <c r="A148" s="271" t="s">
        <v>1588</v>
      </c>
      <c r="B148" s="201" t="s">
        <v>653</v>
      </c>
      <c r="C148" s="221">
        <v>41101</v>
      </c>
      <c r="D148" s="303">
        <v>46579</v>
      </c>
      <c r="E148" s="303" t="str">
        <f t="shared" ca="1" si="10"/>
        <v>VIGENTE</v>
      </c>
      <c r="F148" s="1558" t="str">
        <f t="shared" ca="1" si="11"/>
        <v>OK</v>
      </c>
      <c r="G148" s="201" t="s">
        <v>1277</v>
      </c>
      <c r="H148" s="206" t="s">
        <v>644</v>
      </c>
      <c r="I148" s="285" t="s">
        <v>360</v>
      </c>
      <c r="J148" s="201" t="s">
        <v>1665</v>
      </c>
      <c r="K148" s="290" t="s">
        <v>369</v>
      </c>
      <c r="L148" s="706"/>
      <c r="M148" s="706" t="str">
        <f t="shared" si="8"/>
        <v>D1207-73</v>
      </c>
      <c r="N148" s="706" t="str">
        <f t="shared" si="9"/>
        <v>4</v>
      </c>
      <c r="O148" s="820"/>
      <c r="P148" s="820"/>
      <c r="Q148" s="820"/>
      <c r="R148" s="820"/>
      <c r="S148" s="820"/>
      <c r="T148" s="820"/>
      <c r="U148" s="820"/>
      <c r="V148" s="820"/>
      <c r="W148" s="820"/>
      <c r="X148" s="820"/>
    </row>
    <row r="149" spans="1:24" s="711" customFormat="1" ht="18" customHeight="1">
      <c r="A149" s="271" t="s">
        <v>1588</v>
      </c>
      <c r="B149" s="201" t="s">
        <v>679</v>
      </c>
      <c r="C149" s="221">
        <v>41101</v>
      </c>
      <c r="D149" s="303">
        <v>46579</v>
      </c>
      <c r="E149" s="303" t="str">
        <f t="shared" ca="1" si="10"/>
        <v>VIGENTE</v>
      </c>
      <c r="F149" s="1558" t="str">
        <f t="shared" ca="1" si="11"/>
        <v>OK</v>
      </c>
      <c r="G149" s="201" t="s">
        <v>1277</v>
      </c>
      <c r="H149" s="206" t="s">
        <v>654</v>
      </c>
      <c r="I149" s="285" t="s">
        <v>360</v>
      </c>
      <c r="J149" s="201" t="s">
        <v>1665</v>
      </c>
      <c r="K149" s="290" t="s">
        <v>370</v>
      </c>
      <c r="L149" s="706"/>
      <c r="M149" s="706" t="str">
        <f t="shared" si="8"/>
        <v>D1207-73</v>
      </c>
      <c r="N149" s="706" t="str">
        <f t="shared" si="9"/>
        <v>5</v>
      </c>
      <c r="O149" s="820"/>
      <c r="P149" s="820"/>
      <c r="Q149" s="820"/>
      <c r="R149" s="820"/>
      <c r="S149" s="820"/>
      <c r="T149" s="820"/>
      <c r="U149" s="820"/>
      <c r="V149" s="820"/>
      <c r="W149" s="820"/>
      <c r="X149" s="820"/>
    </row>
    <row r="150" spans="1:24" s="711" customFormat="1" ht="18" customHeight="1">
      <c r="A150" s="271" t="s">
        <v>1588</v>
      </c>
      <c r="B150" s="201" t="s">
        <v>680</v>
      </c>
      <c r="C150" s="221">
        <v>41101</v>
      </c>
      <c r="D150" s="303">
        <v>46579</v>
      </c>
      <c r="E150" s="303" t="str">
        <f t="shared" ca="1" si="10"/>
        <v>VIGENTE</v>
      </c>
      <c r="F150" s="1558" t="str">
        <f t="shared" ca="1" si="11"/>
        <v>OK</v>
      </c>
      <c r="G150" s="201" t="s">
        <v>1277</v>
      </c>
      <c r="H150" s="206" t="s">
        <v>655</v>
      </c>
      <c r="I150" s="285" t="s">
        <v>360</v>
      </c>
      <c r="J150" s="201" t="s">
        <v>1665</v>
      </c>
      <c r="K150" s="290" t="s">
        <v>371</v>
      </c>
      <c r="L150" s="706"/>
      <c r="M150" s="706" t="str">
        <f t="shared" si="8"/>
        <v>D1207-73</v>
      </c>
      <c r="N150" s="706" t="str">
        <f t="shared" si="9"/>
        <v>6</v>
      </c>
      <c r="O150" s="820"/>
      <c r="P150" s="820"/>
      <c r="Q150" s="820"/>
      <c r="R150" s="820"/>
      <c r="S150" s="820"/>
      <c r="T150" s="820"/>
      <c r="U150" s="820"/>
      <c r="V150" s="820"/>
      <c r="W150" s="820"/>
      <c r="X150" s="820"/>
    </row>
    <row r="151" spans="1:24" s="711" customFormat="1" ht="18" customHeight="1">
      <c r="A151" s="271" t="s">
        <v>1588</v>
      </c>
      <c r="B151" s="201" t="s">
        <v>681</v>
      </c>
      <c r="C151" s="221">
        <v>41101</v>
      </c>
      <c r="D151" s="303">
        <v>46579</v>
      </c>
      <c r="E151" s="303" t="str">
        <f t="shared" ca="1" si="10"/>
        <v>VIGENTE</v>
      </c>
      <c r="F151" s="1558" t="str">
        <f t="shared" ca="1" si="11"/>
        <v>OK</v>
      </c>
      <c r="G151" s="201" t="s">
        <v>1277</v>
      </c>
      <c r="H151" s="285" t="s">
        <v>709</v>
      </c>
      <c r="I151" s="285" t="s">
        <v>360</v>
      </c>
      <c r="J151" s="201" t="s">
        <v>1665</v>
      </c>
      <c r="K151" s="290" t="s">
        <v>372</v>
      </c>
      <c r="L151" s="706"/>
      <c r="M151" s="706" t="str">
        <f t="shared" si="8"/>
        <v>D1207-73</v>
      </c>
      <c r="N151" s="706" t="str">
        <f t="shared" si="9"/>
        <v>7</v>
      </c>
      <c r="O151" s="820"/>
      <c r="P151" s="820"/>
      <c r="Q151" s="820"/>
      <c r="R151" s="820"/>
      <c r="S151" s="820"/>
      <c r="T151" s="820"/>
      <c r="U151" s="820"/>
      <c r="V151" s="820"/>
      <c r="W151" s="820"/>
      <c r="X151" s="820"/>
    </row>
    <row r="152" spans="1:24" s="711" customFormat="1" ht="18" customHeight="1">
      <c r="A152" s="271" t="s">
        <v>1588</v>
      </c>
      <c r="B152" s="201" t="s">
        <v>682</v>
      </c>
      <c r="C152" s="221">
        <v>41101</v>
      </c>
      <c r="D152" s="303">
        <v>46579</v>
      </c>
      <c r="E152" s="303" t="str">
        <f t="shared" ca="1" si="10"/>
        <v>VIGENTE</v>
      </c>
      <c r="F152" s="1558" t="str">
        <f t="shared" ca="1" si="11"/>
        <v>OK</v>
      </c>
      <c r="G152" s="201" t="s">
        <v>1277</v>
      </c>
      <c r="H152" s="206" t="s">
        <v>656</v>
      </c>
      <c r="I152" s="285" t="s">
        <v>360</v>
      </c>
      <c r="J152" s="201" t="s">
        <v>1665</v>
      </c>
      <c r="K152" s="290" t="s">
        <v>373</v>
      </c>
      <c r="L152" s="706"/>
      <c r="M152" s="706" t="str">
        <f t="shared" si="8"/>
        <v>D1207-73</v>
      </c>
      <c r="N152" s="706" t="str">
        <f t="shared" si="9"/>
        <v>8</v>
      </c>
      <c r="O152" s="820"/>
      <c r="P152" s="820"/>
      <c r="Q152" s="820"/>
      <c r="R152" s="820"/>
      <c r="S152" s="820"/>
      <c r="T152" s="820"/>
      <c r="U152" s="820"/>
      <c r="V152" s="820"/>
      <c r="W152" s="820"/>
      <c r="X152" s="820"/>
    </row>
    <row r="153" spans="1:24" s="711" customFormat="1" ht="18" customHeight="1">
      <c r="A153" s="271" t="s">
        <v>1588</v>
      </c>
      <c r="B153" s="201" t="s">
        <v>683</v>
      </c>
      <c r="C153" s="221">
        <v>41101</v>
      </c>
      <c r="D153" s="303">
        <v>46579</v>
      </c>
      <c r="E153" s="303" t="str">
        <f t="shared" ca="1" si="10"/>
        <v>VIGENTE</v>
      </c>
      <c r="F153" s="1558" t="str">
        <f t="shared" ca="1" si="11"/>
        <v>OK</v>
      </c>
      <c r="G153" s="201" t="s">
        <v>1277</v>
      </c>
      <c r="H153" s="206" t="s">
        <v>657</v>
      </c>
      <c r="I153" s="285" t="s">
        <v>360</v>
      </c>
      <c r="J153" s="201" t="s">
        <v>1665</v>
      </c>
      <c r="K153" s="290" t="s">
        <v>374</v>
      </c>
      <c r="L153" s="706"/>
      <c r="M153" s="706" t="str">
        <f t="shared" si="8"/>
        <v>D1207-73</v>
      </c>
      <c r="N153" s="706" t="str">
        <f t="shared" si="9"/>
        <v>9</v>
      </c>
      <c r="O153" s="820"/>
      <c r="P153" s="820"/>
      <c r="Q153" s="820"/>
      <c r="R153" s="820"/>
      <c r="S153" s="820"/>
      <c r="T153" s="820"/>
      <c r="U153" s="820"/>
      <c r="V153" s="820"/>
      <c r="W153" s="820"/>
      <c r="X153" s="820"/>
    </row>
    <row r="154" spans="1:24" s="711" customFormat="1" ht="18" customHeight="1">
      <c r="A154" s="271" t="s">
        <v>1588</v>
      </c>
      <c r="B154" s="201" t="s">
        <v>684</v>
      </c>
      <c r="C154" s="221">
        <v>41101</v>
      </c>
      <c r="D154" s="303">
        <v>46579</v>
      </c>
      <c r="E154" s="303" t="str">
        <f t="shared" ca="1" si="10"/>
        <v>VIGENTE</v>
      </c>
      <c r="F154" s="1558" t="str">
        <f t="shared" ca="1" si="11"/>
        <v>OK</v>
      </c>
      <c r="G154" s="201" t="s">
        <v>1277</v>
      </c>
      <c r="H154" s="206" t="s">
        <v>658</v>
      </c>
      <c r="I154" s="285" t="s">
        <v>360</v>
      </c>
      <c r="J154" s="201" t="s">
        <v>1665</v>
      </c>
      <c r="K154" s="290" t="s">
        <v>375</v>
      </c>
      <c r="L154" s="706"/>
      <c r="M154" s="706" t="str">
        <f t="shared" si="8"/>
        <v>D1207-73</v>
      </c>
      <c r="N154" s="706" t="str">
        <f t="shared" si="9"/>
        <v>10</v>
      </c>
      <c r="O154" s="820"/>
      <c r="P154" s="820"/>
      <c r="Q154" s="820"/>
      <c r="R154" s="820"/>
      <c r="S154" s="820"/>
      <c r="T154" s="820"/>
      <c r="U154" s="820"/>
      <c r="V154" s="820"/>
      <c r="W154" s="820"/>
      <c r="X154" s="820"/>
    </row>
    <row r="155" spans="1:24" s="137" customFormat="1" ht="18" customHeight="1">
      <c r="A155" s="271" t="s">
        <v>1588</v>
      </c>
      <c r="B155" s="201" t="s">
        <v>685</v>
      </c>
      <c r="C155" s="221">
        <v>41101</v>
      </c>
      <c r="D155" s="303">
        <v>46579</v>
      </c>
      <c r="E155" s="303" t="str">
        <f t="shared" ca="1" si="10"/>
        <v>VIGENTE</v>
      </c>
      <c r="F155" s="1558" t="str">
        <f t="shared" ca="1" si="11"/>
        <v>OK</v>
      </c>
      <c r="G155" s="201" t="s">
        <v>1277</v>
      </c>
      <c r="H155" s="206" t="s">
        <v>659</v>
      </c>
      <c r="I155" s="285" t="s">
        <v>360</v>
      </c>
      <c r="J155" s="201" t="s">
        <v>1665</v>
      </c>
      <c r="K155" s="290" t="s">
        <v>376</v>
      </c>
      <c r="L155" s="706"/>
      <c r="M155" s="706" t="str">
        <f t="shared" si="8"/>
        <v>D1207-73</v>
      </c>
      <c r="N155" s="706" t="str">
        <f t="shared" si="9"/>
        <v>11</v>
      </c>
      <c r="O155" s="820"/>
      <c r="P155" s="820"/>
      <c r="Q155" s="820"/>
      <c r="R155" s="820"/>
      <c r="S155" s="820"/>
      <c r="T155" s="820"/>
      <c r="U155" s="820"/>
      <c r="V155" s="820"/>
      <c r="W155" s="820"/>
      <c r="X155" s="820"/>
    </row>
    <row r="156" spans="1:24" s="137" customFormat="1" ht="18" customHeight="1">
      <c r="A156" s="271" t="s">
        <v>1588</v>
      </c>
      <c r="B156" s="201" t="s">
        <v>686</v>
      </c>
      <c r="C156" s="221">
        <v>41101</v>
      </c>
      <c r="D156" s="303">
        <v>46579</v>
      </c>
      <c r="E156" s="303" t="str">
        <f t="shared" ca="1" si="10"/>
        <v>VIGENTE</v>
      </c>
      <c r="F156" s="1558" t="str">
        <f t="shared" ca="1" si="11"/>
        <v>OK</v>
      </c>
      <c r="G156" s="201" t="s">
        <v>1277</v>
      </c>
      <c r="H156" s="206" t="s">
        <v>660</v>
      </c>
      <c r="I156" s="285" t="s">
        <v>360</v>
      </c>
      <c r="J156" s="201" t="s">
        <v>1665</v>
      </c>
      <c r="K156" s="290" t="s">
        <v>377</v>
      </c>
      <c r="L156" s="706"/>
      <c r="M156" s="706" t="str">
        <f t="shared" si="8"/>
        <v>D1207-73</v>
      </c>
      <c r="N156" s="706" t="str">
        <f t="shared" si="9"/>
        <v>12</v>
      </c>
      <c r="O156" s="820"/>
      <c r="P156" s="820"/>
      <c r="Q156" s="820"/>
      <c r="R156" s="820"/>
      <c r="S156" s="820"/>
      <c r="T156" s="820"/>
      <c r="U156" s="820"/>
      <c r="V156" s="820"/>
      <c r="W156" s="820"/>
      <c r="X156" s="820"/>
    </row>
    <row r="157" spans="1:24" s="137" customFormat="1" ht="18" customHeight="1">
      <c r="A157" s="271" t="s">
        <v>1588</v>
      </c>
      <c r="B157" s="201" t="s">
        <v>687</v>
      </c>
      <c r="C157" s="221">
        <v>41101</v>
      </c>
      <c r="D157" s="303">
        <v>46579</v>
      </c>
      <c r="E157" s="303" t="str">
        <f t="shared" ca="1" si="10"/>
        <v>VIGENTE</v>
      </c>
      <c r="F157" s="1558" t="str">
        <f t="shared" ca="1" si="11"/>
        <v>OK</v>
      </c>
      <c r="G157" s="201" t="s">
        <v>1277</v>
      </c>
      <c r="H157" s="206" t="s">
        <v>661</v>
      </c>
      <c r="I157" s="285" t="s">
        <v>360</v>
      </c>
      <c r="J157" s="201" t="s">
        <v>1665</v>
      </c>
      <c r="K157" s="290" t="s">
        <v>378</v>
      </c>
      <c r="L157" s="706"/>
      <c r="M157" s="706" t="str">
        <f t="shared" si="8"/>
        <v>D1207-73</v>
      </c>
      <c r="N157" s="706" t="str">
        <f t="shared" si="9"/>
        <v>13</v>
      </c>
      <c r="O157" s="820"/>
      <c r="P157" s="820"/>
      <c r="Q157" s="820"/>
      <c r="R157" s="820"/>
      <c r="S157" s="820"/>
      <c r="T157" s="820"/>
      <c r="U157" s="820"/>
      <c r="V157" s="820"/>
      <c r="W157" s="820"/>
      <c r="X157" s="820"/>
    </row>
    <row r="158" spans="1:24" s="137" customFormat="1" ht="18" customHeight="1">
      <c r="A158" s="271" t="s">
        <v>1588</v>
      </c>
      <c r="B158" s="201" t="s">
        <v>688</v>
      </c>
      <c r="C158" s="221">
        <v>41101</v>
      </c>
      <c r="D158" s="303">
        <v>46579</v>
      </c>
      <c r="E158" s="303" t="str">
        <f t="shared" ca="1" si="10"/>
        <v>VIGENTE</v>
      </c>
      <c r="F158" s="1558" t="str">
        <f t="shared" ca="1" si="11"/>
        <v>OK</v>
      </c>
      <c r="G158" s="201" t="s">
        <v>1277</v>
      </c>
      <c r="H158" s="206" t="s">
        <v>662</v>
      </c>
      <c r="I158" s="285" t="s">
        <v>360</v>
      </c>
      <c r="J158" s="201" t="s">
        <v>1665</v>
      </c>
      <c r="K158" s="290" t="s">
        <v>379</v>
      </c>
      <c r="L158" s="706"/>
      <c r="M158" s="706" t="str">
        <f t="shared" ref="M158:M186" si="12">IF(ISNUMBER(FIND("/",$B149,1)),MID($B149,1,FIND("/",$B149,1)-1),$B149)</f>
        <v>D1207-73</v>
      </c>
      <c r="N158" s="706" t="str">
        <f t="shared" ref="N158:N186" si="13">IF(ISNUMBER(FIND("/",$B149,1)),MID($B149,FIND("/",$B149,1)+1,LEN($B149)),"")</f>
        <v>14</v>
      </c>
      <c r="O158" s="820"/>
      <c r="P158" s="820"/>
      <c r="Q158" s="820"/>
      <c r="R158" s="820"/>
      <c r="S158" s="820"/>
      <c r="T158" s="820"/>
      <c r="U158" s="820"/>
      <c r="V158" s="820"/>
      <c r="W158" s="820"/>
      <c r="X158" s="820"/>
    </row>
    <row r="159" spans="1:24" s="137" customFormat="1" ht="18" customHeight="1">
      <c r="A159" s="271" t="s">
        <v>1588</v>
      </c>
      <c r="B159" s="201" t="s">
        <v>689</v>
      </c>
      <c r="C159" s="221">
        <v>41101</v>
      </c>
      <c r="D159" s="303">
        <v>46579</v>
      </c>
      <c r="E159" s="303" t="str">
        <f t="shared" ca="1" si="10"/>
        <v>VIGENTE</v>
      </c>
      <c r="F159" s="1558" t="str">
        <f t="shared" ca="1" si="11"/>
        <v>OK</v>
      </c>
      <c r="G159" s="201" t="s">
        <v>1277</v>
      </c>
      <c r="H159" s="206" t="s">
        <v>663</v>
      </c>
      <c r="I159" s="285" t="s">
        <v>360</v>
      </c>
      <c r="J159" s="201" t="s">
        <v>1665</v>
      </c>
      <c r="K159" s="290" t="s">
        <v>380</v>
      </c>
      <c r="L159" s="706"/>
      <c r="M159" s="706" t="str">
        <f t="shared" si="12"/>
        <v>D1207-73</v>
      </c>
      <c r="N159" s="706" t="str">
        <f t="shared" si="13"/>
        <v>15</v>
      </c>
      <c r="O159" s="820"/>
      <c r="P159" s="820"/>
      <c r="Q159" s="820"/>
      <c r="R159" s="820"/>
      <c r="S159" s="820"/>
      <c r="T159" s="820"/>
      <c r="U159" s="820"/>
      <c r="V159" s="820"/>
      <c r="W159" s="820"/>
      <c r="X159" s="820"/>
    </row>
    <row r="160" spans="1:24" s="137" customFormat="1" ht="18" customHeight="1">
      <c r="A160" s="271" t="s">
        <v>1588</v>
      </c>
      <c r="B160" s="201" t="s">
        <v>690</v>
      </c>
      <c r="C160" s="221">
        <v>41101</v>
      </c>
      <c r="D160" s="303">
        <v>46579</v>
      </c>
      <c r="E160" s="303" t="str">
        <f t="shared" ca="1" si="10"/>
        <v>VIGENTE</v>
      </c>
      <c r="F160" s="1558" t="str">
        <f t="shared" ca="1" si="11"/>
        <v>OK</v>
      </c>
      <c r="G160" s="201" t="s">
        <v>1277</v>
      </c>
      <c r="H160" s="206" t="s">
        <v>664</v>
      </c>
      <c r="I160" s="285" t="s">
        <v>360</v>
      </c>
      <c r="J160" s="201" t="s">
        <v>1665</v>
      </c>
      <c r="K160" s="290" t="s">
        <v>381</v>
      </c>
      <c r="L160" s="706"/>
      <c r="M160" s="706" t="str">
        <f t="shared" si="12"/>
        <v>D1207-73</v>
      </c>
      <c r="N160" s="706" t="str">
        <f t="shared" si="13"/>
        <v>16</v>
      </c>
      <c r="O160" s="820"/>
      <c r="P160" s="820"/>
      <c r="Q160" s="820"/>
      <c r="R160" s="820"/>
      <c r="S160" s="820"/>
      <c r="T160" s="820"/>
      <c r="U160" s="820"/>
      <c r="V160" s="820"/>
      <c r="W160" s="820"/>
      <c r="X160" s="820"/>
    </row>
    <row r="161" spans="1:24" s="137" customFormat="1" ht="18" customHeight="1">
      <c r="A161" s="271" t="s">
        <v>1588</v>
      </c>
      <c r="B161" s="201" t="s">
        <v>691</v>
      </c>
      <c r="C161" s="221">
        <v>41101</v>
      </c>
      <c r="D161" s="303">
        <v>46579</v>
      </c>
      <c r="E161" s="303" t="str">
        <f t="shared" ca="1" si="10"/>
        <v>VIGENTE</v>
      </c>
      <c r="F161" s="1558" t="str">
        <f t="shared" ca="1" si="11"/>
        <v>OK</v>
      </c>
      <c r="G161" s="201" t="s">
        <v>1277</v>
      </c>
      <c r="H161" s="206" t="s">
        <v>665</v>
      </c>
      <c r="I161" s="285" t="s">
        <v>360</v>
      </c>
      <c r="J161" s="201" t="s">
        <v>1665</v>
      </c>
      <c r="K161" s="290" t="s">
        <v>382</v>
      </c>
      <c r="L161" s="706"/>
      <c r="M161" s="706" t="str">
        <f t="shared" si="12"/>
        <v>D1207-73</v>
      </c>
      <c r="N161" s="706" t="str">
        <f t="shared" si="13"/>
        <v>17</v>
      </c>
      <c r="O161" s="820"/>
      <c r="P161" s="820"/>
      <c r="Q161" s="820"/>
      <c r="R161" s="820"/>
      <c r="S161" s="820"/>
      <c r="T161" s="820"/>
      <c r="U161" s="820"/>
      <c r="V161" s="820"/>
      <c r="W161" s="820"/>
      <c r="X161" s="820"/>
    </row>
    <row r="162" spans="1:24" s="137" customFormat="1" ht="18" customHeight="1">
      <c r="A162" s="271" t="s">
        <v>1588</v>
      </c>
      <c r="B162" s="201" t="s">
        <v>692</v>
      </c>
      <c r="C162" s="221">
        <v>41101</v>
      </c>
      <c r="D162" s="303">
        <v>46579</v>
      </c>
      <c r="E162" s="303" t="str">
        <f t="shared" ca="1" si="10"/>
        <v>VIGENTE</v>
      </c>
      <c r="F162" s="1558" t="str">
        <f t="shared" ca="1" si="11"/>
        <v>OK</v>
      </c>
      <c r="G162" s="201" t="s">
        <v>1277</v>
      </c>
      <c r="H162" s="206" t="s">
        <v>666</v>
      </c>
      <c r="I162" s="285" t="s">
        <v>360</v>
      </c>
      <c r="J162" s="201" t="s">
        <v>1665</v>
      </c>
      <c r="K162" s="290" t="s">
        <v>383</v>
      </c>
      <c r="L162" s="706"/>
      <c r="M162" s="706" t="str">
        <f t="shared" si="12"/>
        <v>D1207-73</v>
      </c>
      <c r="N162" s="706" t="str">
        <f t="shared" si="13"/>
        <v>18</v>
      </c>
      <c r="O162" s="820"/>
      <c r="P162" s="820"/>
      <c r="Q162" s="820"/>
      <c r="R162" s="820"/>
      <c r="S162" s="820"/>
      <c r="T162" s="820"/>
      <c r="U162" s="820"/>
      <c r="V162" s="820"/>
      <c r="W162" s="820"/>
      <c r="X162" s="820"/>
    </row>
    <row r="163" spans="1:24" s="711" customFormat="1" ht="18" customHeight="1">
      <c r="A163" s="271" t="s">
        <v>1588</v>
      </c>
      <c r="B163" s="201" t="s">
        <v>693</v>
      </c>
      <c r="C163" s="221">
        <v>41101</v>
      </c>
      <c r="D163" s="303">
        <v>46579</v>
      </c>
      <c r="E163" s="303" t="str">
        <f t="shared" ca="1" si="10"/>
        <v>VIGENTE</v>
      </c>
      <c r="F163" s="1558" t="str">
        <f t="shared" ca="1" si="11"/>
        <v>OK</v>
      </c>
      <c r="G163" s="201" t="s">
        <v>1277</v>
      </c>
      <c r="H163" s="206" t="s">
        <v>667</v>
      </c>
      <c r="I163" s="285" t="s">
        <v>360</v>
      </c>
      <c r="J163" s="201" t="s">
        <v>1665</v>
      </c>
      <c r="K163" s="290" t="s">
        <v>384</v>
      </c>
      <c r="L163" s="706"/>
      <c r="M163" s="706" t="str">
        <f t="shared" si="12"/>
        <v>D1207-73</v>
      </c>
      <c r="N163" s="706" t="str">
        <f t="shared" si="13"/>
        <v>19</v>
      </c>
      <c r="O163" s="820"/>
      <c r="P163" s="820"/>
      <c r="Q163" s="820"/>
      <c r="R163" s="820"/>
      <c r="S163" s="820"/>
      <c r="T163" s="820"/>
      <c r="U163" s="820"/>
      <c r="V163" s="820"/>
      <c r="W163" s="820"/>
      <c r="X163" s="820"/>
    </row>
    <row r="164" spans="1:24" s="711" customFormat="1" ht="18" customHeight="1">
      <c r="A164" s="271" t="s">
        <v>1588</v>
      </c>
      <c r="B164" s="201" t="s">
        <v>694</v>
      </c>
      <c r="C164" s="221">
        <v>41101</v>
      </c>
      <c r="D164" s="303">
        <v>46579</v>
      </c>
      <c r="E164" s="303" t="str">
        <f t="shared" ca="1" si="10"/>
        <v>VIGENTE</v>
      </c>
      <c r="F164" s="1558" t="str">
        <f t="shared" ca="1" si="11"/>
        <v>OK</v>
      </c>
      <c r="G164" s="201" t="s">
        <v>1277</v>
      </c>
      <c r="H164" s="206" t="s">
        <v>668</v>
      </c>
      <c r="I164" s="285" t="s">
        <v>360</v>
      </c>
      <c r="J164" s="201" t="s">
        <v>1665</v>
      </c>
      <c r="K164" s="290" t="s">
        <v>385</v>
      </c>
      <c r="L164" s="706"/>
      <c r="M164" s="706" t="str">
        <f t="shared" si="12"/>
        <v>D1207-73</v>
      </c>
      <c r="N164" s="706" t="str">
        <f t="shared" si="13"/>
        <v>20</v>
      </c>
      <c r="O164" s="820"/>
      <c r="P164" s="820"/>
      <c r="Q164" s="820"/>
      <c r="R164" s="820"/>
      <c r="S164" s="820"/>
      <c r="T164" s="820"/>
      <c r="U164" s="820"/>
      <c r="V164" s="820"/>
      <c r="W164" s="820"/>
      <c r="X164" s="820"/>
    </row>
    <row r="165" spans="1:24" s="711" customFormat="1" ht="18" customHeight="1">
      <c r="A165" s="271" t="s">
        <v>1588</v>
      </c>
      <c r="B165" s="201" t="s">
        <v>695</v>
      </c>
      <c r="C165" s="221">
        <v>41101</v>
      </c>
      <c r="D165" s="303">
        <v>46579</v>
      </c>
      <c r="E165" s="303" t="str">
        <f t="shared" ca="1" si="10"/>
        <v>VIGENTE</v>
      </c>
      <c r="F165" s="1558" t="str">
        <f t="shared" ca="1" si="11"/>
        <v>OK</v>
      </c>
      <c r="G165" s="201" t="s">
        <v>1277</v>
      </c>
      <c r="H165" s="206" t="s">
        <v>669</v>
      </c>
      <c r="I165" s="285" t="s">
        <v>360</v>
      </c>
      <c r="J165" s="201" t="s">
        <v>1665</v>
      </c>
      <c r="K165" s="290" t="s">
        <v>386</v>
      </c>
      <c r="L165" s="706"/>
      <c r="M165" s="706" t="str">
        <f t="shared" si="12"/>
        <v>D1207-73</v>
      </c>
      <c r="N165" s="706" t="str">
        <f t="shared" si="13"/>
        <v>21</v>
      </c>
      <c r="O165" s="820"/>
      <c r="P165" s="820"/>
      <c r="Q165" s="820"/>
      <c r="R165" s="820"/>
      <c r="S165" s="820"/>
      <c r="T165" s="820"/>
      <c r="U165" s="820"/>
      <c r="V165" s="820"/>
      <c r="W165" s="820"/>
      <c r="X165" s="820"/>
    </row>
    <row r="166" spans="1:24" s="711" customFormat="1" ht="18" customHeight="1">
      <c r="A166" s="271" t="s">
        <v>1588</v>
      </c>
      <c r="B166" s="201" t="s">
        <v>696</v>
      </c>
      <c r="C166" s="221">
        <v>41101</v>
      </c>
      <c r="D166" s="303">
        <v>46579</v>
      </c>
      <c r="E166" s="303" t="str">
        <f t="shared" ca="1" si="10"/>
        <v>VIGENTE</v>
      </c>
      <c r="F166" s="1558" t="str">
        <f t="shared" ca="1" si="11"/>
        <v>OK</v>
      </c>
      <c r="G166" s="201" t="s">
        <v>1277</v>
      </c>
      <c r="H166" s="206" t="s">
        <v>670</v>
      </c>
      <c r="I166" s="285" t="s">
        <v>360</v>
      </c>
      <c r="J166" s="201" t="s">
        <v>1665</v>
      </c>
      <c r="K166" s="290" t="s">
        <v>387</v>
      </c>
      <c r="L166" s="706"/>
      <c r="M166" s="706" t="str">
        <f t="shared" si="12"/>
        <v>D1207-73</v>
      </c>
      <c r="N166" s="706" t="str">
        <f t="shared" si="13"/>
        <v>22</v>
      </c>
      <c r="O166" s="820"/>
      <c r="P166" s="820"/>
      <c r="Q166" s="820"/>
      <c r="R166" s="820"/>
      <c r="S166" s="820"/>
      <c r="T166" s="820"/>
      <c r="U166" s="820"/>
      <c r="V166" s="820"/>
      <c r="W166" s="820"/>
      <c r="X166" s="820"/>
    </row>
    <row r="167" spans="1:24" s="711" customFormat="1" ht="18" customHeight="1">
      <c r="A167" s="271" t="s">
        <v>1588</v>
      </c>
      <c r="B167" s="201" t="s">
        <v>697</v>
      </c>
      <c r="C167" s="221">
        <v>41101</v>
      </c>
      <c r="D167" s="303">
        <v>46579</v>
      </c>
      <c r="E167" s="303" t="str">
        <f t="shared" ca="1" si="10"/>
        <v>VIGENTE</v>
      </c>
      <c r="F167" s="1558" t="str">
        <f t="shared" ca="1" si="11"/>
        <v>OK</v>
      </c>
      <c r="G167" s="201" t="s">
        <v>1277</v>
      </c>
      <c r="H167" s="206" t="s">
        <v>714</v>
      </c>
      <c r="I167" s="285" t="s">
        <v>360</v>
      </c>
      <c r="J167" s="201" t="s">
        <v>1665</v>
      </c>
      <c r="K167" s="290" t="s">
        <v>388</v>
      </c>
      <c r="L167" s="706"/>
      <c r="M167" s="706" t="str">
        <f t="shared" si="12"/>
        <v>D1207-73</v>
      </c>
      <c r="N167" s="706" t="str">
        <f t="shared" si="13"/>
        <v>23</v>
      </c>
      <c r="O167" s="820"/>
      <c r="P167" s="820"/>
      <c r="Q167" s="820"/>
      <c r="R167" s="820"/>
      <c r="S167" s="820"/>
      <c r="T167" s="820"/>
      <c r="U167" s="820"/>
      <c r="V167" s="820"/>
      <c r="W167" s="820"/>
      <c r="X167" s="820"/>
    </row>
    <row r="168" spans="1:24" s="711" customFormat="1" ht="18" customHeight="1">
      <c r="A168" s="271" t="s">
        <v>1588</v>
      </c>
      <c r="B168" s="201" t="s">
        <v>698</v>
      </c>
      <c r="C168" s="221">
        <v>41101</v>
      </c>
      <c r="D168" s="303">
        <v>46579</v>
      </c>
      <c r="E168" s="303" t="str">
        <f t="shared" ca="1" si="10"/>
        <v>VIGENTE</v>
      </c>
      <c r="F168" s="1558" t="str">
        <f t="shared" ca="1" si="11"/>
        <v>OK</v>
      </c>
      <c r="G168" s="201" t="s">
        <v>1277</v>
      </c>
      <c r="H168" s="206" t="s">
        <v>671</v>
      </c>
      <c r="I168" s="285" t="s">
        <v>360</v>
      </c>
      <c r="J168" s="201" t="s">
        <v>1665</v>
      </c>
      <c r="K168" s="290" t="s">
        <v>389</v>
      </c>
      <c r="L168" s="706"/>
      <c r="M168" s="706" t="str">
        <f t="shared" si="12"/>
        <v>D1207-73</v>
      </c>
      <c r="N168" s="706" t="str">
        <f t="shared" si="13"/>
        <v>24</v>
      </c>
      <c r="O168" s="820"/>
      <c r="P168" s="820"/>
      <c r="Q168" s="820"/>
      <c r="R168" s="820"/>
      <c r="S168" s="820"/>
      <c r="T168" s="820"/>
      <c r="U168" s="820"/>
      <c r="V168" s="820"/>
      <c r="W168" s="820"/>
      <c r="X168" s="820"/>
    </row>
    <row r="169" spans="1:24" s="711" customFormat="1" ht="18" customHeight="1">
      <c r="A169" s="271" t="s">
        <v>1588</v>
      </c>
      <c r="B169" s="201" t="s">
        <v>699</v>
      </c>
      <c r="C169" s="221">
        <v>41101</v>
      </c>
      <c r="D169" s="303">
        <v>46579</v>
      </c>
      <c r="E169" s="303" t="str">
        <f t="shared" ca="1" si="10"/>
        <v>VIGENTE</v>
      </c>
      <c r="F169" s="1558" t="str">
        <f t="shared" ca="1" si="11"/>
        <v>OK</v>
      </c>
      <c r="G169" s="201" t="s">
        <v>1277</v>
      </c>
      <c r="H169" s="206" t="s">
        <v>672</v>
      </c>
      <c r="I169" s="285" t="s">
        <v>360</v>
      </c>
      <c r="J169" s="201" t="s">
        <v>1665</v>
      </c>
      <c r="K169" s="290" t="s">
        <v>390</v>
      </c>
      <c r="L169" s="706"/>
      <c r="M169" s="706" t="str">
        <f t="shared" si="12"/>
        <v>D1207-73</v>
      </c>
      <c r="N169" s="706" t="str">
        <f t="shared" si="13"/>
        <v>25</v>
      </c>
      <c r="O169" s="820"/>
      <c r="P169" s="820"/>
      <c r="Q169" s="820"/>
      <c r="R169" s="820"/>
      <c r="S169" s="820"/>
      <c r="T169" s="820"/>
      <c r="U169" s="820"/>
      <c r="V169" s="820"/>
      <c r="W169" s="820"/>
      <c r="X169" s="820"/>
    </row>
    <row r="170" spans="1:24" s="711" customFormat="1" ht="18" customHeight="1">
      <c r="A170" s="271" t="s">
        <v>1588</v>
      </c>
      <c r="B170" s="201" t="s">
        <v>700</v>
      </c>
      <c r="C170" s="221">
        <v>41101</v>
      </c>
      <c r="D170" s="303">
        <v>46579</v>
      </c>
      <c r="E170" s="303" t="str">
        <f t="shared" ca="1" si="10"/>
        <v>VIGENTE</v>
      </c>
      <c r="F170" s="1558" t="str">
        <f t="shared" ca="1" si="11"/>
        <v>OK</v>
      </c>
      <c r="G170" s="201" t="s">
        <v>1277</v>
      </c>
      <c r="H170" s="206" t="s">
        <v>673</v>
      </c>
      <c r="I170" s="285" t="s">
        <v>360</v>
      </c>
      <c r="J170" s="201" t="s">
        <v>1665</v>
      </c>
      <c r="K170" s="290" t="s">
        <v>391</v>
      </c>
      <c r="L170" s="706"/>
      <c r="M170" s="706" t="str">
        <f t="shared" si="12"/>
        <v>D1207-73</v>
      </c>
      <c r="N170" s="706" t="str">
        <f t="shared" si="13"/>
        <v>26</v>
      </c>
      <c r="O170" s="820"/>
      <c r="P170" s="820"/>
      <c r="Q170" s="820"/>
      <c r="R170" s="820"/>
      <c r="S170" s="820"/>
      <c r="T170" s="820"/>
      <c r="U170" s="820"/>
      <c r="V170" s="820"/>
      <c r="W170" s="820"/>
      <c r="X170" s="820"/>
    </row>
    <row r="171" spans="1:24" s="137" customFormat="1" ht="18" customHeight="1">
      <c r="A171" s="271" t="s">
        <v>1588</v>
      </c>
      <c r="B171" s="201" t="s">
        <v>701</v>
      </c>
      <c r="C171" s="221">
        <v>41101</v>
      </c>
      <c r="D171" s="303">
        <v>46579</v>
      </c>
      <c r="E171" s="303" t="str">
        <f t="shared" ca="1" si="10"/>
        <v>VIGENTE</v>
      </c>
      <c r="F171" s="1558" t="str">
        <f t="shared" ca="1" si="11"/>
        <v>OK</v>
      </c>
      <c r="G171" s="201" t="s">
        <v>1277</v>
      </c>
      <c r="H171" s="206" t="s">
        <v>674</v>
      </c>
      <c r="I171" s="285" t="s">
        <v>360</v>
      </c>
      <c r="J171" s="201" t="s">
        <v>1665</v>
      </c>
      <c r="K171" s="290" t="s">
        <v>392</v>
      </c>
      <c r="L171" s="706"/>
      <c r="M171" s="706" t="str">
        <f t="shared" si="12"/>
        <v>D1207-73</v>
      </c>
      <c r="N171" s="706" t="str">
        <f t="shared" si="13"/>
        <v>27</v>
      </c>
      <c r="O171" s="820"/>
      <c r="P171" s="820"/>
      <c r="Q171" s="820"/>
      <c r="R171" s="820"/>
      <c r="S171" s="820"/>
      <c r="T171" s="820"/>
      <c r="U171" s="820"/>
      <c r="V171" s="820"/>
      <c r="W171" s="820"/>
      <c r="X171" s="820"/>
    </row>
    <row r="172" spans="1:24" s="137" customFormat="1" ht="18" customHeight="1">
      <c r="A172" s="271" t="s">
        <v>1588</v>
      </c>
      <c r="B172" s="201" t="s">
        <v>702</v>
      </c>
      <c r="C172" s="221">
        <v>41101</v>
      </c>
      <c r="D172" s="303">
        <v>46579</v>
      </c>
      <c r="E172" s="303" t="str">
        <f t="shared" ca="1" si="10"/>
        <v>VIGENTE</v>
      </c>
      <c r="F172" s="1558" t="str">
        <f t="shared" ca="1" si="11"/>
        <v>OK</v>
      </c>
      <c r="G172" s="201" t="s">
        <v>1277</v>
      </c>
      <c r="H172" s="206" t="s">
        <v>675</v>
      </c>
      <c r="I172" s="285" t="s">
        <v>360</v>
      </c>
      <c r="J172" s="201" t="s">
        <v>1665</v>
      </c>
      <c r="K172" s="290" t="s">
        <v>393</v>
      </c>
      <c r="L172" s="706"/>
      <c r="M172" s="706" t="str">
        <f t="shared" si="12"/>
        <v>D1207-73</v>
      </c>
      <c r="N172" s="706" t="str">
        <f t="shared" si="13"/>
        <v>28</v>
      </c>
      <c r="O172" s="820"/>
      <c r="P172" s="820"/>
      <c r="Q172" s="820"/>
      <c r="R172" s="820"/>
      <c r="S172" s="820"/>
      <c r="T172" s="820"/>
      <c r="U172" s="820"/>
      <c r="V172" s="820"/>
      <c r="W172" s="820"/>
      <c r="X172" s="820"/>
    </row>
    <row r="173" spans="1:24" s="137" customFormat="1" ht="18" customHeight="1">
      <c r="A173" s="271" t="s">
        <v>1588</v>
      </c>
      <c r="B173" s="201" t="s">
        <v>703</v>
      </c>
      <c r="C173" s="221">
        <v>41101</v>
      </c>
      <c r="D173" s="303">
        <v>46579</v>
      </c>
      <c r="E173" s="303" t="str">
        <f t="shared" ca="1" si="10"/>
        <v>VIGENTE</v>
      </c>
      <c r="F173" s="1558" t="str">
        <f t="shared" ca="1" si="11"/>
        <v>OK</v>
      </c>
      <c r="G173" s="201" t="s">
        <v>1277</v>
      </c>
      <c r="H173" s="206" t="s">
        <v>676</v>
      </c>
      <c r="I173" s="285" t="s">
        <v>360</v>
      </c>
      <c r="J173" s="201" t="s">
        <v>1665</v>
      </c>
      <c r="K173" s="290" t="s">
        <v>394</v>
      </c>
      <c r="L173" s="706"/>
      <c r="M173" s="706" t="str">
        <f t="shared" si="12"/>
        <v>D1207-73</v>
      </c>
      <c r="N173" s="706" t="str">
        <f t="shared" si="13"/>
        <v>29</v>
      </c>
      <c r="O173" s="820"/>
      <c r="P173" s="820"/>
      <c r="Q173" s="820"/>
      <c r="R173" s="820"/>
      <c r="S173" s="820"/>
      <c r="T173" s="820"/>
      <c r="U173" s="820"/>
      <c r="V173" s="820"/>
      <c r="W173" s="820"/>
      <c r="X173" s="820"/>
    </row>
    <row r="174" spans="1:24" s="137" customFormat="1" ht="18" customHeight="1">
      <c r="A174" s="271" t="s">
        <v>1588</v>
      </c>
      <c r="B174" s="201" t="s">
        <v>704</v>
      </c>
      <c r="C174" s="221">
        <v>41101</v>
      </c>
      <c r="D174" s="303">
        <v>46579</v>
      </c>
      <c r="E174" s="303" t="str">
        <f t="shared" ca="1" si="10"/>
        <v>VIGENTE</v>
      </c>
      <c r="F174" s="1558" t="str">
        <f t="shared" ca="1" si="11"/>
        <v>OK</v>
      </c>
      <c r="G174" s="201" t="s">
        <v>1277</v>
      </c>
      <c r="H174" s="206" t="s">
        <v>715</v>
      </c>
      <c r="I174" s="285" t="s">
        <v>360</v>
      </c>
      <c r="J174" s="201" t="s">
        <v>1665</v>
      </c>
      <c r="K174" s="290" t="s">
        <v>395</v>
      </c>
      <c r="L174" s="706"/>
      <c r="M174" s="706" t="str">
        <f t="shared" si="12"/>
        <v>D1207-73</v>
      </c>
      <c r="N174" s="706" t="str">
        <f t="shared" si="13"/>
        <v>30</v>
      </c>
      <c r="O174" s="820"/>
      <c r="P174" s="820"/>
      <c r="Q174" s="820"/>
      <c r="R174" s="820"/>
      <c r="S174" s="820"/>
      <c r="T174" s="820"/>
      <c r="U174" s="820"/>
      <c r="V174" s="820"/>
      <c r="W174" s="820"/>
      <c r="X174" s="820"/>
    </row>
    <row r="175" spans="1:24" s="137" customFormat="1" ht="18" customHeight="1">
      <c r="A175" s="271" t="s">
        <v>1588</v>
      </c>
      <c r="B175" s="201" t="s">
        <v>705</v>
      </c>
      <c r="C175" s="221">
        <v>41101</v>
      </c>
      <c r="D175" s="303">
        <v>46579</v>
      </c>
      <c r="E175" s="303" t="str">
        <f t="shared" ca="1" si="10"/>
        <v>VIGENTE</v>
      </c>
      <c r="F175" s="1558" t="str">
        <f t="shared" ca="1" si="11"/>
        <v>OK</v>
      </c>
      <c r="G175" s="201" t="s">
        <v>1277</v>
      </c>
      <c r="H175" s="206" t="s">
        <v>677</v>
      </c>
      <c r="I175" s="285" t="s">
        <v>360</v>
      </c>
      <c r="J175" s="201" t="s">
        <v>1665</v>
      </c>
      <c r="K175" s="290" t="s">
        <v>396</v>
      </c>
      <c r="L175" s="706"/>
      <c r="M175" s="706" t="str">
        <f t="shared" si="12"/>
        <v>D1207-73</v>
      </c>
      <c r="N175" s="706" t="str">
        <f t="shared" si="13"/>
        <v>31</v>
      </c>
      <c r="O175" s="820"/>
      <c r="P175" s="820"/>
      <c r="Q175" s="820"/>
      <c r="R175" s="820"/>
      <c r="S175" s="820"/>
      <c r="T175" s="820"/>
      <c r="U175" s="820"/>
      <c r="V175" s="820"/>
      <c r="W175" s="820"/>
      <c r="X175" s="820"/>
    </row>
    <row r="176" spans="1:24" s="137" customFormat="1" ht="18" customHeight="1">
      <c r="A176" s="271" t="s">
        <v>1588</v>
      </c>
      <c r="B176" s="201" t="s">
        <v>706</v>
      </c>
      <c r="C176" s="221">
        <v>41101</v>
      </c>
      <c r="D176" s="303">
        <v>46579</v>
      </c>
      <c r="E176" s="303" t="str">
        <f t="shared" ca="1" si="10"/>
        <v>VIGENTE</v>
      </c>
      <c r="F176" s="1558" t="str">
        <f t="shared" ca="1" si="11"/>
        <v>OK</v>
      </c>
      <c r="G176" s="201" t="s">
        <v>1277</v>
      </c>
      <c r="H176" s="206" t="s">
        <v>716</v>
      </c>
      <c r="I176" s="285" t="s">
        <v>360</v>
      </c>
      <c r="J176" s="201" t="s">
        <v>1665</v>
      </c>
      <c r="K176" s="290" t="s">
        <v>397</v>
      </c>
      <c r="L176" s="706"/>
      <c r="M176" s="706" t="str">
        <f t="shared" si="12"/>
        <v>D1207-73</v>
      </c>
      <c r="N176" s="706" t="str">
        <f t="shared" si="13"/>
        <v>32</v>
      </c>
      <c r="O176" s="820"/>
      <c r="P176" s="820"/>
      <c r="Q176" s="820"/>
      <c r="R176" s="820"/>
      <c r="S176" s="820"/>
      <c r="T176" s="820"/>
      <c r="U176" s="820"/>
      <c r="V176" s="820"/>
      <c r="W176" s="820"/>
      <c r="X176" s="820"/>
    </row>
    <row r="177" spans="1:24" s="137" customFormat="1" ht="18" customHeight="1">
      <c r="A177" s="271" t="s">
        <v>1588</v>
      </c>
      <c r="B177" s="201" t="s">
        <v>707</v>
      </c>
      <c r="C177" s="221">
        <v>41101</v>
      </c>
      <c r="D177" s="303">
        <v>46579</v>
      </c>
      <c r="E177" s="303" t="str">
        <f t="shared" ca="1" si="10"/>
        <v>VIGENTE</v>
      </c>
      <c r="F177" s="1558" t="str">
        <f t="shared" ca="1" si="11"/>
        <v>OK</v>
      </c>
      <c r="G177" s="201" t="s">
        <v>1277</v>
      </c>
      <c r="H177" s="206" t="s">
        <v>717</v>
      </c>
      <c r="I177" s="285" t="s">
        <v>360</v>
      </c>
      <c r="J177" s="201" t="s">
        <v>1665</v>
      </c>
      <c r="K177" s="290" t="s">
        <v>398</v>
      </c>
      <c r="L177" s="706"/>
      <c r="M177" s="706" t="str">
        <f t="shared" si="12"/>
        <v>D1207-73</v>
      </c>
      <c r="N177" s="706" t="str">
        <f t="shared" si="13"/>
        <v>33</v>
      </c>
      <c r="O177" s="820"/>
      <c r="P177" s="820"/>
      <c r="Q177" s="820"/>
      <c r="R177" s="820"/>
      <c r="S177" s="820"/>
      <c r="T177" s="820"/>
      <c r="U177" s="820"/>
      <c r="V177" s="820"/>
      <c r="W177" s="820"/>
      <c r="X177" s="820"/>
    </row>
    <row r="178" spans="1:24" s="137" customFormat="1" ht="18" customHeight="1">
      <c r="A178" s="271" t="s">
        <v>1588</v>
      </c>
      <c r="B178" s="201" t="s">
        <v>708</v>
      </c>
      <c r="C178" s="221">
        <v>41101</v>
      </c>
      <c r="D178" s="303">
        <v>46579</v>
      </c>
      <c r="E178" s="303" t="str">
        <f t="shared" ca="1" si="10"/>
        <v>VIGENTE</v>
      </c>
      <c r="F178" s="1558" t="str">
        <f t="shared" ca="1" si="11"/>
        <v>OK</v>
      </c>
      <c r="G178" s="201" t="s">
        <v>1277</v>
      </c>
      <c r="H178" s="206" t="s">
        <v>678</v>
      </c>
      <c r="I178" s="285" t="s">
        <v>360</v>
      </c>
      <c r="J178" s="201" t="s">
        <v>1665</v>
      </c>
      <c r="K178" s="290" t="s">
        <v>399</v>
      </c>
      <c r="L178" s="706"/>
      <c r="M178" s="706" t="str">
        <f t="shared" si="12"/>
        <v>D1207-73</v>
      </c>
      <c r="N178" s="706" t="str">
        <f t="shared" si="13"/>
        <v>34</v>
      </c>
      <c r="O178" s="820"/>
      <c r="P178" s="820"/>
      <c r="Q178" s="820"/>
      <c r="R178" s="820"/>
      <c r="S178" s="820"/>
      <c r="T178" s="820"/>
      <c r="U178" s="820"/>
      <c r="V178" s="820"/>
      <c r="W178" s="820"/>
      <c r="X178" s="820"/>
    </row>
    <row r="179" spans="1:24" s="137" customFormat="1" ht="18" customHeight="1">
      <c r="A179" s="271" t="s">
        <v>1588</v>
      </c>
      <c r="B179" s="201" t="s">
        <v>3480</v>
      </c>
      <c r="C179" s="221">
        <v>41101</v>
      </c>
      <c r="D179" s="303">
        <v>46579</v>
      </c>
      <c r="E179" s="303" t="str">
        <f t="shared" ca="1" si="10"/>
        <v>VIGENTE</v>
      </c>
      <c r="F179" s="1558" t="str">
        <f t="shared" ca="1" si="11"/>
        <v>OK</v>
      </c>
      <c r="G179" s="201" t="s">
        <v>1277</v>
      </c>
      <c r="H179" s="206" t="s">
        <v>3473</v>
      </c>
      <c r="I179" s="285" t="s">
        <v>360</v>
      </c>
      <c r="J179" s="201" t="s">
        <v>629</v>
      </c>
      <c r="K179" s="634">
        <v>920660</v>
      </c>
      <c r="L179" s="706"/>
      <c r="M179" s="706" t="str">
        <f t="shared" si="12"/>
        <v>D1207-73</v>
      </c>
      <c r="N179" s="706" t="str">
        <f t="shared" si="13"/>
        <v>35</v>
      </c>
      <c r="O179" s="820"/>
      <c r="P179" s="820"/>
      <c r="Q179" s="820"/>
      <c r="R179" s="820"/>
      <c r="S179" s="820"/>
      <c r="T179" s="820"/>
      <c r="U179" s="820"/>
      <c r="V179" s="820"/>
      <c r="W179" s="820"/>
      <c r="X179" s="820"/>
    </row>
    <row r="180" spans="1:24" s="137" customFormat="1" ht="34.5" customHeight="1">
      <c r="A180" s="271" t="s">
        <v>1588</v>
      </c>
      <c r="B180" s="201" t="s">
        <v>3481</v>
      </c>
      <c r="C180" s="221">
        <v>41101</v>
      </c>
      <c r="D180" s="303">
        <v>46579</v>
      </c>
      <c r="E180" s="303" t="str">
        <f t="shared" ca="1" si="10"/>
        <v>VIGENTE</v>
      </c>
      <c r="F180" s="1558" t="str">
        <f t="shared" ca="1" si="11"/>
        <v>OK</v>
      </c>
      <c r="G180" s="201" t="s">
        <v>1277</v>
      </c>
      <c r="H180" s="206" t="s">
        <v>3474</v>
      </c>
      <c r="I180" s="285" t="s">
        <v>360</v>
      </c>
      <c r="J180" s="201" t="s">
        <v>629</v>
      </c>
      <c r="K180" s="634">
        <v>921590</v>
      </c>
      <c r="L180" s="706"/>
      <c r="M180" s="706" t="str">
        <f t="shared" si="12"/>
        <v>D1207-73</v>
      </c>
      <c r="N180" s="706" t="str">
        <f t="shared" si="13"/>
        <v>36</v>
      </c>
      <c r="O180" s="820"/>
      <c r="P180" s="820"/>
      <c r="Q180" s="820"/>
      <c r="R180" s="820"/>
      <c r="S180" s="820"/>
      <c r="T180" s="820"/>
      <c r="U180" s="820"/>
      <c r="V180" s="820"/>
      <c r="W180" s="820"/>
      <c r="X180" s="820"/>
    </row>
    <row r="181" spans="1:24" s="137" customFormat="1" ht="18" customHeight="1">
      <c r="A181" s="271" t="s">
        <v>1588</v>
      </c>
      <c r="B181" s="201" t="s">
        <v>3482</v>
      </c>
      <c r="C181" s="221">
        <v>41101</v>
      </c>
      <c r="D181" s="303">
        <v>46579</v>
      </c>
      <c r="E181" s="303" t="str">
        <f t="shared" ca="1" si="10"/>
        <v>VIGENTE</v>
      </c>
      <c r="F181" s="1558" t="str">
        <f t="shared" ca="1" si="11"/>
        <v>OK</v>
      </c>
      <c r="G181" s="201" t="s">
        <v>1277</v>
      </c>
      <c r="H181" s="206" t="s">
        <v>3475</v>
      </c>
      <c r="I181" s="285" t="s">
        <v>360</v>
      </c>
      <c r="J181" s="201" t="s">
        <v>629</v>
      </c>
      <c r="K181" s="634">
        <v>920900</v>
      </c>
      <c r="L181" s="706"/>
      <c r="M181" s="706" t="str">
        <f t="shared" si="12"/>
        <v>D1207-73</v>
      </c>
      <c r="N181" s="706" t="str">
        <f t="shared" si="13"/>
        <v>37</v>
      </c>
      <c r="O181" s="820"/>
      <c r="P181" s="820"/>
      <c r="Q181" s="820"/>
      <c r="R181" s="820"/>
      <c r="S181" s="820"/>
      <c r="T181" s="820"/>
      <c r="U181" s="820"/>
      <c r="V181" s="820"/>
      <c r="W181" s="820"/>
      <c r="X181" s="820"/>
    </row>
    <row r="182" spans="1:24" s="137" customFormat="1" ht="29.25" customHeight="1">
      <c r="A182" s="271" t="s">
        <v>1588</v>
      </c>
      <c r="B182" s="201" t="s">
        <v>3483</v>
      </c>
      <c r="C182" s="221">
        <v>41101</v>
      </c>
      <c r="D182" s="303">
        <v>46579</v>
      </c>
      <c r="E182" s="303" t="str">
        <f t="shared" ca="1" si="10"/>
        <v>VIGENTE</v>
      </c>
      <c r="F182" s="1558" t="str">
        <f t="shared" ca="1" si="11"/>
        <v>OK</v>
      </c>
      <c r="G182" s="201" t="s">
        <v>1277</v>
      </c>
      <c r="H182" s="206" t="s">
        <v>3476</v>
      </c>
      <c r="I182" s="285" t="s">
        <v>360</v>
      </c>
      <c r="J182" s="201" t="s">
        <v>629</v>
      </c>
      <c r="K182" s="634">
        <v>921670</v>
      </c>
      <c r="L182" s="706"/>
      <c r="M182" s="706" t="str">
        <f t="shared" si="12"/>
        <v>D1207-73</v>
      </c>
      <c r="N182" s="706" t="str">
        <f t="shared" si="13"/>
        <v>38</v>
      </c>
      <c r="O182" s="820"/>
      <c r="P182" s="820"/>
      <c r="Q182" s="820"/>
      <c r="R182" s="820"/>
      <c r="S182" s="820"/>
      <c r="T182" s="820"/>
      <c r="U182" s="820"/>
      <c r="V182" s="820"/>
      <c r="W182" s="820"/>
      <c r="X182" s="820"/>
    </row>
    <row r="183" spans="1:24" s="137" customFormat="1" ht="18" customHeight="1">
      <c r="A183" s="271" t="s">
        <v>1588</v>
      </c>
      <c r="B183" s="201" t="s">
        <v>3484</v>
      </c>
      <c r="C183" s="221">
        <v>41101</v>
      </c>
      <c r="D183" s="303">
        <v>46579</v>
      </c>
      <c r="E183" s="303" t="str">
        <f t="shared" ca="1" si="10"/>
        <v>VIGENTE</v>
      </c>
      <c r="F183" s="1558" t="str">
        <f t="shared" ca="1" si="11"/>
        <v>OK</v>
      </c>
      <c r="G183" s="201" t="s">
        <v>1277</v>
      </c>
      <c r="H183" s="206" t="s">
        <v>3477</v>
      </c>
      <c r="I183" s="285" t="s">
        <v>360</v>
      </c>
      <c r="J183" s="201" t="s">
        <v>629</v>
      </c>
      <c r="K183" s="634">
        <v>921530</v>
      </c>
      <c r="L183" s="706"/>
      <c r="M183" s="706" t="str">
        <f t="shared" si="12"/>
        <v>D1207-73</v>
      </c>
      <c r="N183" s="706" t="str">
        <f t="shared" si="13"/>
        <v>39</v>
      </c>
      <c r="O183" s="820"/>
      <c r="P183" s="820"/>
      <c r="Q183" s="820"/>
      <c r="R183" s="820"/>
      <c r="S183" s="820"/>
      <c r="T183" s="820"/>
      <c r="U183" s="820"/>
      <c r="V183" s="820"/>
      <c r="W183" s="820"/>
      <c r="X183" s="820"/>
    </row>
    <row r="184" spans="1:24" s="137" customFormat="1" ht="18" customHeight="1">
      <c r="A184" s="271" t="s">
        <v>1588</v>
      </c>
      <c r="B184" s="201" t="s">
        <v>3485</v>
      </c>
      <c r="C184" s="221">
        <v>41101</v>
      </c>
      <c r="D184" s="303">
        <v>46579</v>
      </c>
      <c r="E184" s="303" t="str">
        <f t="shared" ca="1" si="10"/>
        <v>VIGENTE</v>
      </c>
      <c r="F184" s="1558" t="str">
        <f t="shared" ca="1" si="11"/>
        <v>OK</v>
      </c>
      <c r="G184" s="201" t="s">
        <v>1277</v>
      </c>
      <c r="H184" s="206" t="s">
        <v>3478</v>
      </c>
      <c r="I184" s="285" t="s">
        <v>360</v>
      </c>
      <c r="J184" s="201" t="s">
        <v>629</v>
      </c>
      <c r="K184" s="634">
        <v>921440</v>
      </c>
      <c r="L184" s="706"/>
      <c r="M184" s="706" t="str">
        <f t="shared" si="12"/>
        <v>D1207-73</v>
      </c>
      <c r="N184" s="706" t="str">
        <f t="shared" si="13"/>
        <v>40</v>
      </c>
      <c r="O184" s="820"/>
      <c r="P184" s="820"/>
      <c r="Q184" s="820"/>
      <c r="R184" s="820"/>
      <c r="S184" s="820"/>
      <c r="T184" s="820"/>
      <c r="U184" s="820"/>
      <c r="V184" s="820"/>
      <c r="W184" s="820"/>
      <c r="X184" s="820"/>
    </row>
    <row r="185" spans="1:24" s="137" customFormat="1" ht="18" customHeight="1">
      <c r="A185" s="271" t="s">
        <v>1588</v>
      </c>
      <c r="B185" s="201" t="s">
        <v>3486</v>
      </c>
      <c r="C185" s="221">
        <v>41101</v>
      </c>
      <c r="D185" s="303">
        <v>46579</v>
      </c>
      <c r="E185" s="303" t="str">
        <f t="shared" ca="1" si="10"/>
        <v>VIGENTE</v>
      </c>
      <c r="F185" s="1558" t="str">
        <f t="shared" ca="1" si="11"/>
        <v>OK</v>
      </c>
      <c r="G185" s="201" t="s">
        <v>1277</v>
      </c>
      <c r="H185" s="206" t="s">
        <v>3479</v>
      </c>
      <c r="I185" s="285" t="s">
        <v>360</v>
      </c>
      <c r="J185" s="201" t="s">
        <v>629</v>
      </c>
      <c r="K185" s="634">
        <v>921110</v>
      </c>
      <c r="L185" s="706"/>
      <c r="M185" s="706" t="str">
        <f t="shared" si="12"/>
        <v>D1207-73</v>
      </c>
      <c r="N185" s="706" t="str">
        <f t="shared" si="13"/>
        <v>41</v>
      </c>
      <c r="O185" s="820"/>
      <c r="P185" s="820"/>
      <c r="Q185" s="820"/>
      <c r="R185" s="820"/>
      <c r="S185" s="820"/>
      <c r="T185" s="820"/>
      <c r="U185" s="820"/>
      <c r="V185" s="820"/>
      <c r="W185" s="820"/>
      <c r="X185" s="820"/>
    </row>
    <row r="186" spans="1:24" s="137" customFormat="1" ht="18" customHeight="1">
      <c r="A186" s="271" t="s">
        <v>1587</v>
      </c>
      <c r="B186" s="201" t="s">
        <v>235</v>
      </c>
      <c r="C186" s="221">
        <v>41137</v>
      </c>
      <c r="D186" s="303">
        <v>46600</v>
      </c>
      <c r="E186" s="303" t="str">
        <f t="shared" ca="1" si="10"/>
        <v>VIGENTE</v>
      </c>
      <c r="F186" s="1558" t="str">
        <f t="shared" ca="1" si="11"/>
        <v>OK</v>
      </c>
      <c r="G186" s="201" t="s">
        <v>1277</v>
      </c>
      <c r="H186" s="285" t="s">
        <v>236</v>
      </c>
      <c r="I186" s="285" t="s">
        <v>237</v>
      </c>
      <c r="J186" s="201"/>
      <c r="K186" s="290" t="s">
        <v>238</v>
      </c>
      <c r="L186" s="706"/>
      <c r="M186" s="706" t="str">
        <f t="shared" si="12"/>
        <v>D1207-73</v>
      </c>
      <c r="N186" s="706" t="str">
        <f t="shared" si="13"/>
        <v>42</v>
      </c>
      <c r="O186" s="820"/>
      <c r="P186" s="820"/>
      <c r="Q186" s="820"/>
      <c r="R186" s="820"/>
      <c r="S186" s="820"/>
      <c r="T186" s="820"/>
      <c r="U186" s="820"/>
      <c r="V186" s="820"/>
      <c r="W186" s="820"/>
      <c r="X186" s="820"/>
    </row>
    <row r="187" spans="1:24" s="137" customFormat="1" ht="32.25" customHeight="1">
      <c r="A187" s="271" t="s">
        <v>1587</v>
      </c>
      <c r="B187" s="201" t="s">
        <v>285</v>
      </c>
      <c r="C187" s="221">
        <v>41187</v>
      </c>
      <c r="D187" s="303">
        <v>46665</v>
      </c>
      <c r="E187" s="303" t="str">
        <f t="shared" ca="1" si="10"/>
        <v>VIGENTE</v>
      </c>
      <c r="F187" s="1558" t="str">
        <f t="shared" ca="1" si="11"/>
        <v>OK</v>
      </c>
      <c r="G187" s="201" t="s">
        <v>1277</v>
      </c>
      <c r="H187" s="206" t="s">
        <v>295</v>
      </c>
      <c r="I187" s="222" t="s">
        <v>294</v>
      </c>
      <c r="J187" s="201" t="s">
        <v>292</v>
      </c>
      <c r="K187" s="290" t="s">
        <v>296</v>
      </c>
      <c r="L187" s="706"/>
      <c r="M187" s="706"/>
      <c r="N187" s="706"/>
      <c r="O187" s="820"/>
      <c r="P187" s="820"/>
      <c r="Q187" s="820"/>
      <c r="R187" s="820"/>
      <c r="S187" s="820"/>
      <c r="T187" s="820"/>
      <c r="U187" s="820"/>
      <c r="V187" s="820"/>
      <c r="W187" s="820"/>
      <c r="X187" s="820"/>
    </row>
    <row r="188" spans="1:24" s="137" customFormat="1" ht="38.25" customHeight="1">
      <c r="A188" s="271" t="s">
        <v>1587</v>
      </c>
      <c r="B188" s="201" t="s">
        <v>286</v>
      </c>
      <c r="C188" s="221">
        <v>41187</v>
      </c>
      <c r="D188" s="303">
        <v>46665</v>
      </c>
      <c r="E188" s="303" t="str">
        <f t="shared" ca="1" si="10"/>
        <v>VIGENTE</v>
      </c>
      <c r="F188" s="1558" t="str">
        <f t="shared" ca="1" si="11"/>
        <v>OK</v>
      </c>
      <c r="G188" s="201" t="s">
        <v>1277</v>
      </c>
      <c r="H188" s="206" t="s">
        <v>291</v>
      </c>
      <c r="I188" s="222" t="s">
        <v>290</v>
      </c>
      <c r="J188" s="201" t="s">
        <v>292</v>
      </c>
      <c r="K188" s="290" t="s">
        <v>293</v>
      </c>
      <c r="L188" s="706"/>
      <c r="M188" s="706"/>
      <c r="N188" s="706"/>
      <c r="O188" s="820"/>
      <c r="P188" s="820"/>
      <c r="Q188" s="820"/>
      <c r="R188" s="820"/>
      <c r="S188" s="820"/>
      <c r="T188" s="820"/>
      <c r="U188" s="820"/>
      <c r="V188" s="820"/>
      <c r="W188" s="820"/>
      <c r="X188" s="820"/>
    </row>
    <row r="189" spans="1:24" s="137" customFormat="1" ht="33.75" customHeight="1">
      <c r="A189" s="271" t="s">
        <v>1587</v>
      </c>
      <c r="B189" s="201" t="s">
        <v>287</v>
      </c>
      <c r="C189" s="221">
        <v>41187</v>
      </c>
      <c r="D189" s="303">
        <v>46665</v>
      </c>
      <c r="E189" s="303" t="str">
        <f t="shared" ca="1" si="10"/>
        <v>VIGENTE</v>
      </c>
      <c r="F189" s="1558" t="str">
        <f t="shared" ca="1" si="11"/>
        <v>OK</v>
      </c>
      <c r="G189" s="201" t="s">
        <v>1277</v>
      </c>
      <c r="H189" s="206" t="s">
        <v>297</v>
      </c>
      <c r="I189" s="206" t="s">
        <v>298</v>
      </c>
      <c r="J189" s="201" t="s">
        <v>299</v>
      </c>
      <c r="K189" s="290" t="s">
        <v>300</v>
      </c>
      <c r="L189" s="706"/>
      <c r="M189" s="706"/>
      <c r="N189" s="706"/>
      <c r="O189" s="820"/>
      <c r="P189" s="820"/>
      <c r="Q189" s="820"/>
      <c r="R189" s="820"/>
      <c r="S189" s="820"/>
      <c r="T189" s="820"/>
      <c r="U189" s="820"/>
      <c r="V189" s="820"/>
      <c r="W189" s="820"/>
      <c r="X189" s="820"/>
    </row>
    <row r="190" spans="1:24" s="137" customFormat="1" ht="31.5" customHeight="1">
      <c r="A190" s="271" t="s">
        <v>1587</v>
      </c>
      <c r="B190" s="201" t="s">
        <v>288</v>
      </c>
      <c r="C190" s="221">
        <v>41187</v>
      </c>
      <c r="D190" s="303">
        <v>46665</v>
      </c>
      <c r="E190" s="303" t="str">
        <f t="shared" ca="1" si="10"/>
        <v>VIGENTE</v>
      </c>
      <c r="F190" s="1558" t="str">
        <f t="shared" ca="1" si="11"/>
        <v>OK</v>
      </c>
      <c r="G190" s="201" t="s">
        <v>1277</v>
      </c>
      <c r="H190" s="206" t="s">
        <v>303</v>
      </c>
      <c r="I190" s="206" t="s">
        <v>302</v>
      </c>
      <c r="J190" s="201" t="s">
        <v>301</v>
      </c>
      <c r="K190" s="290" t="s">
        <v>304</v>
      </c>
      <c r="L190" s="706"/>
      <c r="M190" s="706"/>
      <c r="N190" s="706"/>
      <c r="O190" s="820"/>
      <c r="P190" s="820"/>
      <c r="Q190" s="820"/>
      <c r="R190" s="820"/>
      <c r="S190" s="820"/>
      <c r="T190" s="820"/>
      <c r="U190" s="820"/>
      <c r="V190" s="820"/>
      <c r="W190" s="820"/>
      <c r="X190" s="820"/>
    </row>
    <row r="191" spans="1:24" s="137" customFormat="1" ht="36.75" customHeight="1">
      <c r="A191" s="271" t="s">
        <v>1587</v>
      </c>
      <c r="B191" s="201" t="s">
        <v>289</v>
      </c>
      <c r="C191" s="221">
        <v>41187</v>
      </c>
      <c r="D191" s="303">
        <v>46665</v>
      </c>
      <c r="E191" s="303" t="str">
        <f t="shared" ca="1" si="10"/>
        <v>VIGENTE</v>
      </c>
      <c r="F191" s="1558" t="str">
        <f t="shared" ca="1" si="11"/>
        <v>OK</v>
      </c>
      <c r="G191" s="201" t="s">
        <v>1277</v>
      </c>
      <c r="H191" s="206" t="s">
        <v>305</v>
      </c>
      <c r="I191" s="206" t="s">
        <v>306</v>
      </c>
      <c r="J191" s="201" t="s">
        <v>301</v>
      </c>
      <c r="K191" s="290" t="s">
        <v>307</v>
      </c>
      <c r="L191" s="706"/>
      <c r="M191" s="706"/>
      <c r="N191" s="706"/>
      <c r="O191" s="820"/>
      <c r="P191" s="820"/>
      <c r="Q191" s="820"/>
      <c r="R191" s="820"/>
      <c r="S191" s="820"/>
      <c r="T191" s="820"/>
      <c r="U191" s="820"/>
      <c r="V191" s="820"/>
      <c r="W191" s="820"/>
      <c r="X191" s="820"/>
    </row>
    <row r="192" spans="1:24" s="137" customFormat="1" ht="30.75" customHeight="1">
      <c r="A192" s="271" t="s">
        <v>1587</v>
      </c>
      <c r="B192" s="201" t="s">
        <v>344</v>
      </c>
      <c r="C192" s="221">
        <v>41220</v>
      </c>
      <c r="D192" s="303">
        <v>46698</v>
      </c>
      <c r="E192" s="303" t="str">
        <f t="shared" ca="1" si="10"/>
        <v>VIGENTE</v>
      </c>
      <c r="F192" s="1558" t="str">
        <f t="shared" ca="1" si="11"/>
        <v>OK</v>
      </c>
      <c r="G192" s="201" t="s">
        <v>1277</v>
      </c>
      <c r="H192" s="206" t="s">
        <v>346</v>
      </c>
      <c r="I192" s="222" t="s">
        <v>342</v>
      </c>
      <c r="J192" s="201" t="s">
        <v>343</v>
      </c>
      <c r="K192" s="290" t="s">
        <v>345</v>
      </c>
      <c r="L192" s="706"/>
      <c r="M192" s="706"/>
      <c r="N192" s="706"/>
      <c r="O192" s="820"/>
      <c r="P192" s="820"/>
      <c r="Q192" s="820"/>
      <c r="R192" s="820"/>
      <c r="S192" s="820"/>
      <c r="T192" s="820"/>
      <c r="U192" s="820"/>
      <c r="V192" s="820"/>
      <c r="W192" s="820"/>
      <c r="X192" s="820"/>
    </row>
    <row r="193" spans="1:24" s="137" customFormat="1" ht="39" customHeight="1">
      <c r="A193" s="271" t="s">
        <v>1587</v>
      </c>
      <c r="B193" s="201" t="s">
        <v>1659</v>
      </c>
      <c r="C193" s="221">
        <v>41221</v>
      </c>
      <c r="D193" s="303">
        <v>46699</v>
      </c>
      <c r="E193" s="303" t="str">
        <f t="shared" ca="1" si="10"/>
        <v>VIGENTE</v>
      </c>
      <c r="F193" s="1558" t="str">
        <f t="shared" ca="1" si="11"/>
        <v>OK</v>
      </c>
      <c r="G193" s="201" t="s">
        <v>1277</v>
      </c>
      <c r="H193" s="206" t="s">
        <v>347</v>
      </c>
      <c r="I193" s="222" t="s">
        <v>348</v>
      </c>
      <c r="J193" s="201" t="s">
        <v>343</v>
      </c>
      <c r="K193" s="290" t="s">
        <v>349</v>
      </c>
      <c r="L193" s="706"/>
      <c r="M193" s="706"/>
      <c r="N193" s="706"/>
      <c r="O193" s="820"/>
      <c r="P193" s="820"/>
      <c r="Q193" s="820"/>
      <c r="R193" s="820"/>
      <c r="S193" s="820"/>
      <c r="T193" s="820"/>
      <c r="U193" s="820"/>
      <c r="V193" s="820"/>
      <c r="W193" s="820"/>
      <c r="X193" s="820"/>
    </row>
    <row r="194" spans="1:24" s="137" customFormat="1" ht="27.75" customHeight="1">
      <c r="A194" s="271" t="s">
        <v>1587</v>
      </c>
      <c r="B194" s="201" t="s">
        <v>341</v>
      </c>
      <c r="C194" s="221">
        <v>41220</v>
      </c>
      <c r="D194" s="303">
        <v>46698</v>
      </c>
      <c r="E194" s="303" t="str">
        <f t="shared" ca="1" si="10"/>
        <v>VIGENTE</v>
      </c>
      <c r="F194" s="1558" t="str">
        <f t="shared" ca="1" si="11"/>
        <v>OK</v>
      </c>
      <c r="G194" s="201" t="s">
        <v>1277</v>
      </c>
      <c r="H194" s="285" t="s">
        <v>340</v>
      </c>
      <c r="I194" s="285" t="s">
        <v>338</v>
      </c>
      <c r="J194" s="201" t="s">
        <v>292</v>
      </c>
      <c r="K194" s="290" t="s">
        <v>339</v>
      </c>
      <c r="L194" s="706"/>
      <c r="M194" s="706" t="str">
        <f>IF(ISNUMBER(FIND("/",$B178,1)),MID($B178,1,FIND("/",$B178,1)-1),$B178)</f>
        <v>D1207-73</v>
      </c>
      <c r="N194" s="706" t="str">
        <f>IF(ISNUMBER(FIND("/",$B178,1)),MID($B178,FIND("/",$B178,1)+1,LEN($B178)),"")</f>
        <v>43</v>
      </c>
      <c r="O194" s="820"/>
      <c r="P194" s="820"/>
      <c r="Q194" s="820"/>
      <c r="R194" s="820"/>
      <c r="S194" s="820"/>
      <c r="T194" s="820"/>
      <c r="U194" s="820"/>
      <c r="V194" s="820"/>
      <c r="W194" s="820"/>
      <c r="X194" s="820"/>
    </row>
    <row r="195" spans="1:24" s="137" customFormat="1" ht="30" customHeight="1">
      <c r="A195" s="271" t="s">
        <v>1587</v>
      </c>
      <c r="B195" s="201" t="s">
        <v>333</v>
      </c>
      <c r="C195" s="221">
        <v>41220</v>
      </c>
      <c r="D195" s="303">
        <v>46698</v>
      </c>
      <c r="E195" s="303" t="str">
        <f t="shared" ca="1" si="10"/>
        <v>VIGENTE</v>
      </c>
      <c r="F195" s="1558" t="str">
        <f t="shared" ca="1" si="11"/>
        <v>OK</v>
      </c>
      <c r="G195" s="201" t="s">
        <v>1277</v>
      </c>
      <c r="H195" s="206" t="s">
        <v>334</v>
      </c>
      <c r="I195" s="222" t="s">
        <v>335</v>
      </c>
      <c r="J195" s="201" t="s">
        <v>337</v>
      </c>
      <c r="K195" s="283" t="s">
        <v>336</v>
      </c>
      <c r="L195" s="706"/>
      <c r="M195" s="706" t="str">
        <f t="shared" ref="M195:M210" si="14">IF(ISNUMBER(FIND("/",$B186,1)),MID($B186,1,FIND("/",$B186,1)-1),$B186)</f>
        <v>D1208-99</v>
      </c>
      <c r="N195" s="706" t="str">
        <f t="shared" ref="N195:N210" si="15">IF(ISNUMBER(FIND("/",$B186,1)),MID($B186,FIND("/",$B186,1)+1,LEN($B186)),"")</f>
        <v/>
      </c>
      <c r="O195" s="820"/>
      <c r="P195" s="820"/>
      <c r="Q195" s="820"/>
      <c r="R195" s="820"/>
      <c r="S195" s="820"/>
      <c r="T195" s="820"/>
      <c r="U195" s="820"/>
      <c r="V195" s="820"/>
      <c r="W195" s="820"/>
      <c r="X195" s="820"/>
    </row>
    <row r="196" spans="1:24" s="137" customFormat="1" ht="30" customHeight="1">
      <c r="A196" s="271" t="s">
        <v>1587</v>
      </c>
      <c r="B196" s="201" t="s">
        <v>332</v>
      </c>
      <c r="C196" s="221">
        <v>41220</v>
      </c>
      <c r="D196" s="303">
        <v>46698</v>
      </c>
      <c r="E196" s="303" t="str">
        <f t="shared" ca="1" si="10"/>
        <v>VIGENTE</v>
      </c>
      <c r="F196" s="1558" t="str">
        <f t="shared" ca="1" si="11"/>
        <v>OK</v>
      </c>
      <c r="G196" s="201" t="s">
        <v>1277</v>
      </c>
      <c r="H196" s="206" t="s">
        <v>328</v>
      </c>
      <c r="I196" s="222" t="s">
        <v>329</v>
      </c>
      <c r="J196" s="201" t="s">
        <v>330</v>
      </c>
      <c r="K196" s="290" t="s">
        <v>331</v>
      </c>
      <c r="L196" s="706"/>
      <c r="M196" s="706" t="str">
        <f t="shared" si="14"/>
        <v>D1210-141</v>
      </c>
      <c r="N196" s="706" t="str">
        <f t="shared" si="15"/>
        <v/>
      </c>
      <c r="O196" s="820"/>
      <c r="P196" s="820"/>
      <c r="Q196" s="820"/>
      <c r="R196" s="820"/>
      <c r="S196" s="820"/>
      <c r="T196" s="820"/>
      <c r="U196" s="820"/>
      <c r="V196" s="820"/>
      <c r="W196" s="820"/>
      <c r="X196" s="820"/>
    </row>
    <row r="197" spans="1:24" s="137" customFormat="1" ht="30" customHeight="1">
      <c r="A197" s="271" t="s">
        <v>1587</v>
      </c>
      <c r="B197" s="201" t="s">
        <v>57</v>
      </c>
      <c r="C197" s="221">
        <v>41284</v>
      </c>
      <c r="D197" s="303">
        <v>46753</v>
      </c>
      <c r="E197" s="303" t="str">
        <f t="shared" ref="E197:E260" ca="1" si="16">IF(D197&lt;=$T$2,"CADUCADO","VIGENTE")</f>
        <v>VIGENTE</v>
      </c>
      <c r="F197" s="1558" t="str">
        <f t="shared" ref="F197:F260" ca="1" si="17">IF($T$2&gt;=(EDATE(D197,-3)),"ALERTA","OK")</f>
        <v>OK</v>
      </c>
      <c r="G197" s="201" t="s">
        <v>1277</v>
      </c>
      <c r="H197" s="206" t="s">
        <v>404</v>
      </c>
      <c r="I197" s="206" t="s">
        <v>56</v>
      </c>
      <c r="J197" s="201" t="s">
        <v>58</v>
      </c>
      <c r="K197" s="290" t="s">
        <v>59</v>
      </c>
      <c r="L197" s="706"/>
      <c r="M197" s="706" t="str">
        <f t="shared" si="14"/>
        <v>D1210-142</v>
      </c>
      <c r="N197" s="706" t="str">
        <f t="shared" si="15"/>
        <v/>
      </c>
      <c r="O197" s="820"/>
      <c r="P197" s="820"/>
      <c r="Q197" s="820"/>
      <c r="R197" s="820"/>
      <c r="S197" s="820"/>
      <c r="T197" s="820"/>
      <c r="U197" s="820"/>
      <c r="V197" s="820"/>
      <c r="W197" s="820"/>
      <c r="X197" s="820"/>
    </row>
    <row r="198" spans="1:24" s="137" customFormat="1" ht="30" customHeight="1">
      <c r="A198" s="271" t="s">
        <v>1587</v>
      </c>
      <c r="B198" s="201" t="s">
        <v>75</v>
      </c>
      <c r="C198" s="221">
        <v>41311</v>
      </c>
      <c r="D198" s="303">
        <v>46784</v>
      </c>
      <c r="E198" s="303" t="str">
        <f t="shared" ca="1" si="16"/>
        <v>VIGENTE</v>
      </c>
      <c r="F198" s="1558" t="str">
        <f t="shared" ca="1" si="17"/>
        <v>OK</v>
      </c>
      <c r="G198" s="201" t="s">
        <v>1277</v>
      </c>
      <c r="H198" s="206" t="s">
        <v>76</v>
      </c>
      <c r="I198" s="222" t="s">
        <v>77</v>
      </c>
      <c r="J198" s="201" t="s">
        <v>78</v>
      </c>
      <c r="K198" s="290" t="s">
        <v>1453</v>
      </c>
      <c r="L198" s="706"/>
      <c r="M198" s="706" t="str">
        <f t="shared" si="14"/>
        <v>D1210-143</v>
      </c>
      <c r="N198" s="706" t="str">
        <f t="shared" si="15"/>
        <v/>
      </c>
      <c r="O198" s="820"/>
      <c r="P198" s="820"/>
      <c r="Q198" s="820"/>
      <c r="R198" s="820"/>
      <c r="S198" s="820"/>
      <c r="T198" s="820"/>
      <c r="U198" s="820"/>
      <c r="V198" s="820"/>
      <c r="W198" s="820"/>
      <c r="X198" s="820"/>
    </row>
    <row r="199" spans="1:24" s="137" customFormat="1" ht="30" customHeight="1">
      <c r="A199" s="271" t="s">
        <v>1587</v>
      </c>
      <c r="B199" s="201" t="s">
        <v>79</v>
      </c>
      <c r="C199" s="221">
        <v>41311</v>
      </c>
      <c r="D199" s="303">
        <v>46784</v>
      </c>
      <c r="E199" s="303" t="str">
        <f t="shared" ca="1" si="16"/>
        <v>VIGENTE</v>
      </c>
      <c r="F199" s="1558" t="str">
        <f t="shared" ca="1" si="17"/>
        <v>OK</v>
      </c>
      <c r="G199" s="201" t="s">
        <v>1277</v>
      </c>
      <c r="H199" s="206" t="s">
        <v>81</v>
      </c>
      <c r="I199" s="222" t="s">
        <v>82</v>
      </c>
      <c r="J199" s="201" t="s">
        <v>78</v>
      </c>
      <c r="K199" s="290" t="s">
        <v>1454</v>
      </c>
      <c r="L199" s="706"/>
      <c r="M199" s="706" t="str">
        <f t="shared" si="14"/>
        <v>D1210-144</v>
      </c>
      <c r="N199" s="706" t="str">
        <f t="shared" si="15"/>
        <v/>
      </c>
      <c r="O199" s="820"/>
      <c r="P199" s="820"/>
      <c r="Q199" s="820"/>
      <c r="R199" s="820"/>
      <c r="S199" s="820"/>
      <c r="T199" s="820"/>
      <c r="U199" s="820"/>
      <c r="V199" s="820"/>
      <c r="W199" s="820"/>
      <c r="X199" s="820"/>
    </row>
    <row r="200" spans="1:24" s="137" customFormat="1" ht="30" customHeight="1">
      <c r="A200" s="271" t="s">
        <v>1587</v>
      </c>
      <c r="B200" s="201" t="s">
        <v>80</v>
      </c>
      <c r="C200" s="221">
        <v>41311</v>
      </c>
      <c r="D200" s="303">
        <v>46784</v>
      </c>
      <c r="E200" s="303" t="str">
        <f t="shared" ca="1" si="16"/>
        <v>VIGENTE</v>
      </c>
      <c r="F200" s="1558" t="str">
        <f t="shared" ca="1" si="17"/>
        <v>OK</v>
      </c>
      <c r="G200" s="201" t="s">
        <v>1277</v>
      </c>
      <c r="H200" s="206" t="s">
        <v>83</v>
      </c>
      <c r="I200" s="222" t="s">
        <v>84</v>
      </c>
      <c r="J200" s="201" t="s">
        <v>86</v>
      </c>
      <c r="K200" s="290" t="s">
        <v>85</v>
      </c>
      <c r="L200" s="706"/>
      <c r="M200" s="706" t="str">
        <f t="shared" si="14"/>
        <v>D1210-145</v>
      </c>
      <c r="N200" s="706" t="str">
        <f t="shared" si="15"/>
        <v/>
      </c>
      <c r="O200" s="820"/>
      <c r="P200" s="820"/>
      <c r="Q200" s="820"/>
      <c r="R200" s="820"/>
      <c r="S200" s="820"/>
      <c r="T200" s="820"/>
      <c r="U200" s="820"/>
      <c r="V200" s="820"/>
      <c r="W200" s="820"/>
      <c r="X200" s="820"/>
    </row>
    <row r="201" spans="1:24" s="137" customFormat="1" ht="30" customHeight="1">
      <c r="A201" s="271" t="s">
        <v>1587</v>
      </c>
      <c r="B201" s="201" t="s">
        <v>122</v>
      </c>
      <c r="C201" s="221">
        <v>41345</v>
      </c>
      <c r="D201" s="303">
        <v>46824</v>
      </c>
      <c r="E201" s="303" t="str">
        <f t="shared" ca="1" si="16"/>
        <v>VIGENTE</v>
      </c>
      <c r="F201" s="1558" t="str">
        <f t="shared" ca="1" si="17"/>
        <v>OK</v>
      </c>
      <c r="G201" s="201" t="s">
        <v>1277</v>
      </c>
      <c r="H201" s="206" t="s">
        <v>124</v>
      </c>
      <c r="I201" s="206" t="s">
        <v>125</v>
      </c>
      <c r="J201" s="201" t="s">
        <v>126</v>
      </c>
      <c r="K201" s="290" t="s">
        <v>127</v>
      </c>
      <c r="L201" s="706"/>
      <c r="M201" s="706" t="str">
        <f t="shared" si="14"/>
        <v>D1211-148</v>
      </c>
      <c r="N201" s="706" t="str">
        <f t="shared" si="15"/>
        <v/>
      </c>
      <c r="O201" s="820"/>
      <c r="P201" s="820"/>
      <c r="Q201" s="820"/>
      <c r="R201" s="820"/>
      <c r="S201" s="820"/>
      <c r="T201" s="820"/>
      <c r="U201" s="820"/>
      <c r="V201" s="820"/>
      <c r="W201" s="820"/>
      <c r="X201" s="820"/>
    </row>
    <row r="202" spans="1:24" s="137" customFormat="1" ht="30" customHeight="1">
      <c r="A202" s="271" t="s">
        <v>1587</v>
      </c>
      <c r="B202" s="201" t="s">
        <v>123</v>
      </c>
      <c r="C202" s="221">
        <v>41345</v>
      </c>
      <c r="D202" s="303">
        <v>46824</v>
      </c>
      <c r="E202" s="303" t="str">
        <f t="shared" ca="1" si="16"/>
        <v>VIGENTE</v>
      </c>
      <c r="F202" s="1558" t="str">
        <f t="shared" ca="1" si="17"/>
        <v>OK</v>
      </c>
      <c r="G202" s="201" t="s">
        <v>1277</v>
      </c>
      <c r="H202" s="206" t="s">
        <v>128</v>
      </c>
      <c r="I202" s="206" t="s">
        <v>129</v>
      </c>
      <c r="J202" s="201" t="s">
        <v>131</v>
      </c>
      <c r="K202" s="290" t="s">
        <v>130</v>
      </c>
      <c r="L202" s="706"/>
      <c r="M202" s="706" t="str">
        <f t="shared" si="14"/>
        <v>D1211-149</v>
      </c>
      <c r="N202" s="706" t="str">
        <f t="shared" si="15"/>
        <v/>
      </c>
      <c r="O202" s="820"/>
      <c r="P202" s="820"/>
      <c r="Q202" s="820"/>
      <c r="R202" s="820"/>
      <c r="S202" s="820"/>
      <c r="T202" s="820"/>
      <c r="U202" s="820"/>
      <c r="V202" s="820"/>
      <c r="W202" s="820"/>
      <c r="X202" s="820"/>
    </row>
    <row r="203" spans="1:24" s="137" customFormat="1" ht="30" customHeight="1">
      <c r="A203" s="271" t="s">
        <v>1587</v>
      </c>
      <c r="B203" s="201" t="s">
        <v>180</v>
      </c>
      <c r="C203" s="221">
        <v>41366</v>
      </c>
      <c r="D203" s="303">
        <v>46844</v>
      </c>
      <c r="E203" s="303" t="str">
        <f t="shared" ca="1" si="16"/>
        <v>VIGENTE</v>
      </c>
      <c r="F203" s="1558" t="str">
        <f t="shared" ca="1" si="17"/>
        <v>OK</v>
      </c>
      <c r="G203" s="201" t="s">
        <v>1277</v>
      </c>
      <c r="H203" s="206" t="s">
        <v>183</v>
      </c>
      <c r="I203" s="222" t="s">
        <v>184</v>
      </c>
      <c r="J203" s="201" t="s">
        <v>186</v>
      </c>
      <c r="K203" s="290" t="s">
        <v>185</v>
      </c>
      <c r="L203" s="706"/>
      <c r="M203" s="706" t="str">
        <f t="shared" si="14"/>
        <v>D1211-150</v>
      </c>
      <c r="N203" s="706" t="str">
        <f t="shared" si="15"/>
        <v/>
      </c>
      <c r="O203" s="820"/>
      <c r="P203" s="820"/>
      <c r="Q203" s="820"/>
      <c r="R203" s="820"/>
      <c r="S203" s="820"/>
      <c r="T203" s="820"/>
      <c r="U203" s="820"/>
      <c r="V203" s="820"/>
      <c r="W203" s="820"/>
      <c r="X203" s="820"/>
    </row>
    <row r="204" spans="1:24" s="137" customFormat="1" ht="30" customHeight="1">
      <c r="A204" s="271" t="s">
        <v>1587</v>
      </c>
      <c r="B204" s="201" t="s">
        <v>181</v>
      </c>
      <c r="C204" s="221">
        <v>41366</v>
      </c>
      <c r="D204" s="303">
        <v>46844</v>
      </c>
      <c r="E204" s="303" t="str">
        <f t="shared" ca="1" si="16"/>
        <v>VIGENTE</v>
      </c>
      <c r="F204" s="1558" t="str">
        <f t="shared" ca="1" si="17"/>
        <v>OK</v>
      </c>
      <c r="G204" s="201" t="s">
        <v>1277</v>
      </c>
      <c r="H204" s="206" t="s">
        <v>187</v>
      </c>
      <c r="I204" s="222" t="s">
        <v>188</v>
      </c>
      <c r="J204" s="201" t="s">
        <v>500</v>
      </c>
      <c r="K204" s="290" t="s">
        <v>189</v>
      </c>
      <c r="L204" s="706"/>
      <c r="M204" s="706" t="str">
        <f t="shared" si="14"/>
        <v>D1211-151</v>
      </c>
      <c r="N204" s="706" t="str">
        <f t="shared" si="15"/>
        <v/>
      </c>
      <c r="O204" s="820"/>
      <c r="P204" s="820"/>
      <c r="Q204" s="820"/>
      <c r="R204" s="820"/>
      <c r="S204" s="820"/>
      <c r="T204" s="820"/>
      <c r="U204" s="820"/>
      <c r="V204" s="820"/>
      <c r="W204" s="820"/>
      <c r="X204" s="820"/>
    </row>
    <row r="205" spans="1:24" s="137" customFormat="1" ht="30" customHeight="1">
      <c r="A205" s="292" t="s">
        <v>1596</v>
      </c>
      <c r="B205" s="297" t="s">
        <v>182</v>
      </c>
      <c r="C205" s="307">
        <v>41366</v>
      </c>
      <c r="D205" s="315">
        <v>46844</v>
      </c>
      <c r="E205" s="315" t="str">
        <f t="shared" ca="1" si="16"/>
        <v>VIGENTE</v>
      </c>
      <c r="F205" s="2335" t="str">
        <f t="shared" ca="1" si="17"/>
        <v>OK</v>
      </c>
      <c r="G205" s="297" t="s">
        <v>1277</v>
      </c>
      <c r="H205" s="293" t="s">
        <v>190</v>
      </c>
      <c r="I205" s="293" t="s">
        <v>1658</v>
      </c>
      <c r="J205" s="297" t="s">
        <v>191</v>
      </c>
      <c r="K205" s="298" t="s">
        <v>192</v>
      </c>
      <c r="L205" s="706"/>
      <c r="M205" s="706" t="str">
        <f t="shared" si="14"/>
        <v>D1211-152</v>
      </c>
      <c r="N205" s="706" t="str">
        <f t="shared" si="15"/>
        <v/>
      </c>
      <c r="O205" s="820"/>
      <c r="P205" s="820"/>
      <c r="Q205" s="820"/>
      <c r="R205" s="820"/>
      <c r="S205" s="820"/>
      <c r="T205" s="820"/>
      <c r="U205" s="820"/>
      <c r="V205" s="820"/>
      <c r="W205" s="820"/>
      <c r="X205" s="820"/>
    </row>
    <row r="206" spans="1:24" s="137" customFormat="1" ht="30" customHeight="1">
      <c r="A206" s="271" t="s">
        <v>1587</v>
      </c>
      <c r="B206" s="201" t="s">
        <v>1639</v>
      </c>
      <c r="C206" s="221">
        <v>41397</v>
      </c>
      <c r="D206" s="303">
        <v>46874</v>
      </c>
      <c r="E206" s="303" t="str">
        <f t="shared" ca="1" si="16"/>
        <v>VIGENTE</v>
      </c>
      <c r="F206" s="1558" t="str">
        <f t="shared" ca="1" si="17"/>
        <v>OK</v>
      </c>
      <c r="G206" s="201" t="s">
        <v>1277</v>
      </c>
      <c r="H206" s="206" t="s">
        <v>1638</v>
      </c>
      <c r="I206" s="206" t="s">
        <v>1640</v>
      </c>
      <c r="J206" s="201" t="s">
        <v>1642</v>
      </c>
      <c r="K206" s="290" t="s">
        <v>1641</v>
      </c>
      <c r="L206" s="706"/>
      <c r="M206" s="706" t="str">
        <f t="shared" si="14"/>
        <v>D1301-03</v>
      </c>
      <c r="N206" s="706" t="str">
        <f t="shared" si="15"/>
        <v/>
      </c>
      <c r="O206" s="820"/>
      <c r="P206" s="820"/>
      <c r="Q206" s="820"/>
      <c r="R206" s="820"/>
      <c r="S206" s="820"/>
      <c r="T206" s="820"/>
      <c r="U206" s="820"/>
      <c r="V206" s="820"/>
      <c r="W206" s="820"/>
      <c r="X206" s="820"/>
    </row>
    <row r="207" spans="1:24" s="137" customFormat="1" ht="30" customHeight="1">
      <c r="A207" s="271" t="s">
        <v>1587</v>
      </c>
      <c r="B207" s="201" t="s">
        <v>1643</v>
      </c>
      <c r="C207" s="221">
        <v>41397</v>
      </c>
      <c r="D207" s="303">
        <v>46874</v>
      </c>
      <c r="E207" s="303" t="str">
        <f t="shared" ca="1" si="16"/>
        <v>VIGENTE</v>
      </c>
      <c r="F207" s="1558" t="str">
        <f t="shared" ca="1" si="17"/>
        <v>OK</v>
      </c>
      <c r="G207" s="201" t="s">
        <v>1277</v>
      </c>
      <c r="H207" s="206" t="s">
        <v>1644</v>
      </c>
      <c r="I207" s="206" t="s">
        <v>1645</v>
      </c>
      <c r="J207" s="201" t="s">
        <v>1642</v>
      </c>
      <c r="K207" s="290" t="s">
        <v>1646</v>
      </c>
      <c r="L207" s="706"/>
      <c r="M207" s="706" t="str">
        <f t="shared" si="14"/>
        <v>D1302-09</v>
      </c>
      <c r="N207" s="706" t="str">
        <f t="shared" si="15"/>
        <v/>
      </c>
      <c r="O207" s="820"/>
      <c r="P207" s="820"/>
      <c r="Q207" s="820"/>
      <c r="R207" s="820"/>
      <c r="S207" s="820"/>
      <c r="T207" s="820"/>
      <c r="U207" s="820"/>
      <c r="V207" s="820"/>
      <c r="W207" s="820"/>
      <c r="X207" s="820"/>
    </row>
    <row r="208" spans="1:24" s="137" customFormat="1" ht="30" customHeight="1">
      <c r="A208" s="271" t="s">
        <v>1648</v>
      </c>
      <c r="B208" s="201" t="s">
        <v>1647</v>
      </c>
      <c r="C208" s="221">
        <v>41397</v>
      </c>
      <c r="D208" s="303">
        <v>46874</v>
      </c>
      <c r="E208" s="303" t="str">
        <f t="shared" ca="1" si="16"/>
        <v>VIGENTE</v>
      </c>
      <c r="F208" s="1558" t="str">
        <f t="shared" ca="1" si="17"/>
        <v>OK</v>
      </c>
      <c r="G208" s="201" t="s">
        <v>1277</v>
      </c>
      <c r="H208" s="206" t="s">
        <v>1649</v>
      </c>
      <c r="I208" s="206" t="s">
        <v>1652</v>
      </c>
      <c r="J208" s="201" t="s">
        <v>1650</v>
      </c>
      <c r="K208" s="290" t="s">
        <v>1651</v>
      </c>
      <c r="L208" s="706"/>
      <c r="M208" s="706" t="str">
        <f t="shared" si="14"/>
        <v>D1302-10</v>
      </c>
      <c r="N208" s="706" t="str">
        <f t="shared" si="15"/>
        <v/>
      </c>
      <c r="O208" s="820"/>
      <c r="P208" s="820"/>
      <c r="Q208" s="820"/>
      <c r="R208" s="820"/>
      <c r="S208" s="820"/>
      <c r="T208" s="820"/>
      <c r="U208" s="820"/>
      <c r="V208" s="820"/>
      <c r="W208" s="820"/>
      <c r="X208" s="820"/>
    </row>
    <row r="209" spans="1:24" s="137" customFormat="1" ht="30" customHeight="1">
      <c r="A209" s="759" t="s">
        <v>1589</v>
      </c>
      <c r="B209" s="753" t="s">
        <v>219</v>
      </c>
      <c r="C209" s="754">
        <v>41402</v>
      </c>
      <c r="D209" s="315">
        <v>46874</v>
      </c>
      <c r="E209" s="2336" t="str">
        <f t="shared" ca="1" si="16"/>
        <v>VIGENTE</v>
      </c>
      <c r="F209" s="2335" t="str">
        <f t="shared" ca="1" si="17"/>
        <v>OK</v>
      </c>
      <c r="G209" s="753" t="s">
        <v>1277</v>
      </c>
      <c r="H209" s="755" t="s">
        <v>5363</v>
      </c>
      <c r="I209" s="755" t="s">
        <v>220</v>
      </c>
      <c r="J209" s="753"/>
      <c r="K209" s="756"/>
      <c r="L209" s="706"/>
      <c r="M209" s="706" t="str">
        <f t="shared" si="14"/>
        <v>D1302-11</v>
      </c>
      <c r="N209" s="706" t="str">
        <f t="shared" si="15"/>
        <v/>
      </c>
      <c r="O209" s="820"/>
      <c r="P209" s="820"/>
      <c r="Q209" s="820"/>
      <c r="R209" s="820"/>
      <c r="S209" s="820"/>
      <c r="T209" s="820"/>
      <c r="U209" s="820"/>
      <c r="V209" s="820"/>
      <c r="W209" s="820"/>
      <c r="X209" s="820"/>
    </row>
    <row r="210" spans="1:24" s="137" customFormat="1" ht="30" customHeight="1">
      <c r="A210" s="271" t="s">
        <v>1588</v>
      </c>
      <c r="B210" s="201" t="s">
        <v>1520</v>
      </c>
      <c r="C210" s="221">
        <v>41402</v>
      </c>
      <c r="D210" s="303">
        <v>46874</v>
      </c>
      <c r="E210" s="303" t="str">
        <f t="shared" ca="1" si="16"/>
        <v>VIGENTE</v>
      </c>
      <c r="F210" s="1558" t="str">
        <f t="shared" ca="1" si="17"/>
        <v>OK</v>
      </c>
      <c r="G210" s="201" t="s">
        <v>1277</v>
      </c>
      <c r="H210" s="206" t="s">
        <v>1522</v>
      </c>
      <c r="I210" s="285" t="s">
        <v>220</v>
      </c>
      <c r="J210" s="201" t="s">
        <v>1526</v>
      </c>
      <c r="K210" s="290" t="s">
        <v>1524</v>
      </c>
      <c r="L210" s="706"/>
      <c r="M210" s="706" t="str">
        <f t="shared" si="14"/>
        <v>D1303-30</v>
      </c>
      <c r="N210" s="706" t="str">
        <f t="shared" si="15"/>
        <v/>
      </c>
      <c r="O210" s="820"/>
      <c r="P210" s="820"/>
      <c r="Q210" s="820"/>
      <c r="R210" s="820"/>
      <c r="S210" s="820"/>
      <c r="T210" s="820"/>
      <c r="U210" s="820"/>
      <c r="V210" s="820"/>
      <c r="W210" s="820"/>
      <c r="X210" s="820"/>
    </row>
    <row r="211" spans="1:24" s="137" customFormat="1" ht="45" customHeight="1">
      <c r="A211" s="271" t="s">
        <v>1588</v>
      </c>
      <c r="B211" s="201" t="s">
        <v>1521</v>
      </c>
      <c r="C211" s="221">
        <v>41402</v>
      </c>
      <c r="D211" s="303">
        <v>46874</v>
      </c>
      <c r="E211" s="303" t="str">
        <f t="shared" ca="1" si="16"/>
        <v>VIGENTE</v>
      </c>
      <c r="F211" s="1558" t="str">
        <f t="shared" ca="1" si="17"/>
        <v>OK</v>
      </c>
      <c r="G211" s="201" t="s">
        <v>1277</v>
      </c>
      <c r="H211" s="206" t="s">
        <v>1523</v>
      </c>
      <c r="I211" s="285" t="s">
        <v>220</v>
      </c>
      <c r="J211" s="201" t="s">
        <v>1526</v>
      </c>
      <c r="K211" s="290" t="s">
        <v>1525</v>
      </c>
      <c r="L211" s="706"/>
      <c r="M211" s="706" t="e">
        <f>IF(ISNUMBER(FIND("/",#REF!,1)),MID(#REF!,1,FIND("/",#REF!,1)-1),#REF!)</f>
        <v>#REF!</v>
      </c>
      <c r="N211" s="706" t="str">
        <f>IF(ISNUMBER(FIND("/",#REF!,1)),MID(#REF!,FIND("/",#REF!,1)+1,LEN(#REF!)),"")</f>
        <v/>
      </c>
      <c r="O211" s="820"/>
      <c r="P211" s="820"/>
      <c r="Q211" s="820"/>
      <c r="R211" s="820"/>
      <c r="S211" s="820"/>
      <c r="T211" s="820"/>
      <c r="U211" s="820"/>
      <c r="V211" s="820"/>
      <c r="W211" s="820"/>
      <c r="X211" s="820"/>
    </row>
    <row r="212" spans="1:24" s="137" customFormat="1" ht="45" customHeight="1">
      <c r="A212" s="271" t="s">
        <v>1587</v>
      </c>
      <c r="B212" s="201" t="s">
        <v>221</v>
      </c>
      <c r="C212" s="221">
        <v>41402</v>
      </c>
      <c r="D212" s="303">
        <v>46874</v>
      </c>
      <c r="E212" s="303" t="str">
        <f t="shared" ca="1" si="16"/>
        <v>VIGENTE</v>
      </c>
      <c r="F212" s="1558" t="str">
        <f t="shared" ca="1" si="17"/>
        <v>OK</v>
      </c>
      <c r="G212" s="201" t="s">
        <v>1277</v>
      </c>
      <c r="H212" s="285" t="s">
        <v>4532</v>
      </c>
      <c r="I212" s="285" t="s">
        <v>4533</v>
      </c>
      <c r="J212" s="201" t="s">
        <v>4534</v>
      </c>
      <c r="K212" s="290" t="s">
        <v>4535</v>
      </c>
      <c r="L212" s="706"/>
      <c r="M212" s="706" t="str">
        <f>IF(ISNUMBER(FIND("/",$B203,1)),MID($B203,1,FIND("/",$B203,1)-1),$B203)</f>
        <v>D1304-38</v>
      </c>
      <c r="N212" s="706" t="str">
        <f>IF(ISNUMBER(FIND("/",$B203,1)),MID($B203,FIND("/",$B203,1)+1,LEN($B203)),"")</f>
        <v/>
      </c>
      <c r="O212" s="820"/>
      <c r="P212" s="820"/>
      <c r="Q212" s="820"/>
      <c r="R212" s="820"/>
      <c r="S212" s="820"/>
      <c r="T212" s="820"/>
      <c r="U212" s="820"/>
      <c r="V212" s="820"/>
      <c r="W212" s="820"/>
      <c r="X212" s="820"/>
    </row>
    <row r="213" spans="1:24" s="830" customFormat="1" ht="60" customHeight="1">
      <c r="A213" s="271" t="s">
        <v>1587</v>
      </c>
      <c r="B213" s="201" t="s">
        <v>1443</v>
      </c>
      <c r="C213" s="221">
        <v>41431</v>
      </c>
      <c r="D213" s="303">
        <v>46905</v>
      </c>
      <c r="E213" s="303" t="str">
        <f t="shared" ca="1" si="16"/>
        <v>VIGENTE</v>
      </c>
      <c r="F213" s="1558" t="str">
        <f t="shared" ca="1" si="17"/>
        <v>OK</v>
      </c>
      <c r="G213" s="201" t="s">
        <v>1277</v>
      </c>
      <c r="H213" s="206" t="s">
        <v>1448</v>
      </c>
      <c r="I213" s="206" t="s">
        <v>1449</v>
      </c>
      <c r="J213" s="201" t="s">
        <v>1450</v>
      </c>
      <c r="K213" s="290" t="s">
        <v>1451</v>
      </c>
      <c r="L213" s="828"/>
      <c r="M213" s="828" t="str">
        <f>IF(ISNUMBER(FIND("/",$B204,1)),MID($B204,1,FIND("/",$B204,1)-1),$B204)</f>
        <v>D1304-39</v>
      </c>
      <c r="N213" s="828" t="str">
        <f>IF(ISNUMBER(FIND("/",$B204,1)),MID($B204,FIND("/",$B204,1)+1,LEN($B204)),"")</f>
        <v/>
      </c>
      <c r="O213" s="829"/>
      <c r="P213" s="829"/>
      <c r="Q213" s="829"/>
      <c r="R213" s="829"/>
      <c r="S213" s="829"/>
      <c r="T213" s="829"/>
      <c r="U213" s="829"/>
      <c r="V213" s="829"/>
      <c r="W213" s="829"/>
      <c r="X213" s="829"/>
    </row>
    <row r="214" spans="1:24" s="137" customFormat="1" ht="30" customHeight="1">
      <c r="A214" s="271" t="s">
        <v>1587</v>
      </c>
      <c r="B214" s="201" t="s">
        <v>1444</v>
      </c>
      <c r="C214" s="221">
        <v>41431</v>
      </c>
      <c r="D214" s="303">
        <v>46905</v>
      </c>
      <c r="E214" s="303" t="str">
        <f t="shared" ca="1" si="16"/>
        <v>VIGENTE</v>
      </c>
      <c r="F214" s="1558" t="str">
        <f t="shared" ca="1" si="17"/>
        <v>OK</v>
      </c>
      <c r="G214" s="201" t="s">
        <v>1277</v>
      </c>
      <c r="H214" s="206" t="s">
        <v>1445</v>
      </c>
      <c r="I214" s="222" t="s">
        <v>1452</v>
      </c>
      <c r="J214" s="201" t="s">
        <v>1447</v>
      </c>
      <c r="K214" s="290" t="s">
        <v>1446</v>
      </c>
      <c r="L214" s="706"/>
      <c r="M214" s="706" t="str">
        <f>IF(ISNUMBER(FIND("/",$B206,1)),MID($B206,1,FIND("/",$B206,1)-1),$B206)</f>
        <v>D1305-45</v>
      </c>
      <c r="N214" s="706" t="str">
        <f>IF(ISNUMBER(FIND("/",$B206,1)),MID($B206,FIND("/",$B206,1)+1,LEN($B206)),"")</f>
        <v/>
      </c>
      <c r="O214" s="820"/>
      <c r="P214" s="820"/>
      <c r="Q214" s="820"/>
      <c r="R214" s="820"/>
      <c r="S214" s="820"/>
      <c r="T214" s="820"/>
      <c r="U214" s="820"/>
      <c r="V214" s="820"/>
      <c r="W214" s="820"/>
      <c r="X214" s="820"/>
    </row>
    <row r="215" spans="1:24" s="137" customFormat="1" ht="37.5" customHeight="1">
      <c r="A215" s="271" t="s">
        <v>1587</v>
      </c>
      <c r="B215" s="201" t="s">
        <v>1479</v>
      </c>
      <c r="C215" s="221">
        <v>41438</v>
      </c>
      <c r="D215" s="303">
        <v>46905</v>
      </c>
      <c r="E215" s="303" t="str">
        <f t="shared" ca="1" si="16"/>
        <v>VIGENTE</v>
      </c>
      <c r="F215" s="1558" t="str">
        <f t="shared" ca="1" si="17"/>
        <v>OK</v>
      </c>
      <c r="G215" s="201" t="s">
        <v>1277</v>
      </c>
      <c r="H215" s="206" t="s">
        <v>1480</v>
      </c>
      <c r="I215" s="222" t="s">
        <v>1481</v>
      </c>
      <c r="J215" s="201" t="s">
        <v>1483</v>
      </c>
      <c r="K215" s="290" t="s">
        <v>1482</v>
      </c>
      <c r="L215" s="706"/>
      <c r="M215" s="706" t="str">
        <f>IF(ISNUMBER(FIND("/",$B207,1)),MID($B207,1,FIND("/",$B207,1)-1),$B207)</f>
        <v>D1305-46</v>
      </c>
      <c r="N215" s="706" t="str">
        <f>IF(ISNUMBER(FIND("/",$B207,1)),MID($B207,FIND("/",$B207,1)+1,LEN($B207)),"")</f>
        <v/>
      </c>
      <c r="O215" s="820"/>
      <c r="P215" s="820"/>
      <c r="Q215" s="820"/>
      <c r="R215" s="820"/>
      <c r="S215" s="820"/>
      <c r="T215" s="820"/>
      <c r="U215" s="820"/>
      <c r="V215" s="820"/>
      <c r="W215" s="820"/>
      <c r="X215" s="820"/>
    </row>
    <row r="216" spans="1:24" s="830" customFormat="1" ht="30" customHeight="1">
      <c r="A216" s="292" t="s">
        <v>1596</v>
      </c>
      <c r="B216" s="297" t="s">
        <v>1462</v>
      </c>
      <c r="C216" s="307">
        <v>41460</v>
      </c>
      <c r="D216" s="315">
        <v>46935</v>
      </c>
      <c r="E216" s="315" t="str">
        <f t="shared" ca="1" si="16"/>
        <v>VIGENTE</v>
      </c>
      <c r="F216" s="2335" t="str">
        <f t="shared" ca="1" si="17"/>
        <v>OK</v>
      </c>
      <c r="G216" s="297" t="s">
        <v>1277</v>
      </c>
      <c r="H216" s="308" t="s">
        <v>1460</v>
      </c>
      <c r="I216" s="308" t="s">
        <v>1461</v>
      </c>
      <c r="J216" s="297" t="s">
        <v>1464</v>
      </c>
      <c r="K216" s="298" t="s">
        <v>1463</v>
      </c>
      <c r="L216" s="828"/>
      <c r="M216" s="828" t="str">
        <f>IF(ISNUMBER(FIND("/",$B208,1)),MID($B208,1,FIND("/",$B208,1)-1),$B208)</f>
        <v>D1305-47</v>
      </c>
      <c r="N216" s="828" t="str">
        <f>IF(ISNUMBER(FIND("/",$B208,1)),MID($B208,FIND("/",$B208,1)+1,LEN($B208)),"")</f>
        <v/>
      </c>
      <c r="O216" s="829"/>
      <c r="P216" s="829"/>
      <c r="Q216" s="829"/>
      <c r="R216" s="829"/>
      <c r="S216" s="829"/>
      <c r="T216" s="829"/>
      <c r="U216" s="829"/>
      <c r="V216" s="829"/>
      <c r="W216" s="829"/>
      <c r="X216" s="829"/>
    </row>
    <row r="217" spans="1:24" s="137" customFormat="1" ht="33" customHeight="1">
      <c r="A217" s="271" t="s">
        <v>1587</v>
      </c>
      <c r="B217" s="201" t="s">
        <v>1465</v>
      </c>
      <c r="C217" s="221">
        <v>41460</v>
      </c>
      <c r="D217" s="303">
        <v>46935</v>
      </c>
      <c r="E217" s="303" t="str">
        <f t="shared" ca="1" si="16"/>
        <v>VIGENTE</v>
      </c>
      <c r="F217" s="1558" t="str">
        <f t="shared" ca="1" si="17"/>
        <v>OK</v>
      </c>
      <c r="G217" s="201" t="s">
        <v>1277</v>
      </c>
      <c r="H217" s="206" t="s">
        <v>1466</v>
      </c>
      <c r="I217" s="206" t="s">
        <v>1469</v>
      </c>
      <c r="J217" s="201" t="s">
        <v>1467</v>
      </c>
      <c r="K217" s="290" t="s">
        <v>1468</v>
      </c>
      <c r="L217" s="706"/>
      <c r="M217" s="706" t="str">
        <f>IF(ISNUMBER(FIND("/",$B209,1)),MID($B209,1,FIND("/",$B209,1)-1),$B209)</f>
        <v>D1305-49</v>
      </c>
      <c r="N217" s="706" t="str">
        <f>IF(ISNUMBER(FIND("/",$B209,1)),MID($B209,FIND("/",$B209,1)+1,LEN($B209)),"")</f>
        <v/>
      </c>
      <c r="O217" s="820"/>
      <c r="P217" s="820"/>
      <c r="Q217" s="820"/>
      <c r="R217" s="820"/>
      <c r="S217" s="820"/>
      <c r="T217" s="820"/>
      <c r="U217" s="820"/>
      <c r="V217" s="820"/>
      <c r="W217" s="820"/>
      <c r="X217" s="820"/>
    </row>
    <row r="218" spans="1:24" s="137" customFormat="1" ht="33" customHeight="1">
      <c r="A218" s="1764" t="s">
        <v>1587</v>
      </c>
      <c r="B218" s="1765" t="s">
        <v>5549</v>
      </c>
      <c r="C218" s="1766">
        <v>41494</v>
      </c>
      <c r="D218" s="1755">
        <v>46996</v>
      </c>
      <c r="E218" s="1767" t="str">
        <f t="shared" ca="1" si="16"/>
        <v>VIGENTE</v>
      </c>
      <c r="F218" s="1755" t="str">
        <f t="shared" ca="1" si="17"/>
        <v>OK</v>
      </c>
      <c r="G218" s="1768" t="s">
        <v>1277</v>
      </c>
      <c r="H218" s="1756" t="s">
        <v>5550</v>
      </c>
      <c r="I218" s="1769" t="s">
        <v>5551</v>
      </c>
      <c r="J218" s="1765" t="s">
        <v>5547</v>
      </c>
      <c r="K218" s="1770" t="s">
        <v>5552</v>
      </c>
      <c r="L218" s="706"/>
      <c r="M218" s="706"/>
      <c r="N218" s="706"/>
      <c r="O218" s="820"/>
      <c r="P218" s="820"/>
      <c r="Q218" s="820"/>
      <c r="R218" s="820"/>
      <c r="S218" s="820"/>
      <c r="T218" s="820"/>
      <c r="U218" s="820"/>
      <c r="V218" s="820"/>
      <c r="W218" s="820"/>
      <c r="X218" s="820"/>
    </row>
    <row r="219" spans="1:24" s="137" customFormat="1" ht="33" customHeight="1">
      <c r="A219" s="353" t="s">
        <v>1648</v>
      </c>
      <c r="B219" s="201" t="s">
        <v>5557</v>
      </c>
      <c r="C219" s="1771">
        <v>41494</v>
      </c>
      <c r="D219" s="1755">
        <v>46966</v>
      </c>
      <c r="E219" s="1772" t="str">
        <f t="shared" ca="1" si="16"/>
        <v>VIGENTE</v>
      </c>
      <c r="F219" s="303" t="str">
        <f t="shared" ca="1" si="17"/>
        <v>OK</v>
      </c>
      <c r="G219" s="1773"/>
      <c r="H219" s="55" t="s">
        <v>5584</v>
      </c>
      <c r="I219" s="222" t="s">
        <v>5585</v>
      </c>
      <c r="J219" s="201" t="s">
        <v>5586</v>
      </c>
      <c r="K219" s="634" t="s">
        <v>5587</v>
      </c>
      <c r="L219" s="706"/>
      <c r="M219" s="706"/>
      <c r="N219" s="706"/>
      <c r="O219" s="820"/>
      <c r="P219" s="820"/>
      <c r="Q219" s="820"/>
      <c r="R219" s="820"/>
      <c r="S219" s="820"/>
      <c r="T219" s="820"/>
      <c r="U219" s="820"/>
      <c r="V219" s="820"/>
      <c r="W219" s="820"/>
      <c r="X219" s="820"/>
    </row>
    <row r="220" spans="1:24" s="137" customFormat="1" ht="33" customHeight="1">
      <c r="A220" s="1764" t="s">
        <v>1587</v>
      </c>
      <c r="B220" s="1765" t="s">
        <v>5544</v>
      </c>
      <c r="C220" s="1766">
        <v>41494</v>
      </c>
      <c r="D220" s="1755">
        <v>46966</v>
      </c>
      <c r="E220" s="1767" t="str">
        <f t="shared" ca="1" si="16"/>
        <v>VIGENTE</v>
      </c>
      <c r="F220" s="1755" t="str">
        <f t="shared" ca="1" si="17"/>
        <v>OK</v>
      </c>
      <c r="G220" s="1768" t="s">
        <v>1277</v>
      </c>
      <c r="H220" s="1756" t="s">
        <v>5545</v>
      </c>
      <c r="I220" s="1769" t="s">
        <v>5546</v>
      </c>
      <c r="J220" s="1765" t="s">
        <v>5547</v>
      </c>
      <c r="K220" s="1770" t="s">
        <v>5548</v>
      </c>
      <c r="L220" s="706"/>
      <c r="M220" s="706"/>
      <c r="N220" s="706"/>
      <c r="O220" s="820"/>
      <c r="P220" s="820"/>
      <c r="Q220" s="820"/>
      <c r="R220" s="820"/>
      <c r="S220" s="820"/>
      <c r="T220" s="820"/>
      <c r="U220" s="820"/>
      <c r="V220" s="820"/>
      <c r="W220" s="820"/>
      <c r="X220" s="820"/>
    </row>
    <row r="221" spans="1:24" s="830" customFormat="1" ht="45" customHeight="1">
      <c r="A221" s="271" t="s">
        <v>1587</v>
      </c>
      <c r="B221" s="201" t="s">
        <v>1306</v>
      </c>
      <c r="C221" s="221">
        <v>39806</v>
      </c>
      <c r="D221" s="303">
        <v>47088</v>
      </c>
      <c r="E221" s="303" t="str">
        <f t="shared" ca="1" si="16"/>
        <v>VIGENTE</v>
      </c>
      <c r="F221" s="1558" t="str">
        <f t="shared" ca="1" si="17"/>
        <v>OK</v>
      </c>
      <c r="G221" s="201" t="s">
        <v>1277</v>
      </c>
      <c r="H221" s="206" t="s">
        <v>1307</v>
      </c>
      <c r="I221" s="222" t="s">
        <v>1308</v>
      </c>
      <c r="J221" s="201" t="s">
        <v>839</v>
      </c>
      <c r="K221" s="290">
        <v>93068</v>
      </c>
      <c r="L221" s="828"/>
      <c r="M221" s="828" t="e">
        <f>IF(ISNUMBER(FIND("/",#REF!,1)),MID(#REF!,1,FIND("/",#REF!,1)-1),#REF!)</f>
        <v>#REF!</v>
      </c>
      <c r="N221" s="828" t="str">
        <f>IF(ISNUMBER(FIND("/",#REF!,1)),MID(#REF!,FIND("/",#REF!,1)+1,LEN(#REF!)),"")</f>
        <v/>
      </c>
      <c r="O221" s="829"/>
      <c r="P221" s="829"/>
      <c r="Q221" s="829"/>
      <c r="R221" s="829"/>
      <c r="S221" s="829"/>
      <c r="T221" s="829"/>
      <c r="U221" s="829"/>
      <c r="V221" s="829"/>
      <c r="W221" s="829"/>
      <c r="X221" s="829"/>
    </row>
    <row r="222" spans="1:24" s="830" customFormat="1" ht="45" customHeight="1">
      <c r="A222" s="353" t="s">
        <v>1587</v>
      </c>
      <c r="B222" s="201" t="s">
        <v>5553</v>
      </c>
      <c r="C222" s="1771">
        <v>41597</v>
      </c>
      <c r="D222" s="303">
        <v>47087</v>
      </c>
      <c r="E222" s="1772" t="str">
        <f t="shared" ca="1" si="16"/>
        <v>VIGENTE</v>
      </c>
      <c r="F222" s="303" t="str">
        <f t="shared" ca="1" si="17"/>
        <v>OK</v>
      </c>
      <c r="G222" s="1773" t="s">
        <v>1277</v>
      </c>
      <c r="H222" s="206" t="s">
        <v>5554</v>
      </c>
      <c r="I222" s="222" t="s">
        <v>5555</v>
      </c>
      <c r="J222" s="201" t="s">
        <v>500</v>
      </c>
      <c r="K222" s="634" t="s">
        <v>5556</v>
      </c>
      <c r="L222" s="828"/>
      <c r="M222" s="828"/>
      <c r="N222" s="828"/>
      <c r="O222" s="829"/>
      <c r="P222" s="829"/>
      <c r="Q222" s="829"/>
      <c r="R222" s="829"/>
      <c r="S222" s="829"/>
      <c r="T222" s="829"/>
      <c r="U222" s="829"/>
      <c r="V222" s="829"/>
      <c r="W222" s="829"/>
      <c r="X222" s="829"/>
    </row>
    <row r="223" spans="1:24" s="830" customFormat="1" ht="45" customHeight="1">
      <c r="A223" s="1774" t="s">
        <v>1587</v>
      </c>
      <c r="B223" s="1775" t="s">
        <v>5559</v>
      </c>
      <c r="C223" s="1776">
        <v>41597</v>
      </c>
      <c r="D223" s="1777">
        <v>47087</v>
      </c>
      <c r="E223" s="1778" t="str">
        <f t="shared" ca="1" si="16"/>
        <v>VIGENTE</v>
      </c>
      <c r="F223" s="1777" t="str">
        <f t="shared" ca="1" si="17"/>
        <v>OK</v>
      </c>
      <c r="G223" s="1779" t="s">
        <v>1277</v>
      </c>
      <c r="H223" s="1780" t="s">
        <v>5560</v>
      </c>
      <c r="I223" s="1781" t="s">
        <v>5561</v>
      </c>
      <c r="J223" s="1775" t="s">
        <v>500</v>
      </c>
      <c r="K223" s="1782" t="s">
        <v>5562</v>
      </c>
      <c r="L223" s="828"/>
      <c r="M223" s="828"/>
      <c r="N223" s="828"/>
      <c r="O223" s="829"/>
      <c r="P223" s="829"/>
      <c r="Q223" s="829"/>
      <c r="R223" s="829"/>
      <c r="S223" s="829"/>
      <c r="T223" s="829"/>
      <c r="U223" s="829"/>
      <c r="V223" s="829"/>
      <c r="W223" s="829"/>
      <c r="X223" s="829"/>
    </row>
    <row r="224" spans="1:24" s="137" customFormat="1" ht="30" customHeight="1">
      <c r="A224" s="309" t="s">
        <v>1589</v>
      </c>
      <c r="B224" s="1344" t="s">
        <v>1634</v>
      </c>
      <c r="C224" s="194">
        <v>41621</v>
      </c>
      <c r="D224" s="2334">
        <v>47088</v>
      </c>
      <c r="E224" s="310" t="str">
        <f t="shared" ca="1" si="16"/>
        <v>VIGENTE</v>
      </c>
      <c r="F224" s="2331" t="str">
        <f t="shared" ca="1" si="17"/>
        <v>OK</v>
      </c>
      <c r="G224" s="195" t="s">
        <v>1277</v>
      </c>
      <c r="H224" s="311" t="s">
        <v>5733</v>
      </c>
      <c r="I224" s="312" t="s">
        <v>1637</v>
      </c>
      <c r="J224" s="195"/>
      <c r="K224" s="299"/>
      <c r="L224" s="706"/>
      <c r="M224" s="706" t="e">
        <f>IF(ISNUMBER(FIND("/",#REF!,1)),MID(#REF!,1,FIND("/",#REF!,1)-1),#REF!)</f>
        <v>#REF!</v>
      </c>
      <c r="N224" s="706" t="str">
        <f>IF(ISNUMBER(FIND("/",#REF!,1)),MID(#REF!,FIND("/",#REF!,1)+1,LEN(#REF!)),"")</f>
        <v/>
      </c>
      <c r="O224" s="820"/>
      <c r="P224" s="820"/>
      <c r="Q224" s="820"/>
      <c r="R224" s="820"/>
      <c r="S224" s="820"/>
      <c r="T224" s="820"/>
      <c r="U224" s="820"/>
      <c r="V224" s="820"/>
      <c r="W224" s="820"/>
      <c r="X224" s="820"/>
    </row>
    <row r="225" spans="1:24" s="137" customFormat="1" ht="30" customHeight="1">
      <c r="A225" s="271" t="s">
        <v>1588</v>
      </c>
      <c r="B225" s="201" t="s">
        <v>1635</v>
      </c>
      <c r="C225" s="221">
        <v>41621</v>
      </c>
      <c r="D225" s="303">
        <v>47088</v>
      </c>
      <c r="E225" s="303" t="str">
        <f t="shared" ca="1" si="16"/>
        <v>VIGENTE</v>
      </c>
      <c r="F225" s="1558" t="str">
        <f t="shared" ca="1" si="17"/>
        <v>OK</v>
      </c>
      <c r="G225" s="201" t="s">
        <v>1277</v>
      </c>
      <c r="H225" s="206" t="s">
        <v>1628</v>
      </c>
      <c r="I225" s="222"/>
      <c r="J225" s="201" t="s">
        <v>1632</v>
      </c>
      <c r="K225" s="290" t="s">
        <v>1630</v>
      </c>
      <c r="L225" s="706"/>
      <c r="M225" s="706" t="e">
        <f>IF(ISNUMBER(FIND("/",#REF!,1)),MID(#REF!,1,FIND("/",#REF!,1)-1),#REF!)</f>
        <v>#REF!</v>
      </c>
      <c r="N225" s="706" t="str">
        <f>IF(ISNUMBER(FIND("/",#REF!,1)),MID(#REF!,FIND("/",#REF!,1)+1,LEN(#REF!)),"")</f>
        <v/>
      </c>
      <c r="O225" s="820"/>
      <c r="P225" s="820"/>
      <c r="Q225" s="820"/>
      <c r="R225" s="820"/>
      <c r="S225" s="820"/>
      <c r="T225" s="820"/>
      <c r="U225" s="820"/>
      <c r="V225" s="820"/>
      <c r="W225" s="820"/>
      <c r="X225" s="820"/>
    </row>
    <row r="226" spans="1:24" s="137" customFormat="1" ht="30" customHeight="1">
      <c r="A226" s="271" t="s">
        <v>1588</v>
      </c>
      <c r="B226" s="201" t="s">
        <v>1636</v>
      </c>
      <c r="C226" s="221">
        <v>41621</v>
      </c>
      <c r="D226" s="303">
        <v>47088</v>
      </c>
      <c r="E226" s="303" t="str">
        <f t="shared" ca="1" si="16"/>
        <v>VIGENTE</v>
      </c>
      <c r="F226" s="1558" t="str">
        <f t="shared" ca="1" si="17"/>
        <v>OK</v>
      </c>
      <c r="G226" s="201" t="s">
        <v>1277</v>
      </c>
      <c r="H226" s="206" t="s">
        <v>1629</v>
      </c>
      <c r="I226" s="222"/>
      <c r="J226" s="201" t="s">
        <v>1633</v>
      </c>
      <c r="K226" s="290" t="s">
        <v>1631</v>
      </c>
      <c r="L226" s="706"/>
      <c r="M226" s="706" t="e">
        <f>IF(ISNUMBER(FIND("/",#REF!,1)),MID(#REF!,1,FIND("/",#REF!,1)-1),#REF!)</f>
        <v>#REF!</v>
      </c>
      <c r="N226" s="706" t="str">
        <f>IF(ISNUMBER(FIND("/",#REF!,1)),MID(#REF!,FIND("/",#REF!,1)+1,LEN(#REF!)),"")</f>
        <v/>
      </c>
      <c r="O226" s="820"/>
      <c r="P226" s="820"/>
      <c r="Q226" s="820"/>
      <c r="R226" s="820"/>
      <c r="S226" s="820"/>
      <c r="T226" s="820"/>
      <c r="U226" s="820"/>
      <c r="V226" s="820"/>
      <c r="W226" s="820"/>
      <c r="X226" s="820"/>
    </row>
    <row r="227" spans="1:24" s="137" customFormat="1" ht="45" customHeight="1">
      <c r="A227" s="271" t="s">
        <v>1587</v>
      </c>
      <c r="B227" s="201" t="s">
        <v>1668</v>
      </c>
      <c r="C227" s="221">
        <v>41689</v>
      </c>
      <c r="D227" s="303">
        <v>47150</v>
      </c>
      <c r="E227" s="303" t="str">
        <f t="shared" ca="1" si="16"/>
        <v>VIGENTE</v>
      </c>
      <c r="F227" s="1558" t="str">
        <f t="shared" ca="1" si="17"/>
        <v>OK</v>
      </c>
      <c r="G227" s="201" t="s">
        <v>1277</v>
      </c>
      <c r="H227" s="206" t="s">
        <v>1667</v>
      </c>
      <c r="I227" s="222" t="s">
        <v>1669</v>
      </c>
      <c r="J227" s="201" t="s">
        <v>1650</v>
      </c>
      <c r="K227" s="290" t="s">
        <v>1670</v>
      </c>
      <c r="L227" s="706"/>
      <c r="M227" s="706" t="e">
        <f>IF(ISNUMBER(FIND("/",#REF!,1)),MID(#REF!,1,FIND("/",#REF!,1)-1),#REF!)</f>
        <v>#REF!</v>
      </c>
      <c r="N227" s="706" t="str">
        <f>IF(ISNUMBER(FIND("/",#REF!,1)),MID(#REF!,FIND("/",#REF!,1)+1,LEN(#REF!)),"")</f>
        <v/>
      </c>
      <c r="O227" s="820"/>
      <c r="P227" s="820"/>
      <c r="Q227" s="820"/>
      <c r="R227" s="820"/>
      <c r="S227" s="820"/>
      <c r="T227" s="820"/>
      <c r="U227" s="820"/>
      <c r="V227" s="820"/>
      <c r="W227" s="820"/>
      <c r="X227" s="820"/>
    </row>
    <row r="228" spans="1:24" s="137" customFormat="1" ht="30" customHeight="1">
      <c r="A228" s="271" t="s">
        <v>1587</v>
      </c>
      <c r="B228" s="201" t="s">
        <v>1672</v>
      </c>
      <c r="C228" s="221">
        <v>41689</v>
      </c>
      <c r="D228" s="303">
        <v>47150</v>
      </c>
      <c r="E228" s="303" t="str">
        <f t="shared" ca="1" si="16"/>
        <v>VIGENTE</v>
      </c>
      <c r="F228" s="1558" t="str">
        <f t="shared" ca="1" si="17"/>
        <v>OK</v>
      </c>
      <c r="G228" s="201" t="s">
        <v>1277</v>
      </c>
      <c r="H228" s="206" t="s">
        <v>1671</v>
      </c>
      <c r="I228" s="222" t="s">
        <v>1673</v>
      </c>
      <c r="J228" s="201" t="s">
        <v>1579</v>
      </c>
      <c r="K228" s="290" t="s">
        <v>1674</v>
      </c>
      <c r="L228" s="706"/>
      <c r="M228" s="706" t="e">
        <f>IF(ISNUMBER(FIND("/",#REF!,1)),MID(#REF!,1,FIND("/",#REF!,1)-1),#REF!)</f>
        <v>#REF!</v>
      </c>
      <c r="N228" s="706" t="str">
        <f>IF(ISNUMBER(FIND("/",#REF!,1)),MID(#REF!,FIND("/",#REF!,1)+1,LEN(#REF!)),"")</f>
        <v/>
      </c>
      <c r="O228" s="831"/>
      <c r="P228" s="831"/>
      <c r="Q228" s="831"/>
      <c r="R228" s="831"/>
      <c r="S228" s="831"/>
      <c r="T228" s="831"/>
      <c r="U228" s="831"/>
      <c r="V228" s="831"/>
      <c r="W228" s="831"/>
      <c r="X228" s="831"/>
    </row>
    <row r="229" spans="1:24" s="706" customFormat="1" ht="37.5" customHeight="1">
      <c r="A229" s="1316" t="s">
        <v>1589</v>
      </c>
      <c r="B229" s="1291" t="s">
        <v>1689</v>
      </c>
      <c r="C229" s="1292">
        <v>41675</v>
      </c>
      <c r="D229" s="1317">
        <v>45324</v>
      </c>
      <c r="E229" s="1318" t="str">
        <f t="shared" ca="1" si="16"/>
        <v>CADUCADO</v>
      </c>
      <c r="F229" s="2337" t="str">
        <f t="shared" ca="1" si="17"/>
        <v>ALERTA</v>
      </c>
      <c r="G229" s="1291" t="s">
        <v>1276</v>
      </c>
      <c r="H229" s="1342" t="s">
        <v>1688</v>
      </c>
      <c r="I229" s="1342" t="s">
        <v>1690</v>
      </c>
      <c r="J229" s="1291"/>
      <c r="K229" s="1343"/>
      <c r="M229" s="706" t="e">
        <f>IF(ISNUMBER(FIND("/",#REF!,1)),MID(#REF!,1,FIND("/",#REF!,1)-1),#REF!)</f>
        <v>#REF!</v>
      </c>
      <c r="N229" s="706" t="str">
        <f>IF(ISNUMBER(FIND("/",#REF!,1)),MID(#REF!,FIND("/",#REF!,1)+1,LEN(#REF!)),"")</f>
        <v/>
      </c>
      <c r="O229" s="820"/>
      <c r="P229" s="820"/>
      <c r="Q229" s="820"/>
      <c r="R229" s="820"/>
      <c r="S229" s="820"/>
      <c r="T229" s="820"/>
      <c r="U229" s="820"/>
      <c r="V229" s="820"/>
      <c r="W229" s="820"/>
      <c r="X229" s="820"/>
    </row>
    <row r="230" spans="1:24" s="706" customFormat="1" ht="36.75" customHeight="1">
      <c r="A230" s="271" t="s">
        <v>1588</v>
      </c>
      <c r="B230" s="201" t="s">
        <v>1691</v>
      </c>
      <c r="C230" s="221">
        <v>41675</v>
      </c>
      <c r="D230" s="303">
        <v>45325</v>
      </c>
      <c r="E230" s="303" t="str">
        <f t="shared" ca="1" si="16"/>
        <v>CADUCADO</v>
      </c>
      <c r="F230" s="1558" t="str">
        <f t="shared" ca="1" si="17"/>
        <v>ALERTA</v>
      </c>
      <c r="G230" s="201" t="s">
        <v>1276</v>
      </c>
      <c r="H230" s="206" t="s">
        <v>1707</v>
      </c>
      <c r="I230" s="206"/>
      <c r="J230" s="201" t="s">
        <v>1716</v>
      </c>
      <c r="K230" s="290" t="s">
        <v>1701</v>
      </c>
      <c r="M230" s="706" t="e">
        <f>IF(ISNUMBER(FIND("/",#REF!,1)),MID(#REF!,1,FIND("/",#REF!,1)-1),#REF!)</f>
        <v>#REF!</v>
      </c>
      <c r="N230" s="706" t="str">
        <f>IF(ISNUMBER(FIND("/",#REF!,1)),MID(#REF!,FIND("/",#REF!,1)+1,LEN(#REF!)),"")</f>
        <v/>
      </c>
      <c r="O230" s="820"/>
      <c r="P230" s="820"/>
      <c r="Q230" s="820"/>
      <c r="R230" s="820"/>
      <c r="S230" s="820"/>
      <c r="T230" s="820"/>
      <c r="U230" s="820"/>
      <c r="V230" s="820"/>
      <c r="W230" s="820"/>
      <c r="X230" s="820"/>
    </row>
    <row r="231" spans="1:24" s="137" customFormat="1" ht="45" customHeight="1">
      <c r="A231" s="271" t="s">
        <v>1588</v>
      </c>
      <c r="B231" s="201" t="s">
        <v>1692</v>
      </c>
      <c r="C231" s="221">
        <v>41675</v>
      </c>
      <c r="D231" s="303">
        <v>45325</v>
      </c>
      <c r="E231" s="303" t="str">
        <f t="shared" ca="1" si="16"/>
        <v>CADUCADO</v>
      </c>
      <c r="F231" s="1558" t="str">
        <f t="shared" ca="1" si="17"/>
        <v>ALERTA</v>
      </c>
      <c r="G231" s="201" t="s">
        <v>1276</v>
      </c>
      <c r="H231" s="206" t="s">
        <v>1708</v>
      </c>
      <c r="I231" s="206"/>
      <c r="J231" s="201" t="s">
        <v>1716</v>
      </c>
      <c r="K231" s="290">
        <v>153225</v>
      </c>
      <c r="L231" s="706"/>
      <c r="M231" s="706" t="e">
        <f>IF(ISNUMBER(FIND("/",#REF!,1)),MID(#REF!,1,FIND("/",#REF!,1)-1),#REF!)</f>
        <v>#REF!</v>
      </c>
      <c r="N231" s="706" t="str">
        <f>IF(ISNUMBER(FIND("/",#REF!,1)),MID(#REF!,FIND("/",#REF!,1)+1,LEN(#REF!)),"")</f>
        <v/>
      </c>
      <c r="O231" s="820"/>
      <c r="P231" s="820"/>
      <c r="Q231" s="820"/>
      <c r="R231" s="820"/>
      <c r="S231" s="820"/>
      <c r="T231" s="820"/>
      <c r="U231" s="820"/>
      <c r="V231" s="820"/>
      <c r="W231" s="820"/>
      <c r="X231" s="820"/>
    </row>
    <row r="232" spans="1:24" s="757" customFormat="1" ht="30" customHeight="1">
      <c r="A232" s="271" t="s">
        <v>1588</v>
      </c>
      <c r="B232" s="201" t="s">
        <v>1693</v>
      </c>
      <c r="C232" s="221">
        <v>41675</v>
      </c>
      <c r="D232" s="303">
        <v>45325</v>
      </c>
      <c r="E232" s="303" t="str">
        <f t="shared" ca="1" si="16"/>
        <v>CADUCADO</v>
      </c>
      <c r="F232" s="1558" t="str">
        <f t="shared" ca="1" si="17"/>
        <v>ALERTA</v>
      </c>
      <c r="G232" s="201" t="s">
        <v>1276</v>
      </c>
      <c r="H232" s="206" t="s">
        <v>1340</v>
      </c>
      <c r="I232" s="206"/>
      <c r="J232" s="201" t="s">
        <v>1716</v>
      </c>
      <c r="K232" s="290">
        <v>15327</v>
      </c>
      <c r="L232" s="832"/>
      <c r="M232" s="832" t="str">
        <f>IF(ISNUMBER(FIND("/",$B221,1)),MID($B221,1,FIND("/",$B221,1)-1),$B221)</f>
        <v>D0812-56</v>
      </c>
      <c r="N232" s="832" t="str">
        <f>IF(ISNUMBER(FIND("/",$B221,1)),MID($B221,FIND("/",$B221,1)+1,LEN($B221)),"")</f>
        <v/>
      </c>
      <c r="O232" s="833"/>
      <c r="P232" s="833"/>
      <c r="Q232" s="833"/>
      <c r="R232" s="833"/>
      <c r="S232" s="833"/>
      <c r="T232" s="833"/>
      <c r="U232" s="833"/>
      <c r="V232" s="833"/>
      <c r="W232" s="833"/>
      <c r="X232" s="833"/>
    </row>
    <row r="233" spans="1:24" s="137" customFormat="1" ht="34.5" customHeight="1">
      <c r="A233" s="271" t="s">
        <v>1588</v>
      </c>
      <c r="B233" s="201" t="s">
        <v>1694</v>
      </c>
      <c r="C233" s="221">
        <v>41675</v>
      </c>
      <c r="D233" s="303">
        <v>45325</v>
      </c>
      <c r="E233" s="303" t="str">
        <f t="shared" ca="1" si="16"/>
        <v>CADUCADO</v>
      </c>
      <c r="F233" s="1558" t="str">
        <f t="shared" ca="1" si="17"/>
        <v>ALERTA</v>
      </c>
      <c r="G233" s="201" t="s">
        <v>1276</v>
      </c>
      <c r="H233" s="206" t="s">
        <v>1709</v>
      </c>
      <c r="I233" s="206"/>
      <c r="J233" s="201" t="s">
        <v>1716</v>
      </c>
      <c r="K233" s="290" t="s">
        <v>1702</v>
      </c>
      <c r="L233" s="706"/>
      <c r="M233" s="706" t="str">
        <f t="shared" ref="M233:M248" si="18">IF(ISNUMBER(FIND("/",$B224,1)),MID($B224,1,FIND("/",$B224,1)-1),$B224)</f>
        <v>D1312-107</v>
      </c>
      <c r="N233" s="706" t="str">
        <f t="shared" ref="N233:N248" si="19">IF(ISNUMBER(FIND("/",$B224,1)),MID($B224,FIND("/",$B224,1)+1,LEN($B224)),"")</f>
        <v/>
      </c>
      <c r="O233" s="820"/>
      <c r="P233" s="820"/>
      <c r="Q233" s="820"/>
      <c r="R233" s="820"/>
      <c r="S233" s="820"/>
      <c r="T233" s="820"/>
      <c r="U233" s="820"/>
      <c r="V233" s="820"/>
      <c r="W233" s="820"/>
      <c r="X233" s="820"/>
    </row>
    <row r="234" spans="1:24" s="137" customFormat="1" ht="33.75" customHeight="1">
      <c r="A234" s="271" t="s">
        <v>1588</v>
      </c>
      <c r="B234" s="201" t="s">
        <v>1695</v>
      </c>
      <c r="C234" s="221">
        <v>41675</v>
      </c>
      <c r="D234" s="303">
        <v>45325</v>
      </c>
      <c r="E234" s="303" t="str">
        <f t="shared" ca="1" si="16"/>
        <v>CADUCADO</v>
      </c>
      <c r="F234" s="1558" t="str">
        <f t="shared" ca="1" si="17"/>
        <v>ALERTA</v>
      </c>
      <c r="G234" s="201" t="s">
        <v>1276</v>
      </c>
      <c r="H234" s="206" t="s">
        <v>1710</v>
      </c>
      <c r="I234" s="206"/>
      <c r="J234" s="201" t="s">
        <v>1716</v>
      </c>
      <c r="K234" s="290" t="s">
        <v>1703</v>
      </c>
      <c r="L234" s="706"/>
      <c r="M234" s="706" t="str">
        <f t="shared" si="18"/>
        <v>D1312-107</v>
      </c>
      <c r="N234" s="706" t="str">
        <f t="shared" si="19"/>
        <v>1</v>
      </c>
      <c r="O234" s="820"/>
      <c r="P234" s="820"/>
      <c r="Q234" s="820"/>
      <c r="R234" s="820"/>
      <c r="S234" s="820"/>
      <c r="T234" s="820"/>
      <c r="U234" s="820"/>
      <c r="V234" s="820"/>
      <c r="W234" s="820"/>
      <c r="X234" s="820"/>
    </row>
    <row r="235" spans="1:24" s="137" customFormat="1" ht="33" customHeight="1">
      <c r="A235" s="271" t="s">
        <v>1588</v>
      </c>
      <c r="B235" s="201" t="s">
        <v>1696</v>
      </c>
      <c r="C235" s="221">
        <v>41675</v>
      </c>
      <c r="D235" s="303">
        <v>45325</v>
      </c>
      <c r="E235" s="303" t="str">
        <f t="shared" ca="1" si="16"/>
        <v>CADUCADO</v>
      </c>
      <c r="F235" s="1558" t="str">
        <f t="shared" ca="1" si="17"/>
        <v>ALERTA</v>
      </c>
      <c r="G235" s="201" t="s">
        <v>1276</v>
      </c>
      <c r="H235" s="206" t="s">
        <v>1711</v>
      </c>
      <c r="I235" s="206"/>
      <c r="J235" s="201" t="s">
        <v>1716</v>
      </c>
      <c r="K235" s="290" t="s">
        <v>1704</v>
      </c>
      <c r="L235" s="706"/>
      <c r="M235" s="706" t="str">
        <f t="shared" si="18"/>
        <v>D1312-107</v>
      </c>
      <c r="N235" s="706" t="str">
        <f t="shared" si="19"/>
        <v>2</v>
      </c>
      <c r="O235" s="820"/>
      <c r="P235" s="820"/>
      <c r="Q235" s="820"/>
      <c r="R235" s="820"/>
      <c r="S235" s="820"/>
      <c r="T235" s="820"/>
      <c r="U235" s="820"/>
      <c r="V235" s="820"/>
      <c r="W235" s="820"/>
      <c r="X235" s="820"/>
    </row>
    <row r="236" spans="1:24" s="137" customFormat="1" ht="38.25" customHeight="1">
      <c r="A236" s="271" t="s">
        <v>1588</v>
      </c>
      <c r="B236" s="201" t="s">
        <v>1697</v>
      </c>
      <c r="C236" s="221">
        <v>41675</v>
      </c>
      <c r="D236" s="303">
        <v>45325</v>
      </c>
      <c r="E236" s="303" t="str">
        <f t="shared" ca="1" si="16"/>
        <v>CADUCADO</v>
      </c>
      <c r="F236" s="1558" t="str">
        <f t="shared" ca="1" si="17"/>
        <v>ALERTA</v>
      </c>
      <c r="G236" s="201" t="s">
        <v>1276</v>
      </c>
      <c r="H236" s="206" t="s">
        <v>1712</v>
      </c>
      <c r="I236" s="206"/>
      <c r="J236" s="201" t="s">
        <v>1716</v>
      </c>
      <c r="K236" s="290">
        <v>15365</v>
      </c>
      <c r="L236" s="706"/>
      <c r="M236" s="706" t="str">
        <f t="shared" si="18"/>
        <v>D1402-06</v>
      </c>
      <c r="N236" s="706" t="str">
        <f t="shared" si="19"/>
        <v/>
      </c>
      <c r="O236" s="820"/>
      <c r="P236" s="820"/>
      <c r="Q236" s="820"/>
      <c r="R236" s="820"/>
      <c r="S236" s="820"/>
      <c r="T236" s="820"/>
      <c r="U236" s="820"/>
      <c r="V236" s="820"/>
      <c r="W236" s="820"/>
    </row>
    <row r="237" spans="1:24" s="302" customFormat="1" ht="30" customHeight="1">
      <c r="A237" s="271" t="s">
        <v>1588</v>
      </c>
      <c r="B237" s="201" t="s">
        <v>1698</v>
      </c>
      <c r="C237" s="221">
        <v>41675</v>
      </c>
      <c r="D237" s="303">
        <v>45325</v>
      </c>
      <c r="E237" s="303" t="str">
        <f t="shared" ca="1" si="16"/>
        <v>CADUCADO</v>
      </c>
      <c r="F237" s="1558" t="str">
        <f t="shared" ca="1" si="17"/>
        <v>ALERTA</v>
      </c>
      <c r="G237" s="201" t="s">
        <v>1276</v>
      </c>
      <c r="H237" s="206" t="s">
        <v>1713</v>
      </c>
      <c r="I237" s="206"/>
      <c r="J237" s="201" t="s">
        <v>1716</v>
      </c>
      <c r="K237" s="290" t="s">
        <v>1705</v>
      </c>
      <c r="L237" s="706"/>
      <c r="M237" s="706" t="str">
        <f t="shared" si="18"/>
        <v>D1402-07</v>
      </c>
      <c r="N237" s="706" t="str">
        <f t="shared" si="19"/>
        <v/>
      </c>
    </row>
    <row r="238" spans="1:24" s="302" customFormat="1" ht="21" customHeight="1">
      <c r="A238" s="271" t="s">
        <v>1588</v>
      </c>
      <c r="B238" s="201" t="s">
        <v>1699</v>
      </c>
      <c r="C238" s="221">
        <v>41675</v>
      </c>
      <c r="D238" s="303">
        <v>45325</v>
      </c>
      <c r="E238" s="303" t="str">
        <f t="shared" ca="1" si="16"/>
        <v>CADUCADO</v>
      </c>
      <c r="F238" s="1558" t="str">
        <f t="shared" ca="1" si="17"/>
        <v>ALERTA</v>
      </c>
      <c r="G238" s="201" t="s">
        <v>1276</v>
      </c>
      <c r="H238" s="206" t="s">
        <v>1714</v>
      </c>
      <c r="I238" s="206"/>
      <c r="J238" s="201" t="s">
        <v>1716</v>
      </c>
      <c r="K238" s="290">
        <v>15368</v>
      </c>
      <c r="L238" s="706"/>
      <c r="M238" s="706" t="str">
        <f t="shared" si="18"/>
        <v>D1402-02</v>
      </c>
      <c r="N238" s="706" t="str">
        <f t="shared" si="19"/>
        <v/>
      </c>
    </row>
    <row r="239" spans="1:24" s="302" customFormat="1" ht="23.25" customHeight="1">
      <c r="A239" s="271" t="s">
        <v>1588</v>
      </c>
      <c r="B239" s="201" t="s">
        <v>1700</v>
      </c>
      <c r="C239" s="221">
        <v>41675</v>
      </c>
      <c r="D239" s="303">
        <v>45325</v>
      </c>
      <c r="E239" s="303" t="str">
        <f t="shared" ca="1" si="16"/>
        <v>CADUCADO</v>
      </c>
      <c r="F239" s="1558" t="str">
        <f t="shared" ca="1" si="17"/>
        <v>ALERTA</v>
      </c>
      <c r="G239" s="201" t="s">
        <v>1276</v>
      </c>
      <c r="H239" s="206" t="s">
        <v>1715</v>
      </c>
      <c r="I239" s="206"/>
      <c r="J239" s="201" t="s">
        <v>1716</v>
      </c>
      <c r="K239" s="290" t="s">
        <v>1706</v>
      </c>
      <c r="L239" s="706"/>
      <c r="M239" s="706" t="str">
        <f t="shared" si="18"/>
        <v>D1402-02</v>
      </c>
      <c r="N239" s="706" t="str">
        <f t="shared" si="19"/>
        <v>01</v>
      </c>
    </row>
    <row r="240" spans="1:24" s="302" customFormat="1" ht="18" customHeight="1">
      <c r="A240" s="292" t="s">
        <v>1596</v>
      </c>
      <c r="B240" s="297" t="s">
        <v>1729</v>
      </c>
      <c r="C240" s="307">
        <v>41704</v>
      </c>
      <c r="D240" s="315">
        <v>47178</v>
      </c>
      <c r="E240" s="315" t="str">
        <f t="shared" ca="1" si="16"/>
        <v>VIGENTE</v>
      </c>
      <c r="F240" s="2335" t="str">
        <f t="shared" ca="1" si="17"/>
        <v>OK</v>
      </c>
      <c r="G240" s="297" t="s">
        <v>1277</v>
      </c>
      <c r="H240" s="308" t="s">
        <v>1728</v>
      </c>
      <c r="I240" s="308" t="s">
        <v>4083</v>
      </c>
      <c r="J240" s="297" t="s">
        <v>1731</v>
      </c>
      <c r="K240" s="298" t="s">
        <v>1730</v>
      </c>
      <c r="L240" s="706"/>
      <c r="M240" s="706" t="str">
        <f t="shared" si="18"/>
        <v>D1402-02</v>
      </c>
      <c r="N240" s="706" t="str">
        <f t="shared" si="19"/>
        <v>02</v>
      </c>
    </row>
    <row r="241" spans="1:14" s="302" customFormat="1" ht="18" customHeight="1">
      <c r="A241" s="271" t="s">
        <v>1587</v>
      </c>
      <c r="B241" s="201" t="s">
        <v>1760</v>
      </c>
      <c r="C241" s="221">
        <v>41862</v>
      </c>
      <c r="D241" s="303">
        <v>47331</v>
      </c>
      <c r="E241" s="303" t="str">
        <f t="shared" ca="1" si="16"/>
        <v>VIGENTE</v>
      </c>
      <c r="F241" s="1558" t="str">
        <f t="shared" ca="1" si="17"/>
        <v>OK</v>
      </c>
      <c r="G241" s="201" t="s">
        <v>1277</v>
      </c>
      <c r="H241" s="206" t="s">
        <v>1759</v>
      </c>
      <c r="I241" s="206" t="s">
        <v>1761</v>
      </c>
      <c r="J241" s="201" t="s">
        <v>1763</v>
      </c>
      <c r="K241" s="290" t="s">
        <v>1762</v>
      </c>
      <c r="L241" s="706"/>
      <c r="M241" s="706" t="str">
        <f t="shared" si="18"/>
        <v>D1402-02</v>
      </c>
      <c r="N241" s="706" t="str">
        <f t="shared" si="19"/>
        <v>03</v>
      </c>
    </row>
    <row r="242" spans="1:14" s="302" customFormat="1" ht="25.5" customHeight="1">
      <c r="A242" s="271" t="s">
        <v>1587</v>
      </c>
      <c r="B242" s="201" t="s">
        <v>1764</v>
      </c>
      <c r="C242" s="221">
        <v>41862</v>
      </c>
      <c r="D242" s="303">
        <v>47331</v>
      </c>
      <c r="E242" s="303" t="str">
        <f t="shared" ca="1" si="16"/>
        <v>VIGENTE</v>
      </c>
      <c r="F242" s="1558" t="str">
        <f t="shared" ca="1" si="17"/>
        <v>OK</v>
      </c>
      <c r="G242" s="201" t="s">
        <v>1277</v>
      </c>
      <c r="H242" s="206" t="s">
        <v>809</v>
      </c>
      <c r="I242" s="206" t="s">
        <v>1765</v>
      </c>
      <c r="J242" s="201" t="s">
        <v>1766</v>
      </c>
      <c r="K242" s="290" t="s">
        <v>1767</v>
      </c>
      <c r="L242" s="706"/>
      <c r="M242" s="706" t="str">
        <f t="shared" si="18"/>
        <v>D1402-02</v>
      </c>
      <c r="N242" s="706" t="str">
        <f t="shared" si="19"/>
        <v>04</v>
      </c>
    </row>
    <row r="243" spans="1:14" s="302" customFormat="1" ht="15" customHeight="1">
      <c r="A243" s="271" t="s">
        <v>1587</v>
      </c>
      <c r="B243" s="201" t="s">
        <v>1775</v>
      </c>
      <c r="C243" s="221">
        <v>41863</v>
      </c>
      <c r="D243" s="303">
        <v>47331</v>
      </c>
      <c r="E243" s="303" t="str">
        <f t="shared" ca="1" si="16"/>
        <v>VIGENTE</v>
      </c>
      <c r="F243" s="1558" t="str">
        <f t="shared" ca="1" si="17"/>
        <v>OK</v>
      </c>
      <c r="G243" s="201" t="s">
        <v>1277</v>
      </c>
      <c r="H243" s="206" t="s">
        <v>1786</v>
      </c>
      <c r="I243" s="222" t="s">
        <v>1787</v>
      </c>
      <c r="J243" s="201" t="s">
        <v>1788</v>
      </c>
      <c r="K243" s="290" t="s">
        <v>1789</v>
      </c>
      <c r="L243" s="706"/>
      <c r="M243" s="706" t="str">
        <f t="shared" si="18"/>
        <v>D1402-02</v>
      </c>
      <c r="N243" s="706" t="str">
        <f t="shared" si="19"/>
        <v>05</v>
      </c>
    </row>
    <row r="244" spans="1:14" s="302" customFormat="1" ht="18" customHeight="1">
      <c r="A244" s="292" t="s">
        <v>1597</v>
      </c>
      <c r="B244" s="297" t="s">
        <v>1790</v>
      </c>
      <c r="C244" s="307">
        <v>41863</v>
      </c>
      <c r="D244" s="315">
        <v>47331</v>
      </c>
      <c r="E244" s="315" t="str">
        <f t="shared" ca="1" si="16"/>
        <v>VIGENTE</v>
      </c>
      <c r="F244" s="2335" t="str">
        <f t="shared" ca="1" si="17"/>
        <v>OK</v>
      </c>
      <c r="G244" s="297" t="s">
        <v>1277</v>
      </c>
      <c r="H244" s="308" t="s">
        <v>1964</v>
      </c>
      <c r="I244" s="308" t="s">
        <v>1791</v>
      </c>
      <c r="J244" s="297" t="s">
        <v>1792</v>
      </c>
      <c r="K244" s="298" t="s">
        <v>1966</v>
      </c>
      <c r="L244" s="706"/>
      <c r="M244" s="706" t="str">
        <f t="shared" si="18"/>
        <v>D1402-02</v>
      </c>
      <c r="N244" s="706" t="str">
        <f t="shared" si="19"/>
        <v>06</v>
      </c>
    </row>
    <row r="245" spans="1:14" s="302" customFormat="1" ht="18" customHeight="1">
      <c r="A245" s="271" t="s">
        <v>1587</v>
      </c>
      <c r="B245" s="201" t="s">
        <v>1796</v>
      </c>
      <c r="C245" s="221">
        <v>41914</v>
      </c>
      <c r="D245" s="303">
        <v>45566</v>
      </c>
      <c r="E245" s="303" t="str">
        <f t="shared" ca="1" si="16"/>
        <v>CADUCADO</v>
      </c>
      <c r="F245" s="1558" t="str">
        <f t="shared" ca="1" si="17"/>
        <v>ALERTA</v>
      </c>
      <c r="G245" s="201" t="s">
        <v>1277</v>
      </c>
      <c r="H245" s="206" t="s">
        <v>2719</v>
      </c>
      <c r="I245" s="222" t="s">
        <v>1794</v>
      </c>
      <c r="J245" s="201" t="s">
        <v>1795</v>
      </c>
      <c r="K245" s="290" t="s">
        <v>1965</v>
      </c>
      <c r="L245" s="706"/>
      <c r="M245" s="706" t="str">
        <f t="shared" si="18"/>
        <v>D1402-02</v>
      </c>
      <c r="N245" s="706" t="str">
        <f t="shared" si="19"/>
        <v>07</v>
      </c>
    </row>
    <row r="246" spans="1:14" s="302" customFormat="1" ht="18" customHeight="1">
      <c r="A246" s="271" t="s">
        <v>1587</v>
      </c>
      <c r="B246" s="201" t="s">
        <v>1799</v>
      </c>
      <c r="C246" s="221">
        <v>41914</v>
      </c>
      <c r="D246" s="303">
        <v>45566</v>
      </c>
      <c r="E246" s="303" t="str">
        <f t="shared" ca="1" si="16"/>
        <v>CADUCADO</v>
      </c>
      <c r="F246" s="1558" t="str">
        <f t="shared" ca="1" si="17"/>
        <v>ALERTA</v>
      </c>
      <c r="G246" s="201" t="s">
        <v>1277</v>
      </c>
      <c r="H246" s="206" t="s">
        <v>1797</v>
      </c>
      <c r="I246" s="206" t="s">
        <v>1798</v>
      </c>
      <c r="J246" s="201" t="s">
        <v>1800</v>
      </c>
      <c r="K246" s="290" t="s">
        <v>1801</v>
      </c>
      <c r="L246" s="706"/>
      <c r="M246" s="706" t="str">
        <f t="shared" si="18"/>
        <v>D1402-02</v>
      </c>
      <c r="N246" s="706" t="str">
        <f t="shared" si="19"/>
        <v>08</v>
      </c>
    </row>
    <row r="247" spans="1:14" s="302" customFormat="1" ht="18" customHeight="1">
      <c r="A247" s="271" t="s">
        <v>1587</v>
      </c>
      <c r="B247" s="201" t="s">
        <v>1802</v>
      </c>
      <c r="C247" s="221">
        <v>41914</v>
      </c>
      <c r="D247" s="303">
        <v>45566</v>
      </c>
      <c r="E247" s="303" t="str">
        <f t="shared" ca="1" si="16"/>
        <v>CADUCADO</v>
      </c>
      <c r="F247" s="1558" t="str">
        <f t="shared" ca="1" si="17"/>
        <v>ALERTA</v>
      </c>
      <c r="G247" s="201" t="s">
        <v>1277</v>
      </c>
      <c r="H247" s="206" t="s">
        <v>1803</v>
      </c>
      <c r="I247" s="222" t="s">
        <v>1804</v>
      </c>
      <c r="J247" s="201" t="s">
        <v>1945</v>
      </c>
      <c r="K247" s="290" t="s">
        <v>1805</v>
      </c>
      <c r="L247" s="706"/>
      <c r="M247" s="706" t="str">
        <f t="shared" si="18"/>
        <v>D1402-02</v>
      </c>
      <c r="N247" s="706" t="str">
        <f t="shared" si="19"/>
        <v>09</v>
      </c>
    </row>
    <row r="248" spans="1:14" s="758" customFormat="1" ht="33" customHeight="1">
      <c r="A248" s="309" t="s">
        <v>1589</v>
      </c>
      <c r="B248" s="188" t="s">
        <v>1821</v>
      </c>
      <c r="C248" s="194">
        <v>41890</v>
      </c>
      <c r="D248" s="310">
        <v>47362</v>
      </c>
      <c r="E248" s="310" t="str">
        <f t="shared" ca="1" si="16"/>
        <v>VIGENTE</v>
      </c>
      <c r="F248" s="2338" t="str">
        <f t="shared" ca="1" si="17"/>
        <v>OK</v>
      </c>
      <c r="G248" s="195" t="s">
        <v>1277</v>
      </c>
      <c r="H248" s="311" t="s">
        <v>1822</v>
      </c>
      <c r="I248" s="312" t="s">
        <v>1823</v>
      </c>
      <c r="J248" s="195"/>
      <c r="K248" s="299"/>
      <c r="L248" s="828"/>
      <c r="M248" s="828" t="str">
        <f t="shared" si="18"/>
        <v>D1402-02</v>
      </c>
      <c r="N248" s="828" t="str">
        <f t="shared" si="19"/>
        <v>10</v>
      </c>
    </row>
    <row r="249" spans="1:14" s="302" customFormat="1" ht="30" customHeight="1">
      <c r="A249" s="271" t="s">
        <v>1588</v>
      </c>
      <c r="B249" s="201" t="s">
        <v>1827</v>
      </c>
      <c r="C249" s="221">
        <v>41890</v>
      </c>
      <c r="D249" s="303">
        <v>47362</v>
      </c>
      <c r="E249" s="303" t="str">
        <f t="shared" ca="1" si="16"/>
        <v>VIGENTE</v>
      </c>
      <c r="F249" s="1558" t="str">
        <f t="shared" ca="1" si="17"/>
        <v>OK</v>
      </c>
      <c r="G249" s="201" t="s">
        <v>1277</v>
      </c>
      <c r="H249" s="206" t="s">
        <v>1830</v>
      </c>
      <c r="I249" s="222"/>
      <c r="J249" s="201" t="s">
        <v>1833</v>
      </c>
      <c r="K249" s="290" t="s">
        <v>1824</v>
      </c>
      <c r="L249" s="706"/>
      <c r="M249" s="706" t="e">
        <f>IF(ISNUMBER(FIND("/",#REF!,1)),MID(#REF!,1,FIND("/",#REF!,1)-1),#REF!)</f>
        <v>#REF!</v>
      </c>
      <c r="N249" s="706" t="str">
        <f>IF(ISNUMBER(FIND("/",#REF!,1)),MID(#REF!,FIND("/",#REF!,1)+1,LEN(#REF!)),"")</f>
        <v/>
      </c>
    </row>
    <row r="250" spans="1:14" s="302" customFormat="1" ht="38.25" customHeight="1">
      <c r="A250" s="271" t="s">
        <v>1588</v>
      </c>
      <c r="B250" s="201" t="s">
        <v>1828</v>
      </c>
      <c r="C250" s="221">
        <v>41890</v>
      </c>
      <c r="D250" s="303">
        <v>47362</v>
      </c>
      <c r="E250" s="303" t="str">
        <f t="shared" ca="1" si="16"/>
        <v>VIGENTE</v>
      </c>
      <c r="F250" s="1558" t="str">
        <f t="shared" ca="1" si="17"/>
        <v>OK</v>
      </c>
      <c r="G250" s="201" t="s">
        <v>1277</v>
      </c>
      <c r="H250" s="206" t="s">
        <v>1831</v>
      </c>
      <c r="I250" s="222"/>
      <c r="J250" s="201" t="s">
        <v>1834</v>
      </c>
      <c r="K250" s="290" t="s">
        <v>1825</v>
      </c>
      <c r="L250" s="706"/>
      <c r="M250" s="706" t="str">
        <f t="shared" ref="M250:M262" si="20">IF(ISNUMBER(FIND("/",$B241,1)),MID($B241,1,FIND("/",$B241,1)-1),$B241)</f>
        <v>D1408-23</v>
      </c>
      <c r="N250" s="706" t="str">
        <f t="shared" ref="N250:N262" si="21">IF(ISNUMBER(FIND("/",$B241,1)),MID($B241,FIND("/",$B241,1)+1,LEN($B241)),"")</f>
        <v/>
      </c>
    </row>
    <row r="251" spans="1:14" s="302" customFormat="1" ht="38.25" customHeight="1">
      <c r="A251" s="271" t="s">
        <v>1588</v>
      </c>
      <c r="B251" s="201" t="s">
        <v>1829</v>
      </c>
      <c r="C251" s="221">
        <v>41890</v>
      </c>
      <c r="D251" s="303">
        <v>47362</v>
      </c>
      <c r="E251" s="303" t="str">
        <f t="shared" ca="1" si="16"/>
        <v>VIGENTE</v>
      </c>
      <c r="F251" s="1558" t="str">
        <f t="shared" ca="1" si="17"/>
        <v>OK</v>
      </c>
      <c r="G251" s="201" t="s">
        <v>1277</v>
      </c>
      <c r="H251" s="206" t="s">
        <v>1832</v>
      </c>
      <c r="I251" s="222"/>
      <c r="J251" s="201" t="s">
        <v>1835</v>
      </c>
      <c r="K251" s="290" t="s">
        <v>1826</v>
      </c>
      <c r="L251" s="706"/>
      <c r="M251" s="706" t="str">
        <f t="shared" si="20"/>
        <v>D1408-25</v>
      </c>
      <c r="N251" s="706" t="str">
        <f t="shared" si="21"/>
        <v/>
      </c>
    </row>
    <row r="252" spans="1:14" s="302" customFormat="1" ht="44.25" customHeight="1">
      <c r="A252" s="309" t="s">
        <v>1589</v>
      </c>
      <c r="B252" s="188" t="s">
        <v>1836</v>
      </c>
      <c r="C252" s="194">
        <v>41890</v>
      </c>
      <c r="D252" s="310">
        <v>47362</v>
      </c>
      <c r="E252" s="310" t="str">
        <f t="shared" ca="1" si="16"/>
        <v>VIGENTE</v>
      </c>
      <c r="F252" s="2338" t="str">
        <f t="shared" ca="1" si="17"/>
        <v>OK</v>
      </c>
      <c r="G252" s="195" t="s">
        <v>1277</v>
      </c>
      <c r="H252" s="311" t="s">
        <v>1840</v>
      </c>
      <c r="I252" s="312" t="s">
        <v>1844</v>
      </c>
      <c r="J252" s="195"/>
      <c r="K252" s="299"/>
      <c r="L252" s="706"/>
      <c r="M252" s="706" t="str">
        <f t="shared" si="20"/>
        <v>D1408-27</v>
      </c>
      <c r="N252" s="706" t="str">
        <f t="shared" si="21"/>
        <v/>
      </c>
    </row>
    <row r="253" spans="1:14" s="302" customFormat="1" ht="31.5" customHeight="1">
      <c r="A253" s="271" t="s">
        <v>1588</v>
      </c>
      <c r="B253" s="201" t="s">
        <v>1837</v>
      </c>
      <c r="C253" s="221">
        <v>41890</v>
      </c>
      <c r="D253" s="303">
        <v>47362</v>
      </c>
      <c r="E253" s="303" t="str">
        <f t="shared" ca="1" si="16"/>
        <v>VIGENTE</v>
      </c>
      <c r="F253" s="1558" t="str">
        <f t="shared" ca="1" si="17"/>
        <v>OK</v>
      </c>
      <c r="G253" s="201" t="s">
        <v>1277</v>
      </c>
      <c r="H253" s="206" t="s">
        <v>1841</v>
      </c>
      <c r="I253" s="222"/>
      <c r="J253" s="201" t="s">
        <v>1833</v>
      </c>
      <c r="K253" s="290" t="s">
        <v>1845</v>
      </c>
      <c r="L253" s="706"/>
      <c r="M253" s="706" t="str">
        <f t="shared" si="20"/>
        <v>D1408-30</v>
      </c>
      <c r="N253" s="706" t="str">
        <f t="shared" si="21"/>
        <v/>
      </c>
    </row>
    <row r="254" spans="1:14" s="302" customFormat="1" ht="34.5" customHeight="1">
      <c r="A254" s="271" t="s">
        <v>1588</v>
      </c>
      <c r="B254" s="201" t="s">
        <v>1838</v>
      </c>
      <c r="C254" s="221">
        <v>41890</v>
      </c>
      <c r="D254" s="303">
        <v>47362</v>
      </c>
      <c r="E254" s="303" t="str">
        <f t="shared" ca="1" si="16"/>
        <v>VIGENTE</v>
      </c>
      <c r="F254" s="1558" t="str">
        <f t="shared" ca="1" si="17"/>
        <v>OK</v>
      </c>
      <c r="G254" s="201" t="s">
        <v>1277</v>
      </c>
      <c r="H254" s="206" t="s">
        <v>1842</v>
      </c>
      <c r="I254" s="222"/>
      <c r="J254" s="201" t="s">
        <v>1834</v>
      </c>
      <c r="K254" s="290" t="s">
        <v>1846</v>
      </c>
      <c r="L254" s="706"/>
      <c r="M254" s="706" t="str">
        <f t="shared" si="20"/>
        <v>D1410-36</v>
      </c>
      <c r="N254" s="706" t="str">
        <f t="shared" si="21"/>
        <v/>
      </c>
    </row>
    <row r="255" spans="1:14" s="302" customFormat="1" ht="30" customHeight="1">
      <c r="A255" s="271" t="s">
        <v>1588</v>
      </c>
      <c r="B255" s="201" t="s">
        <v>1839</v>
      </c>
      <c r="C255" s="221">
        <v>41890</v>
      </c>
      <c r="D255" s="303">
        <v>47362</v>
      </c>
      <c r="E255" s="303" t="str">
        <f t="shared" ca="1" si="16"/>
        <v>VIGENTE</v>
      </c>
      <c r="F255" s="1558" t="str">
        <f t="shared" ca="1" si="17"/>
        <v>OK</v>
      </c>
      <c r="G255" s="201" t="s">
        <v>1277</v>
      </c>
      <c r="H255" s="206" t="s">
        <v>1843</v>
      </c>
      <c r="I255" s="222"/>
      <c r="J255" s="201" t="s">
        <v>1835</v>
      </c>
      <c r="K255" s="290" t="s">
        <v>1847</v>
      </c>
      <c r="L255" s="706"/>
      <c r="M255" s="706" t="str">
        <f t="shared" si="20"/>
        <v>D1410-37</v>
      </c>
      <c r="N255" s="706" t="str">
        <f t="shared" si="21"/>
        <v/>
      </c>
    </row>
    <row r="256" spans="1:14" s="1436" customFormat="1" ht="44.25" customHeight="1">
      <c r="A256" s="1316" t="s">
        <v>1589</v>
      </c>
      <c r="B256" s="1291" t="s">
        <v>1948</v>
      </c>
      <c r="C256" s="1292">
        <v>42032</v>
      </c>
      <c r="D256" s="1318">
        <v>47484</v>
      </c>
      <c r="E256" s="1318" t="str">
        <f t="shared" ca="1" si="16"/>
        <v>VIGENTE</v>
      </c>
      <c r="F256" s="2339" t="str">
        <f t="shared" ca="1" si="17"/>
        <v>OK</v>
      </c>
      <c r="G256" s="1291" t="s">
        <v>1278</v>
      </c>
      <c r="H256" s="311" t="s">
        <v>4486</v>
      </c>
      <c r="I256" s="311" t="s">
        <v>1949</v>
      </c>
      <c r="J256" s="195"/>
      <c r="K256" s="299"/>
      <c r="L256" s="1435"/>
      <c r="M256" s="1435" t="str">
        <f t="shared" si="20"/>
        <v>D1410-38</v>
      </c>
      <c r="N256" s="1435" t="str">
        <f t="shared" si="21"/>
        <v/>
      </c>
    </row>
    <row r="257" spans="1:147" s="302" customFormat="1" ht="15" customHeight="1">
      <c r="A257" s="271" t="s">
        <v>1588</v>
      </c>
      <c r="B257" s="201" t="s">
        <v>1950</v>
      </c>
      <c r="C257" s="221">
        <v>42032</v>
      </c>
      <c r="D257" s="303">
        <v>47484</v>
      </c>
      <c r="E257" s="303" t="str">
        <f t="shared" ca="1" si="16"/>
        <v>VIGENTE</v>
      </c>
      <c r="F257" s="1558" t="str">
        <f t="shared" ca="1" si="17"/>
        <v>OK</v>
      </c>
      <c r="G257" s="201" t="s">
        <v>1278</v>
      </c>
      <c r="H257" s="206" t="s">
        <v>1956</v>
      </c>
      <c r="I257" s="206"/>
      <c r="J257" s="201" t="s">
        <v>1959</v>
      </c>
      <c r="K257" s="290" t="s">
        <v>1953</v>
      </c>
      <c r="L257" s="706"/>
      <c r="M257" s="706" t="str">
        <f t="shared" si="20"/>
        <v>D1409-34</v>
      </c>
      <c r="N257" s="706" t="str">
        <f t="shared" si="21"/>
        <v/>
      </c>
    </row>
    <row r="258" spans="1:147" s="302" customFormat="1" ht="18" customHeight="1">
      <c r="A258" s="271" t="s">
        <v>1588</v>
      </c>
      <c r="B258" s="201" t="s">
        <v>1951</v>
      </c>
      <c r="C258" s="221">
        <v>42032</v>
      </c>
      <c r="D258" s="303">
        <v>47484</v>
      </c>
      <c r="E258" s="303" t="str">
        <f t="shared" ca="1" si="16"/>
        <v>VIGENTE</v>
      </c>
      <c r="F258" s="1558" t="str">
        <f t="shared" ca="1" si="17"/>
        <v>OK</v>
      </c>
      <c r="G258" s="201" t="s">
        <v>1278</v>
      </c>
      <c r="H258" s="206" t="s">
        <v>1957</v>
      </c>
      <c r="I258" s="206"/>
      <c r="J258" s="201" t="s">
        <v>1960</v>
      </c>
      <c r="K258" s="290" t="s">
        <v>1954</v>
      </c>
      <c r="L258" s="706"/>
      <c r="M258" s="706" t="str">
        <f t="shared" si="20"/>
        <v>D1409-34</v>
      </c>
      <c r="N258" s="706" t="str">
        <f t="shared" si="21"/>
        <v>1</v>
      </c>
    </row>
    <row r="259" spans="1:147" s="302" customFormat="1" ht="18" customHeight="1">
      <c r="A259" s="271" t="s">
        <v>1588</v>
      </c>
      <c r="B259" s="201" t="s">
        <v>1952</v>
      </c>
      <c r="C259" s="221">
        <v>42032</v>
      </c>
      <c r="D259" s="303">
        <v>47484</v>
      </c>
      <c r="E259" s="303" t="str">
        <f t="shared" ca="1" si="16"/>
        <v>VIGENTE</v>
      </c>
      <c r="F259" s="1558" t="str">
        <f t="shared" ca="1" si="17"/>
        <v>OK</v>
      </c>
      <c r="G259" s="201" t="s">
        <v>1278</v>
      </c>
      <c r="H259" s="206" t="s">
        <v>1958</v>
      </c>
      <c r="I259" s="206"/>
      <c r="J259" s="201" t="s">
        <v>568</v>
      </c>
      <c r="K259" s="290" t="s">
        <v>1955</v>
      </c>
      <c r="L259" s="706"/>
      <c r="M259" s="706" t="str">
        <f t="shared" si="20"/>
        <v>D1409-34</v>
      </c>
      <c r="N259" s="706" t="str">
        <f t="shared" si="21"/>
        <v>2</v>
      </c>
    </row>
    <row r="260" spans="1:147" s="1436" customFormat="1" ht="44.25" customHeight="1">
      <c r="A260" s="271" t="s">
        <v>1587</v>
      </c>
      <c r="B260" s="564" t="s">
        <v>1982</v>
      </c>
      <c r="C260" s="221">
        <v>42073</v>
      </c>
      <c r="D260" s="303">
        <v>47543</v>
      </c>
      <c r="E260" s="303" t="str">
        <f t="shared" ca="1" si="16"/>
        <v>VIGENTE</v>
      </c>
      <c r="F260" s="1558" t="str">
        <f t="shared" ca="1" si="17"/>
        <v>OK</v>
      </c>
      <c r="G260" s="201" t="s">
        <v>1278</v>
      </c>
      <c r="H260" s="206" t="s">
        <v>1983</v>
      </c>
      <c r="I260" s="222" t="s">
        <v>1984</v>
      </c>
      <c r="J260" s="201" t="s">
        <v>1986</v>
      </c>
      <c r="K260" s="290" t="s">
        <v>1985</v>
      </c>
      <c r="L260" s="1435"/>
      <c r="M260" s="1435" t="str">
        <f t="shared" si="20"/>
        <v>D1409-34</v>
      </c>
      <c r="N260" s="1435" t="str">
        <f t="shared" si="21"/>
        <v>3</v>
      </c>
    </row>
    <row r="261" spans="1:147" s="302" customFormat="1" ht="85.5" customHeight="1">
      <c r="A261" s="271" t="s">
        <v>1587</v>
      </c>
      <c r="B261" s="564" t="s">
        <v>1988</v>
      </c>
      <c r="C261" s="221">
        <v>42072</v>
      </c>
      <c r="D261" s="303">
        <v>47543</v>
      </c>
      <c r="E261" s="303" t="str">
        <f t="shared" ref="E261:E286" ca="1" si="22">IF(D261&lt;=$T$2,"CADUCADO","VIGENTE")</f>
        <v>VIGENTE</v>
      </c>
      <c r="F261" s="1558" t="str">
        <f t="shared" ref="F261:F286" ca="1" si="23">IF($T$2&gt;=(EDATE(D261,-3)),"ALERTA","OK")</f>
        <v>OK</v>
      </c>
      <c r="G261" s="201" t="s">
        <v>1278</v>
      </c>
      <c r="H261" s="206" t="s">
        <v>1987</v>
      </c>
      <c r="I261" s="222" t="s">
        <v>4763</v>
      </c>
      <c r="J261" s="201" t="s">
        <v>1989</v>
      </c>
      <c r="K261" s="290" t="s">
        <v>1990</v>
      </c>
      <c r="L261" s="706"/>
      <c r="M261" s="706" t="str">
        <f t="shared" si="20"/>
        <v>D1409-32</v>
      </c>
      <c r="N261" s="706" t="str">
        <f t="shared" si="21"/>
        <v/>
      </c>
    </row>
    <row r="262" spans="1:147" s="302" customFormat="1" ht="42" customHeight="1">
      <c r="A262" s="271" t="s">
        <v>1587</v>
      </c>
      <c r="B262" s="564" t="s">
        <v>2009</v>
      </c>
      <c r="C262" s="221">
        <v>42132</v>
      </c>
      <c r="D262" s="303">
        <v>47604</v>
      </c>
      <c r="E262" s="303" t="str">
        <f t="shared" ca="1" si="22"/>
        <v>VIGENTE</v>
      </c>
      <c r="F262" s="1558" t="str">
        <f t="shared" ca="1" si="23"/>
        <v>OK</v>
      </c>
      <c r="G262" s="201" t="s">
        <v>1277</v>
      </c>
      <c r="H262" s="206" t="s">
        <v>2010</v>
      </c>
      <c r="I262" s="222" t="s">
        <v>2720</v>
      </c>
      <c r="J262" s="201" t="s">
        <v>2012</v>
      </c>
      <c r="K262" s="290" t="s">
        <v>2011</v>
      </c>
      <c r="L262" s="706"/>
      <c r="M262" s="706" t="str">
        <f t="shared" si="20"/>
        <v>D1409-32</v>
      </c>
      <c r="N262" s="706" t="str">
        <f t="shared" si="21"/>
        <v>1</v>
      </c>
    </row>
    <row r="263" spans="1:147" s="302" customFormat="1" ht="49.5" customHeight="1">
      <c r="A263" s="271" t="s">
        <v>1587</v>
      </c>
      <c r="B263" s="564" t="s">
        <v>2014</v>
      </c>
      <c r="C263" s="221">
        <v>42132</v>
      </c>
      <c r="D263" s="303">
        <v>47604</v>
      </c>
      <c r="E263" s="303" t="str">
        <f t="shared" ca="1" si="22"/>
        <v>VIGENTE</v>
      </c>
      <c r="F263" s="1558" t="str">
        <f t="shared" ca="1" si="23"/>
        <v>OK</v>
      </c>
      <c r="G263" s="201" t="s">
        <v>1277</v>
      </c>
      <c r="H263" s="206" t="s">
        <v>2013</v>
      </c>
      <c r="I263" s="222" t="s">
        <v>2721</v>
      </c>
      <c r="J263" s="201" t="s">
        <v>2015</v>
      </c>
      <c r="K263" s="290" t="s">
        <v>2016</v>
      </c>
      <c r="L263" s="706"/>
      <c r="M263" s="706" t="str">
        <f t="shared" ref="M263:M269" si="24">IF(ISNUMBER(FIND("/",$B255,1)),MID($B255,1,FIND("/",$B255,1)-1),$B255)</f>
        <v>D1409-32</v>
      </c>
      <c r="N263" s="706" t="str">
        <f t="shared" ref="N263:N269" si="25">IF(ISNUMBER(FIND("/",$B255,1)),MID($B255,FIND("/",$B255,1)+1,LEN($B255)),"")</f>
        <v>3</v>
      </c>
    </row>
    <row r="264" spans="1:147" s="302" customFormat="1" ht="36.75" customHeight="1">
      <c r="A264" s="271" t="s">
        <v>1587</v>
      </c>
      <c r="B264" s="564" t="s">
        <v>2017</v>
      </c>
      <c r="C264" s="221">
        <v>42132</v>
      </c>
      <c r="D264" s="303">
        <v>47604</v>
      </c>
      <c r="E264" s="303" t="str">
        <f t="shared" ca="1" si="22"/>
        <v>VIGENTE</v>
      </c>
      <c r="F264" s="1558" t="str">
        <f t="shared" ca="1" si="23"/>
        <v>OK</v>
      </c>
      <c r="G264" s="201" t="s">
        <v>1277</v>
      </c>
      <c r="H264" s="206" t="s">
        <v>2018</v>
      </c>
      <c r="I264" s="206" t="s">
        <v>2722</v>
      </c>
      <c r="J264" s="201" t="s">
        <v>2019</v>
      </c>
      <c r="K264" s="290" t="s">
        <v>2020</v>
      </c>
      <c r="L264" s="706"/>
      <c r="M264" s="706" t="str">
        <f t="shared" si="24"/>
        <v>D1501-01</v>
      </c>
      <c r="N264" s="706" t="str">
        <f t="shared" si="25"/>
        <v/>
      </c>
    </row>
    <row r="265" spans="1:147" s="302" customFormat="1" ht="36" customHeight="1">
      <c r="A265" s="271" t="s">
        <v>1587</v>
      </c>
      <c r="B265" s="564" t="s">
        <v>2022</v>
      </c>
      <c r="C265" s="221">
        <v>42132</v>
      </c>
      <c r="D265" s="303">
        <v>47604</v>
      </c>
      <c r="E265" s="303" t="str">
        <f t="shared" ca="1" si="22"/>
        <v>VIGENTE</v>
      </c>
      <c r="F265" s="1558" t="str">
        <f t="shared" ca="1" si="23"/>
        <v>OK</v>
      </c>
      <c r="G265" s="201" t="s">
        <v>1277</v>
      </c>
      <c r="H265" s="206" t="s">
        <v>2021</v>
      </c>
      <c r="I265" s="206" t="s">
        <v>2023</v>
      </c>
      <c r="J265" s="201" t="s">
        <v>2024</v>
      </c>
      <c r="K265" s="290" t="s">
        <v>2025</v>
      </c>
      <c r="L265" s="706"/>
      <c r="M265" s="706" t="str">
        <f t="shared" si="24"/>
        <v>D1501-01</v>
      </c>
      <c r="N265" s="706" t="str">
        <f t="shared" si="25"/>
        <v>1</v>
      </c>
    </row>
    <row r="266" spans="1:147" s="302" customFormat="1" ht="39" customHeight="1">
      <c r="A266" s="291" t="s">
        <v>1587</v>
      </c>
      <c r="B266" s="564" t="s">
        <v>2049</v>
      </c>
      <c r="C266" s="221">
        <v>42163</v>
      </c>
      <c r="D266" s="303">
        <v>47635</v>
      </c>
      <c r="E266" s="303" t="str">
        <f t="shared" ca="1" si="22"/>
        <v>VIGENTE</v>
      </c>
      <c r="F266" s="1558" t="str">
        <f t="shared" ca="1" si="23"/>
        <v>OK</v>
      </c>
      <c r="G266" s="201" t="s">
        <v>1277</v>
      </c>
      <c r="H266" s="206" t="s">
        <v>2050</v>
      </c>
      <c r="I266" s="206" t="s">
        <v>2723</v>
      </c>
      <c r="J266" s="201" t="s">
        <v>2051</v>
      </c>
      <c r="K266" s="290" t="s">
        <v>2052</v>
      </c>
      <c r="L266" s="706"/>
      <c r="M266" s="706" t="str">
        <f t="shared" si="24"/>
        <v>D1501-01</v>
      </c>
      <c r="N266" s="706" t="str">
        <f t="shared" si="25"/>
        <v>2</v>
      </c>
    </row>
    <row r="267" spans="1:147" s="302" customFormat="1" ht="40.5" customHeight="1">
      <c r="A267" s="271" t="s">
        <v>1587</v>
      </c>
      <c r="B267" s="564" t="s">
        <v>2048</v>
      </c>
      <c r="C267" s="221">
        <v>42163</v>
      </c>
      <c r="D267" s="303">
        <v>47635</v>
      </c>
      <c r="E267" s="303" t="str">
        <f t="shared" ca="1" si="22"/>
        <v>VIGENTE</v>
      </c>
      <c r="F267" s="1558" t="str">
        <f t="shared" ca="1" si="23"/>
        <v>OK</v>
      </c>
      <c r="G267" s="201" t="s">
        <v>1277</v>
      </c>
      <c r="H267" s="206" t="s">
        <v>2053</v>
      </c>
      <c r="I267" s="222" t="s">
        <v>2724</v>
      </c>
      <c r="J267" s="201" t="s">
        <v>2054</v>
      </c>
      <c r="K267" s="290" t="s">
        <v>2055</v>
      </c>
      <c r="L267" s="706"/>
      <c r="M267" s="706" t="str">
        <f t="shared" si="24"/>
        <v>D1501-01</v>
      </c>
      <c r="N267" s="706" t="str">
        <f t="shared" si="25"/>
        <v>3</v>
      </c>
    </row>
    <row r="268" spans="1:147" s="304" customFormat="1" ht="90" customHeight="1">
      <c r="A268" s="271" t="s">
        <v>1587</v>
      </c>
      <c r="B268" s="201" t="s">
        <v>2057</v>
      </c>
      <c r="C268" s="221">
        <v>42163</v>
      </c>
      <c r="D268" s="303">
        <v>47635</v>
      </c>
      <c r="E268" s="303" t="str">
        <f t="shared" ca="1" si="22"/>
        <v>VIGENTE</v>
      </c>
      <c r="F268" s="1558" t="str">
        <f t="shared" ca="1" si="23"/>
        <v>OK</v>
      </c>
      <c r="G268" s="201" t="s">
        <v>1277</v>
      </c>
      <c r="H268" s="206" t="s">
        <v>2058</v>
      </c>
      <c r="I268" s="222" t="s">
        <v>2725</v>
      </c>
      <c r="J268" s="201" t="s">
        <v>2059</v>
      </c>
      <c r="K268" s="290" t="s">
        <v>2060</v>
      </c>
      <c r="L268" s="834"/>
      <c r="M268" s="834" t="str">
        <f t="shared" si="24"/>
        <v>D1503-12</v>
      </c>
      <c r="N268" s="834" t="str">
        <f t="shared" si="25"/>
        <v/>
      </c>
    </row>
    <row r="269" spans="1:147" s="304" customFormat="1" ht="45">
      <c r="A269" s="271" t="s">
        <v>1587</v>
      </c>
      <c r="B269" s="201" t="s">
        <v>2061</v>
      </c>
      <c r="C269" s="221">
        <v>42163</v>
      </c>
      <c r="D269" s="303">
        <v>47635</v>
      </c>
      <c r="E269" s="303" t="str">
        <f t="shared" ca="1" si="22"/>
        <v>VIGENTE</v>
      </c>
      <c r="F269" s="1558" t="str">
        <f t="shared" ca="1" si="23"/>
        <v>OK</v>
      </c>
      <c r="G269" s="201" t="s">
        <v>1277</v>
      </c>
      <c r="H269" s="206" t="s">
        <v>2062</v>
      </c>
      <c r="I269" s="222" t="s">
        <v>2726</v>
      </c>
      <c r="J269" s="201" t="s">
        <v>2063</v>
      </c>
      <c r="K269" s="290" t="s">
        <v>2064</v>
      </c>
      <c r="L269" s="834"/>
      <c r="M269" s="834" t="str">
        <f t="shared" si="24"/>
        <v>D1503-09</v>
      </c>
      <c r="N269" s="834" t="str">
        <f t="shared" si="25"/>
        <v/>
      </c>
    </row>
    <row r="270" spans="1:147" s="304" customFormat="1" ht="30" customHeight="1">
      <c r="A270" s="271" t="s">
        <v>1587</v>
      </c>
      <c r="B270" s="201" t="s">
        <v>2056</v>
      </c>
      <c r="C270" s="221">
        <v>42163</v>
      </c>
      <c r="D270" s="303">
        <v>47635</v>
      </c>
      <c r="E270" s="303" t="str">
        <f t="shared" ca="1" si="22"/>
        <v>VIGENTE</v>
      </c>
      <c r="F270" s="1558" t="str">
        <f t="shared" ca="1" si="23"/>
        <v>OK</v>
      </c>
      <c r="G270" s="201" t="s">
        <v>1277</v>
      </c>
      <c r="H270" s="206" t="s">
        <v>2065</v>
      </c>
      <c r="I270" s="222" t="s">
        <v>2727</v>
      </c>
      <c r="J270" s="201" t="s">
        <v>2054</v>
      </c>
      <c r="K270" s="290" t="s">
        <v>2066</v>
      </c>
      <c r="L270" s="834"/>
      <c r="M270" s="834" t="e">
        <f>IF(ISNUMBER(FIND("/",#REF!,1)),MID(#REF!,1,FIND("/",#REF!,1)-1),#REF!)</f>
        <v>#REF!</v>
      </c>
      <c r="N270" s="834" t="str">
        <f>IF(ISNUMBER(FIND("/",#REF!,1)),MID(#REF!,FIND("/",#REF!,1)+1,LEN(#REF!)),"")</f>
        <v/>
      </c>
      <c r="O270" s="305"/>
      <c r="P270" s="305"/>
      <c r="Q270" s="305"/>
      <c r="R270" s="305"/>
      <c r="S270" s="305"/>
      <c r="T270" s="305"/>
      <c r="U270" s="305"/>
      <c r="V270" s="305"/>
      <c r="W270" s="305"/>
      <c r="X270" s="305"/>
      <c r="Y270" s="305"/>
      <c r="Z270" s="305"/>
      <c r="AA270" s="305"/>
      <c r="AB270" s="305"/>
      <c r="AC270" s="305"/>
      <c r="AD270" s="305"/>
      <c r="AE270" s="305"/>
      <c r="AF270" s="305"/>
      <c r="AG270" s="305"/>
      <c r="AH270" s="305"/>
      <c r="AI270" s="305"/>
      <c r="AJ270" s="305"/>
      <c r="AK270" s="305"/>
      <c r="AL270" s="305"/>
      <c r="AM270" s="305"/>
      <c r="AN270" s="305"/>
      <c r="AO270" s="305"/>
      <c r="AP270" s="305"/>
      <c r="AQ270" s="305"/>
      <c r="AR270" s="305"/>
      <c r="AS270" s="305"/>
      <c r="AT270" s="305"/>
      <c r="AU270" s="305"/>
      <c r="AV270" s="305"/>
      <c r="AW270" s="305"/>
      <c r="AX270" s="305"/>
      <c r="AY270" s="305"/>
      <c r="AZ270" s="305"/>
      <c r="BA270" s="305"/>
      <c r="BB270" s="305"/>
      <c r="BC270" s="305"/>
      <c r="BD270" s="305"/>
      <c r="BE270" s="305"/>
      <c r="BF270" s="305"/>
      <c r="BG270" s="305"/>
      <c r="BH270" s="305"/>
      <c r="BI270" s="305"/>
      <c r="BJ270" s="305"/>
      <c r="BK270" s="305"/>
      <c r="BL270" s="305"/>
      <c r="BM270" s="305"/>
      <c r="BN270" s="305"/>
      <c r="BO270" s="305"/>
      <c r="BP270" s="305"/>
      <c r="BQ270" s="305"/>
      <c r="BR270" s="305"/>
      <c r="BS270" s="305"/>
      <c r="BT270" s="305"/>
      <c r="BU270" s="305"/>
      <c r="BV270" s="305"/>
      <c r="BW270" s="305"/>
      <c r="BX270" s="305"/>
      <c r="BY270" s="305"/>
      <c r="BZ270" s="305"/>
      <c r="CA270" s="305"/>
      <c r="CB270" s="305"/>
      <c r="CC270" s="305"/>
      <c r="CD270" s="305"/>
      <c r="CE270" s="305"/>
      <c r="CF270" s="305"/>
      <c r="CG270" s="305"/>
      <c r="CH270" s="305"/>
      <c r="CI270" s="305"/>
      <c r="CJ270" s="305"/>
      <c r="CK270" s="305"/>
      <c r="CL270" s="305"/>
      <c r="CM270" s="305"/>
      <c r="CN270" s="305"/>
      <c r="CO270" s="305"/>
      <c r="CP270" s="305"/>
      <c r="CQ270" s="305"/>
      <c r="CR270" s="305"/>
      <c r="CS270" s="305"/>
      <c r="CT270" s="305"/>
      <c r="CU270" s="305"/>
      <c r="CV270" s="305"/>
      <c r="CW270" s="305"/>
      <c r="CX270" s="305"/>
      <c r="CY270" s="305"/>
      <c r="CZ270" s="305"/>
      <c r="DA270" s="305"/>
      <c r="DB270" s="305"/>
      <c r="DC270" s="305"/>
      <c r="DD270" s="305"/>
      <c r="DE270" s="305"/>
      <c r="DF270" s="305"/>
      <c r="DG270" s="305"/>
      <c r="DH270" s="305"/>
      <c r="DI270" s="305"/>
      <c r="DJ270" s="305"/>
      <c r="DK270" s="305"/>
      <c r="DL270" s="305"/>
      <c r="DM270" s="305"/>
      <c r="DN270" s="305"/>
      <c r="DO270" s="305"/>
      <c r="DP270" s="305"/>
      <c r="DQ270" s="305"/>
      <c r="DR270" s="305"/>
      <c r="DS270" s="305"/>
      <c r="DT270" s="305"/>
      <c r="DU270" s="305"/>
      <c r="DV270" s="305"/>
      <c r="DW270" s="305"/>
      <c r="DX270" s="305"/>
      <c r="DY270" s="305"/>
      <c r="DZ270" s="305"/>
      <c r="EA270" s="305"/>
      <c r="EB270" s="305"/>
      <c r="EC270" s="305"/>
      <c r="ED270" s="305"/>
      <c r="EE270" s="305"/>
      <c r="EF270" s="305"/>
      <c r="EG270" s="305"/>
      <c r="EH270" s="305"/>
      <c r="EI270" s="305"/>
      <c r="EJ270" s="305"/>
      <c r="EK270" s="305"/>
      <c r="EL270" s="305"/>
      <c r="EM270" s="305"/>
      <c r="EN270" s="305"/>
      <c r="EO270" s="305"/>
      <c r="EP270" s="305"/>
      <c r="EQ270" s="305"/>
    </row>
    <row r="271" spans="1:147" s="306" customFormat="1" ht="30" customHeight="1">
      <c r="A271" s="271" t="s">
        <v>1587</v>
      </c>
      <c r="B271" s="201" t="s">
        <v>2067</v>
      </c>
      <c r="C271" s="221">
        <v>42163</v>
      </c>
      <c r="D271" s="303">
        <v>47635</v>
      </c>
      <c r="E271" s="303" t="str">
        <f t="shared" ca="1" si="22"/>
        <v>VIGENTE</v>
      </c>
      <c r="F271" s="1558" t="str">
        <f t="shared" ca="1" si="23"/>
        <v>OK</v>
      </c>
      <c r="G271" s="201" t="s">
        <v>1277</v>
      </c>
      <c r="H271" s="206" t="s">
        <v>2068</v>
      </c>
      <c r="I271" s="222" t="s">
        <v>2728</v>
      </c>
      <c r="J271" s="201" t="s">
        <v>2019</v>
      </c>
      <c r="K271" s="290" t="s">
        <v>2069</v>
      </c>
      <c r="L271" s="834"/>
      <c r="M271" s="834" t="str">
        <f t="shared" ref="M271:M286" si="26">IF(ISNUMBER(FIND("/",$B262,1)),MID($B262,1,FIND("/",$B262,1)-1),$B262)</f>
        <v>D1505-21</v>
      </c>
      <c r="N271" s="834" t="str">
        <f t="shared" ref="N271:N286" si="27">IF(ISNUMBER(FIND("/",$B262,1)),MID($B262,FIND("/",$B262,1)+1,LEN($B262)),"")</f>
        <v/>
      </c>
      <c r="O271" s="305"/>
      <c r="P271" s="305"/>
      <c r="Q271" s="305"/>
      <c r="R271" s="305"/>
      <c r="S271" s="305"/>
      <c r="T271" s="305"/>
      <c r="U271" s="305"/>
      <c r="V271" s="305"/>
      <c r="W271" s="305"/>
      <c r="X271" s="305"/>
      <c r="Y271" s="305"/>
      <c r="Z271" s="305"/>
      <c r="AA271" s="305"/>
      <c r="AB271" s="305"/>
      <c r="AC271" s="305"/>
      <c r="AD271" s="305"/>
      <c r="AE271" s="305"/>
      <c r="AF271" s="305"/>
      <c r="AG271" s="305"/>
      <c r="AH271" s="305"/>
      <c r="AI271" s="305"/>
      <c r="AJ271" s="305"/>
      <c r="AK271" s="305"/>
      <c r="AL271" s="305"/>
      <c r="AM271" s="305"/>
      <c r="AN271" s="305"/>
      <c r="AO271" s="305"/>
      <c r="AP271" s="305"/>
      <c r="AQ271" s="305"/>
      <c r="AR271" s="305"/>
      <c r="AS271" s="305"/>
      <c r="AT271" s="305"/>
      <c r="AU271" s="305"/>
      <c r="AV271" s="305"/>
      <c r="AW271" s="305"/>
      <c r="AX271" s="305"/>
      <c r="AY271" s="305"/>
      <c r="AZ271" s="305"/>
      <c r="BA271" s="305"/>
      <c r="BB271" s="305"/>
      <c r="BC271" s="305"/>
      <c r="BD271" s="305"/>
      <c r="BE271" s="305"/>
      <c r="BF271" s="305"/>
      <c r="BG271" s="305"/>
      <c r="BH271" s="305"/>
      <c r="BI271" s="305"/>
      <c r="BJ271" s="305"/>
      <c r="BK271" s="305"/>
      <c r="BL271" s="305"/>
      <c r="BM271" s="305"/>
      <c r="BN271" s="305"/>
      <c r="BO271" s="305"/>
      <c r="BP271" s="305"/>
      <c r="BQ271" s="305"/>
      <c r="BR271" s="305"/>
      <c r="BS271" s="305"/>
      <c r="BT271" s="305"/>
      <c r="BU271" s="305"/>
      <c r="BV271" s="305"/>
      <c r="BW271" s="305"/>
      <c r="BX271" s="305"/>
      <c r="BY271" s="305"/>
      <c r="BZ271" s="305"/>
      <c r="CA271" s="305"/>
      <c r="CB271" s="305"/>
      <c r="CC271" s="305"/>
      <c r="CD271" s="305"/>
      <c r="CE271" s="305"/>
      <c r="CF271" s="305"/>
      <c r="CG271" s="305"/>
      <c r="CH271" s="305"/>
      <c r="CI271" s="305"/>
      <c r="CJ271" s="305"/>
      <c r="CK271" s="305"/>
      <c r="CL271" s="305"/>
      <c r="CM271" s="305"/>
      <c r="CN271" s="305"/>
      <c r="CO271" s="305"/>
      <c r="CP271" s="305"/>
      <c r="CQ271" s="305"/>
      <c r="CR271" s="305"/>
      <c r="CS271" s="305"/>
      <c r="CT271" s="305"/>
      <c r="CU271" s="305"/>
      <c r="CV271" s="305"/>
      <c r="CW271" s="305"/>
      <c r="CX271" s="305"/>
      <c r="CY271" s="305"/>
      <c r="CZ271" s="305"/>
      <c r="DA271" s="305"/>
      <c r="DB271" s="305"/>
      <c r="DC271" s="305"/>
      <c r="DD271" s="305"/>
      <c r="DE271" s="305"/>
      <c r="DF271" s="305"/>
      <c r="DG271" s="305"/>
      <c r="DH271" s="305"/>
      <c r="DI271" s="305"/>
      <c r="DJ271" s="305"/>
      <c r="DK271" s="305"/>
      <c r="DL271" s="305"/>
      <c r="DM271" s="305"/>
      <c r="DN271" s="305"/>
      <c r="DO271" s="305"/>
      <c r="DP271" s="305"/>
      <c r="DQ271" s="305"/>
      <c r="DR271" s="305"/>
      <c r="DS271" s="305"/>
      <c r="DT271" s="305"/>
      <c r="DU271" s="305"/>
      <c r="DV271" s="305"/>
      <c r="DW271" s="305"/>
      <c r="DX271" s="305"/>
      <c r="DY271" s="305"/>
      <c r="DZ271" s="305"/>
      <c r="EA271" s="305"/>
      <c r="EB271" s="305"/>
      <c r="EC271" s="305"/>
      <c r="ED271" s="305"/>
      <c r="EE271" s="305"/>
      <c r="EF271" s="305"/>
      <c r="EG271" s="305"/>
      <c r="EH271" s="305"/>
      <c r="EI271" s="305"/>
      <c r="EJ271" s="305"/>
      <c r="EK271" s="305"/>
      <c r="EL271" s="305"/>
      <c r="EM271" s="305"/>
      <c r="EN271" s="305"/>
      <c r="EO271" s="305"/>
      <c r="EP271" s="305"/>
      <c r="EQ271" s="305"/>
    </row>
    <row r="272" spans="1:147" s="304" customFormat="1" ht="45" customHeight="1">
      <c r="A272" s="271" t="s">
        <v>1587</v>
      </c>
      <c r="B272" s="201" t="s">
        <v>2071</v>
      </c>
      <c r="C272" s="221">
        <v>42163</v>
      </c>
      <c r="D272" s="303">
        <v>47635</v>
      </c>
      <c r="E272" s="303" t="str">
        <f t="shared" ca="1" si="22"/>
        <v>VIGENTE</v>
      </c>
      <c r="F272" s="1558" t="str">
        <f t="shared" ca="1" si="23"/>
        <v>OK</v>
      </c>
      <c r="G272" s="201" t="s">
        <v>1277</v>
      </c>
      <c r="H272" s="206" t="s">
        <v>2070</v>
      </c>
      <c r="I272" s="222" t="s">
        <v>2072</v>
      </c>
      <c r="J272" s="201" t="s">
        <v>2073</v>
      </c>
      <c r="K272" s="290" t="s">
        <v>2074</v>
      </c>
      <c r="L272" s="834"/>
      <c r="M272" s="834" t="str">
        <f t="shared" si="26"/>
        <v>D1505-22</v>
      </c>
      <c r="N272" s="834" t="str">
        <f t="shared" si="27"/>
        <v/>
      </c>
      <c r="O272" s="305"/>
      <c r="P272" s="305"/>
      <c r="Q272" s="305"/>
      <c r="R272" s="305"/>
      <c r="S272" s="305"/>
      <c r="T272" s="305"/>
      <c r="U272" s="305"/>
      <c r="V272" s="305"/>
      <c r="W272" s="305"/>
      <c r="X272" s="305"/>
      <c r="Y272" s="305"/>
      <c r="Z272" s="305"/>
      <c r="AA272" s="305"/>
      <c r="AB272" s="305"/>
      <c r="AC272" s="305"/>
      <c r="AD272" s="305"/>
      <c r="AE272" s="305"/>
      <c r="AF272" s="305"/>
      <c r="AG272" s="305"/>
      <c r="AH272" s="305"/>
      <c r="AI272" s="305"/>
      <c r="AJ272" s="305"/>
      <c r="AK272" s="305"/>
      <c r="AL272" s="305"/>
      <c r="AM272" s="305"/>
      <c r="AN272" s="305"/>
      <c r="AO272" s="305"/>
      <c r="AP272" s="305"/>
      <c r="AQ272" s="305"/>
      <c r="AR272" s="305"/>
      <c r="AS272" s="305"/>
      <c r="AT272" s="305"/>
      <c r="AU272" s="305"/>
      <c r="AV272" s="305"/>
      <c r="AW272" s="305"/>
      <c r="AX272" s="305"/>
      <c r="AY272" s="305"/>
      <c r="AZ272" s="305"/>
      <c r="BA272" s="305"/>
      <c r="BB272" s="305"/>
      <c r="BC272" s="305"/>
      <c r="BD272" s="305"/>
      <c r="BE272" s="305"/>
      <c r="BF272" s="305"/>
      <c r="BG272" s="305"/>
      <c r="BH272" s="305"/>
      <c r="BI272" s="305"/>
      <c r="BJ272" s="305"/>
      <c r="BK272" s="305"/>
      <c r="BL272" s="305"/>
      <c r="BM272" s="305"/>
      <c r="BN272" s="305"/>
      <c r="BO272" s="305"/>
      <c r="BP272" s="305"/>
      <c r="BQ272" s="305"/>
      <c r="BR272" s="305"/>
      <c r="BS272" s="305"/>
      <c r="BT272" s="305"/>
      <c r="BU272" s="305"/>
      <c r="BV272" s="305"/>
      <c r="BW272" s="305"/>
      <c r="BX272" s="305"/>
      <c r="BY272" s="305"/>
      <c r="BZ272" s="305"/>
      <c r="CA272" s="305"/>
      <c r="CB272" s="305"/>
      <c r="CC272" s="305"/>
      <c r="CD272" s="305"/>
      <c r="CE272" s="305"/>
      <c r="CF272" s="305"/>
      <c r="CG272" s="305"/>
      <c r="CH272" s="305"/>
      <c r="CI272" s="305"/>
      <c r="CJ272" s="305"/>
      <c r="CK272" s="305"/>
      <c r="CL272" s="305"/>
      <c r="CM272" s="305"/>
      <c r="CN272" s="305"/>
      <c r="CO272" s="305"/>
      <c r="CP272" s="305"/>
      <c r="CQ272" s="305"/>
      <c r="CR272" s="305"/>
      <c r="CS272" s="305"/>
      <c r="CT272" s="305"/>
      <c r="CU272" s="305"/>
      <c r="CV272" s="305"/>
      <c r="CW272" s="305"/>
      <c r="CX272" s="305"/>
      <c r="CY272" s="305"/>
      <c r="CZ272" s="305"/>
      <c r="DA272" s="305"/>
      <c r="DB272" s="305"/>
      <c r="DC272" s="305"/>
      <c r="DD272" s="305"/>
      <c r="DE272" s="305"/>
      <c r="DF272" s="305"/>
      <c r="DG272" s="305"/>
      <c r="DH272" s="305"/>
      <c r="DI272" s="305"/>
      <c r="DJ272" s="305"/>
      <c r="DK272" s="305"/>
      <c r="DL272" s="305"/>
      <c r="DM272" s="305"/>
      <c r="DN272" s="305"/>
      <c r="DO272" s="305"/>
      <c r="DP272" s="305"/>
      <c r="DQ272" s="305"/>
      <c r="DR272" s="305"/>
      <c r="DS272" s="305"/>
      <c r="DT272" s="305"/>
      <c r="DU272" s="305"/>
      <c r="DV272" s="305"/>
      <c r="DW272" s="305"/>
      <c r="DX272" s="305"/>
      <c r="DY272" s="305"/>
      <c r="DZ272" s="305"/>
      <c r="EA272" s="305"/>
      <c r="EB272" s="305"/>
      <c r="EC272" s="305"/>
      <c r="ED272" s="305"/>
      <c r="EE272" s="305"/>
      <c r="EF272" s="305"/>
      <c r="EG272" s="305"/>
      <c r="EH272" s="305"/>
      <c r="EI272" s="305"/>
      <c r="EJ272" s="305"/>
      <c r="EK272" s="305"/>
      <c r="EL272" s="305"/>
      <c r="EM272" s="305"/>
      <c r="EN272" s="305"/>
      <c r="EO272" s="305"/>
      <c r="EP272" s="305"/>
      <c r="EQ272" s="305"/>
    </row>
    <row r="273" spans="1:147" s="127" customFormat="1" ht="30" customHeight="1">
      <c r="A273" s="271" t="s">
        <v>1587</v>
      </c>
      <c r="B273" s="201" t="s">
        <v>2077</v>
      </c>
      <c r="C273" s="221">
        <v>42163</v>
      </c>
      <c r="D273" s="303">
        <v>48366</v>
      </c>
      <c r="E273" s="303" t="str">
        <f t="shared" ca="1" si="22"/>
        <v>VIGENTE</v>
      </c>
      <c r="F273" s="1558" t="str">
        <f t="shared" ca="1" si="23"/>
        <v>OK</v>
      </c>
      <c r="G273" s="201" t="s">
        <v>1277</v>
      </c>
      <c r="H273" s="206" t="s">
        <v>2078</v>
      </c>
      <c r="I273" s="206" t="s">
        <v>2075</v>
      </c>
      <c r="J273" s="201" t="s">
        <v>2076</v>
      </c>
      <c r="K273" s="290" t="s">
        <v>2079</v>
      </c>
      <c r="L273" s="834"/>
      <c r="M273" s="834" t="str">
        <f t="shared" si="26"/>
        <v>D1505-23</v>
      </c>
      <c r="N273" s="834" t="str">
        <f t="shared" si="27"/>
        <v/>
      </c>
      <c r="O273" s="126"/>
      <c r="P273" s="126"/>
      <c r="Q273" s="126"/>
      <c r="R273" s="126"/>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6"/>
      <c r="AP273" s="126"/>
      <c r="AQ273" s="126"/>
      <c r="AR273" s="126"/>
      <c r="AS273" s="126"/>
      <c r="AT273" s="126"/>
      <c r="AU273" s="126"/>
      <c r="AV273" s="126"/>
      <c r="AW273" s="126"/>
      <c r="AX273" s="126"/>
      <c r="AY273" s="126"/>
      <c r="AZ273" s="126"/>
      <c r="BA273" s="126"/>
      <c r="BB273" s="126"/>
      <c r="BC273" s="126"/>
      <c r="BD273" s="126"/>
      <c r="BE273" s="126"/>
      <c r="BF273" s="126"/>
      <c r="BG273" s="126"/>
      <c r="BH273" s="126"/>
      <c r="BI273" s="126"/>
      <c r="BJ273" s="126"/>
      <c r="BK273" s="126"/>
      <c r="BL273" s="126"/>
      <c r="BM273" s="126"/>
      <c r="BN273" s="126"/>
      <c r="BO273" s="126"/>
      <c r="BP273" s="126"/>
      <c r="BQ273" s="126"/>
      <c r="BR273" s="126"/>
      <c r="BS273" s="126"/>
      <c r="BT273" s="126"/>
      <c r="BU273" s="126"/>
      <c r="BV273" s="126"/>
      <c r="BW273" s="126"/>
      <c r="BX273" s="126"/>
      <c r="BY273" s="126"/>
      <c r="BZ273" s="126"/>
      <c r="CA273" s="126"/>
      <c r="CB273" s="126"/>
      <c r="CC273" s="126"/>
      <c r="CD273" s="126"/>
      <c r="CE273" s="126"/>
      <c r="CF273" s="126"/>
      <c r="CG273" s="126"/>
      <c r="CH273" s="126"/>
      <c r="CI273" s="126"/>
      <c r="CJ273" s="126"/>
      <c r="CK273" s="126"/>
      <c r="CL273" s="126"/>
      <c r="CM273" s="126"/>
      <c r="CN273" s="126"/>
      <c r="CO273" s="126"/>
      <c r="CP273" s="126"/>
      <c r="CQ273" s="126"/>
      <c r="CR273" s="126"/>
      <c r="CS273" s="126"/>
      <c r="CT273" s="126"/>
      <c r="CU273" s="126"/>
      <c r="CV273" s="126"/>
      <c r="CW273" s="126"/>
      <c r="CX273" s="126"/>
      <c r="CY273" s="126"/>
      <c r="CZ273" s="126"/>
      <c r="DA273" s="126"/>
      <c r="DB273" s="126"/>
      <c r="DC273" s="126"/>
      <c r="DD273" s="126"/>
      <c r="DE273" s="126"/>
      <c r="DF273" s="126"/>
      <c r="DG273" s="126"/>
      <c r="DH273" s="126"/>
      <c r="DI273" s="126"/>
      <c r="DJ273" s="126"/>
      <c r="DK273" s="126"/>
      <c r="DL273" s="126"/>
      <c r="DM273" s="126"/>
      <c r="DN273" s="126"/>
      <c r="DO273" s="126"/>
      <c r="DP273" s="126"/>
      <c r="DQ273" s="126"/>
      <c r="DR273" s="126"/>
      <c r="DS273" s="126"/>
      <c r="DT273" s="126"/>
      <c r="DU273" s="126"/>
      <c r="DV273" s="126"/>
      <c r="DW273" s="126"/>
      <c r="DX273" s="126"/>
      <c r="DY273" s="126"/>
      <c r="DZ273" s="126"/>
      <c r="EA273" s="126"/>
      <c r="EB273" s="126"/>
      <c r="EC273" s="126"/>
      <c r="ED273" s="126"/>
      <c r="EE273" s="126"/>
      <c r="EF273" s="126"/>
      <c r="EG273" s="126"/>
      <c r="EH273" s="126"/>
      <c r="EI273" s="126"/>
      <c r="EJ273" s="126"/>
      <c r="EK273" s="126"/>
      <c r="EL273" s="126"/>
      <c r="EM273" s="126"/>
      <c r="EN273" s="126"/>
      <c r="EO273" s="126"/>
      <c r="EP273" s="126"/>
      <c r="EQ273" s="126"/>
    </row>
    <row r="274" spans="1:147" s="304" customFormat="1" ht="30" customHeight="1">
      <c r="A274" s="271" t="s">
        <v>1587</v>
      </c>
      <c r="B274" s="201" t="s">
        <v>2081</v>
      </c>
      <c r="C274" s="221">
        <v>42194</v>
      </c>
      <c r="D274" s="303">
        <v>47665</v>
      </c>
      <c r="E274" s="303" t="str">
        <f t="shared" ca="1" si="22"/>
        <v>VIGENTE</v>
      </c>
      <c r="F274" s="1558" t="str">
        <f t="shared" ca="1" si="23"/>
        <v>OK</v>
      </c>
      <c r="G274" s="201" t="s">
        <v>1277</v>
      </c>
      <c r="H274" s="206" t="s">
        <v>2082</v>
      </c>
      <c r="I274" s="206" t="s">
        <v>2083</v>
      </c>
      <c r="J274" s="201" t="s">
        <v>2085</v>
      </c>
      <c r="K274" s="290" t="s">
        <v>2084</v>
      </c>
      <c r="L274" s="834"/>
      <c r="M274" s="834" t="str">
        <f t="shared" si="26"/>
        <v>D1505-24</v>
      </c>
      <c r="N274" s="834" t="str">
        <f t="shared" si="27"/>
        <v/>
      </c>
    </row>
    <row r="275" spans="1:147" s="304" customFormat="1" ht="30" customHeight="1">
      <c r="A275" s="271" t="s">
        <v>1587</v>
      </c>
      <c r="B275" s="201" t="s">
        <v>2088</v>
      </c>
      <c r="C275" s="221">
        <v>42195</v>
      </c>
      <c r="D275" s="303">
        <v>47665</v>
      </c>
      <c r="E275" s="303" t="str">
        <f t="shared" ca="1" si="22"/>
        <v>VIGENTE</v>
      </c>
      <c r="F275" s="1558" t="str">
        <f t="shared" ca="1" si="23"/>
        <v>OK</v>
      </c>
      <c r="G275" s="201" t="s">
        <v>1277</v>
      </c>
      <c r="H275" s="206" t="s">
        <v>2086</v>
      </c>
      <c r="I275" s="206" t="s">
        <v>2089</v>
      </c>
      <c r="J275" s="201" t="s">
        <v>2090</v>
      </c>
      <c r="K275" s="290" t="s">
        <v>2091</v>
      </c>
      <c r="L275" s="834"/>
      <c r="M275" s="834" t="str">
        <f t="shared" si="26"/>
        <v>D1506-36</v>
      </c>
      <c r="N275" s="834" t="str">
        <f t="shared" si="27"/>
        <v/>
      </c>
    </row>
    <row r="276" spans="1:147" s="304" customFormat="1" ht="30" customHeight="1">
      <c r="A276" s="271" t="s">
        <v>1587</v>
      </c>
      <c r="B276" s="201" t="s">
        <v>2096</v>
      </c>
      <c r="C276" s="221">
        <v>42195</v>
      </c>
      <c r="D276" s="303">
        <v>47665</v>
      </c>
      <c r="E276" s="303" t="str">
        <f t="shared" ca="1" si="22"/>
        <v>VIGENTE</v>
      </c>
      <c r="F276" s="1558" t="str">
        <f t="shared" ca="1" si="23"/>
        <v>OK</v>
      </c>
      <c r="G276" s="201" t="s">
        <v>1277</v>
      </c>
      <c r="H276" s="206" t="s">
        <v>2092</v>
      </c>
      <c r="I276" s="206" t="s">
        <v>2093</v>
      </c>
      <c r="J276" s="201" t="s">
        <v>2094</v>
      </c>
      <c r="K276" s="290" t="s">
        <v>2095</v>
      </c>
      <c r="L276" s="834"/>
      <c r="M276" s="834" t="str">
        <f t="shared" si="26"/>
        <v>D1506-28</v>
      </c>
      <c r="N276" s="834" t="str">
        <f t="shared" si="27"/>
        <v/>
      </c>
    </row>
    <row r="277" spans="1:147" s="304" customFormat="1" ht="45" customHeight="1">
      <c r="A277" s="271" t="s">
        <v>1587</v>
      </c>
      <c r="B277" s="201" t="s">
        <v>2087</v>
      </c>
      <c r="C277" s="221">
        <v>42194</v>
      </c>
      <c r="D277" s="303">
        <v>47665</v>
      </c>
      <c r="E277" s="303" t="str">
        <f t="shared" ca="1" si="22"/>
        <v>VIGENTE</v>
      </c>
      <c r="F277" s="1558" t="str">
        <f t="shared" ca="1" si="23"/>
        <v>OK</v>
      </c>
      <c r="G277" s="201" t="s">
        <v>1277</v>
      </c>
      <c r="H277" s="206" t="s">
        <v>2097</v>
      </c>
      <c r="I277" s="206" t="s">
        <v>2098</v>
      </c>
      <c r="J277" s="201" t="s">
        <v>2076</v>
      </c>
      <c r="K277" s="290" t="s">
        <v>2099</v>
      </c>
      <c r="L277" s="834"/>
      <c r="M277" s="834" t="str">
        <f t="shared" si="26"/>
        <v>D1506-34</v>
      </c>
      <c r="N277" s="834" t="str">
        <f t="shared" si="27"/>
        <v/>
      </c>
    </row>
    <row r="278" spans="1:147" s="304" customFormat="1" ht="30" customHeight="1">
      <c r="A278" s="271" t="s">
        <v>1587</v>
      </c>
      <c r="B278" s="201" t="s">
        <v>2109</v>
      </c>
      <c r="C278" s="221">
        <v>42219</v>
      </c>
      <c r="D278" s="303">
        <v>45870</v>
      </c>
      <c r="E278" s="303" t="str">
        <f t="shared" ca="1" si="22"/>
        <v>CADUCADO</v>
      </c>
      <c r="F278" s="1558" t="str">
        <f t="shared" ca="1" si="23"/>
        <v>ALERTA</v>
      </c>
      <c r="G278" s="201" t="s">
        <v>1277</v>
      </c>
      <c r="H278" s="206" t="s">
        <v>808</v>
      </c>
      <c r="I278" s="206" t="s">
        <v>2729</v>
      </c>
      <c r="J278" s="201" t="s">
        <v>2103</v>
      </c>
      <c r="K278" s="290" t="s">
        <v>2104</v>
      </c>
      <c r="L278" s="834"/>
      <c r="M278" s="834" t="str">
        <f t="shared" si="26"/>
        <v>D1506-31</v>
      </c>
      <c r="N278" s="834" t="str">
        <f t="shared" si="27"/>
        <v/>
      </c>
    </row>
    <row r="279" spans="1:147" s="304" customFormat="1" ht="30" customHeight="1">
      <c r="A279" s="271" t="s">
        <v>1587</v>
      </c>
      <c r="B279" s="201" t="s">
        <v>2106</v>
      </c>
      <c r="C279" s="221">
        <v>42219</v>
      </c>
      <c r="D279" s="303">
        <v>45870</v>
      </c>
      <c r="E279" s="303" t="str">
        <f t="shared" ca="1" si="22"/>
        <v>CADUCADO</v>
      </c>
      <c r="F279" s="1558" t="str">
        <f t="shared" ca="1" si="23"/>
        <v>ALERTA</v>
      </c>
      <c r="G279" s="201" t="s">
        <v>1277</v>
      </c>
      <c r="H279" s="206" t="s">
        <v>2105</v>
      </c>
      <c r="I279" s="206" t="s">
        <v>2730</v>
      </c>
      <c r="J279" s="201" t="s">
        <v>2107</v>
      </c>
      <c r="K279" s="290" t="s">
        <v>2108</v>
      </c>
      <c r="L279" s="834"/>
      <c r="M279" s="834" t="str">
        <f t="shared" si="26"/>
        <v>D1506-29</v>
      </c>
      <c r="N279" s="834" t="str">
        <f t="shared" si="27"/>
        <v/>
      </c>
    </row>
    <row r="280" spans="1:147" s="304" customFormat="1" ht="30" customHeight="1">
      <c r="A280" s="271" t="s">
        <v>1587</v>
      </c>
      <c r="B280" s="201" t="s">
        <v>2110</v>
      </c>
      <c r="C280" s="221">
        <v>42219</v>
      </c>
      <c r="D280" s="303">
        <v>45870</v>
      </c>
      <c r="E280" s="303" t="str">
        <f t="shared" ca="1" si="22"/>
        <v>CADUCADO</v>
      </c>
      <c r="F280" s="1558" t="str">
        <f t="shared" ca="1" si="23"/>
        <v>ALERTA</v>
      </c>
      <c r="G280" s="201" t="s">
        <v>1277</v>
      </c>
      <c r="H280" s="206" t="s">
        <v>2111</v>
      </c>
      <c r="I280" s="206" t="s">
        <v>2112</v>
      </c>
      <c r="J280" s="201" t="s">
        <v>2113</v>
      </c>
      <c r="K280" s="290" t="s">
        <v>2114</v>
      </c>
      <c r="L280" s="834"/>
      <c r="M280" s="834" t="str">
        <f t="shared" si="26"/>
        <v>D1506-30</v>
      </c>
      <c r="N280" s="834" t="str">
        <f t="shared" si="27"/>
        <v/>
      </c>
    </row>
    <row r="281" spans="1:147" s="304" customFormat="1" ht="30" customHeight="1">
      <c r="A281" s="271" t="s">
        <v>1587</v>
      </c>
      <c r="B281" s="201" t="s">
        <v>2147</v>
      </c>
      <c r="C281" s="221">
        <v>42325</v>
      </c>
      <c r="D281" s="303">
        <v>44136</v>
      </c>
      <c r="E281" s="303" t="str">
        <f t="shared" ca="1" si="22"/>
        <v>CADUCADO</v>
      </c>
      <c r="F281" s="1558" t="str">
        <f t="shared" ca="1" si="23"/>
        <v>ALERTA</v>
      </c>
      <c r="G281" s="201" t="s">
        <v>1278</v>
      </c>
      <c r="H281" s="316" t="s">
        <v>2731</v>
      </c>
      <c r="I281" s="222" t="s">
        <v>2732</v>
      </c>
      <c r="J281" s="201" t="s">
        <v>2148</v>
      </c>
      <c r="K281" s="290" t="s">
        <v>2149</v>
      </c>
      <c r="L281" s="834"/>
      <c r="M281" s="834" t="str">
        <f t="shared" si="26"/>
        <v>D1506-33</v>
      </c>
      <c r="N281" s="834" t="str">
        <f t="shared" si="27"/>
        <v/>
      </c>
    </row>
    <row r="282" spans="1:147" s="304" customFormat="1" ht="30" customHeight="1">
      <c r="A282" s="271" t="s">
        <v>1587</v>
      </c>
      <c r="B282" s="201" t="s">
        <v>2163</v>
      </c>
      <c r="C282" s="221">
        <v>42356</v>
      </c>
      <c r="D282" s="303">
        <v>45992</v>
      </c>
      <c r="E282" s="303" t="str">
        <f t="shared" ca="1" si="22"/>
        <v>CADUCADO</v>
      </c>
      <c r="F282" s="1558" t="str">
        <f t="shared" ca="1" si="23"/>
        <v>ALERTA</v>
      </c>
      <c r="G282" s="201" t="s">
        <v>1276</v>
      </c>
      <c r="H282" s="206" t="s">
        <v>2162</v>
      </c>
      <c r="I282" s="285" t="s">
        <v>2164</v>
      </c>
      <c r="J282" s="201" t="s">
        <v>2165</v>
      </c>
      <c r="K282" s="290" t="s">
        <v>2166</v>
      </c>
      <c r="L282" s="834"/>
      <c r="M282" s="834" t="str">
        <f t="shared" si="26"/>
        <v>D1506-32</v>
      </c>
      <c r="N282" s="834" t="str">
        <f t="shared" si="27"/>
        <v/>
      </c>
    </row>
    <row r="283" spans="1:147" s="304" customFormat="1" ht="30" customHeight="1">
      <c r="A283" s="271" t="s">
        <v>1587</v>
      </c>
      <c r="B283" s="201" t="s">
        <v>2168</v>
      </c>
      <c r="C283" s="221">
        <v>42356</v>
      </c>
      <c r="D283" s="303">
        <v>45992</v>
      </c>
      <c r="E283" s="303" t="str">
        <f t="shared" ca="1" si="22"/>
        <v>CADUCADO</v>
      </c>
      <c r="F283" s="1558" t="str">
        <f t="shared" ca="1" si="23"/>
        <v>ALERTA</v>
      </c>
      <c r="G283" s="201" t="s">
        <v>1277</v>
      </c>
      <c r="H283" s="206" t="s">
        <v>2170</v>
      </c>
      <c r="I283" s="222" t="s">
        <v>2171</v>
      </c>
      <c r="J283" s="201" t="s">
        <v>2169</v>
      </c>
      <c r="K283" s="290" t="s">
        <v>2172</v>
      </c>
      <c r="L283" s="834"/>
      <c r="M283" s="834" t="str">
        <f t="shared" si="26"/>
        <v>D1507-37</v>
      </c>
      <c r="N283" s="834" t="str">
        <f t="shared" si="27"/>
        <v/>
      </c>
    </row>
    <row r="284" spans="1:147" s="304" customFormat="1" ht="30" customHeight="1">
      <c r="A284" s="271" t="s">
        <v>1587</v>
      </c>
      <c r="B284" s="201" t="s">
        <v>2188</v>
      </c>
      <c r="C284" s="221">
        <v>42405</v>
      </c>
      <c r="D284" s="303">
        <v>46054</v>
      </c>
      <c r="E284" s="303" t="str">
        <f t="shared" ca="1" si="22"/>
        <v>CADUCADO</v>
      </c>
      <c r="F284" s="1558" t="str">
        <f t="shared" ca="1" si="23"/>
        <v>ALERTA</v>
      </c>
      <c r="G284" s="201" t="s">
        <v>1278</v>
      </c>
      <c r="H284" s="206" t="s">
        <v>2189</v>
      </c>
      <c r="I284" s="206" t="s">
        <v>2190</v>
      </c>
      <c r="J284" s="201" t="s">
        <v>2169</v>
      </c>
      <c r="K284" s="290" t="s">
        <v>2191</v>
      </c>
      <c r="L284" s="834"/>
      <c r="M284" s="834" t="str">
        <f t="shared" si="26"/>
        <v>D1507-41</v>
      </c>
      <c r="N284" s="834" t="str">
        <f t="shared" si="27"/>
        <v/>
      </c>
    </row>
    <row r="285" spans="1:147" s="304" customFormat="1" ht="36.75" customHeight="1">
      <c r="A285" s="271" t="s">
        <v>1587</v>
      </c>
      <c r="B285" s="201" t="s">
        <v>2193</v>
      </c>
      <c r="C285" s="221">
        <v>42405</v>
      </c>
      <c r="D285" s="303">
        <v>46054</v>
      </c>
      <c r="E285" s="303" t="str">
        <f t="shared" ca="1" si="22"/>
        <v>CADUCADO</v>
      </c>
      <c r="F285" s="1558" t="str">
        <f t="shared" ca="1" si="23"/>
        <v>ALERTA</v>
      </c>
      <c r="G285" s="201" t="s">
        <v>1278</v>
      </c>
      <c r="H285" s="206" t="s">
        <v>2192</v>
      </c>
      <c r="I285" s="206" t="s">
        <v>2195</v>
      </c>
      <c r="J285" s="201" t="s">
        <v>2194</v>
      </c>
      <c r="K285" s="290" t="s">
        <v>2196</v>
      </c>
      <c r="L285" s="834"/>
      <c r="M285" s="834" t="str">
        <f t="shared" si="26"/>
        <v>D1507-40</v>
      </c>
      <c r="N285" s="834" t="str">
        <f t="shared" si="27"/>
        <v/>
      </c>
    </row>
    <row r="286" spans="1:147" s="304" customFormat="1" ht="30" customHeight="1">
      <c r="A286" s="271" t="s">
        <v>1587</v>
      </c>
      <c r="B286" s="201" t="s">
        <v>2392</v>
      </c>
      <c r="C286" s="221">
        <v>42500</v>
      </c>
      <c r="D286" s="303">
        <v>46143</v>
      </c>
      <c r="E286" s="303" t="str">
        <f t="shared" ca="1" si="22"/>
        <v>CADUCADO</v>
      </c>
      <c r="F286" s="1558" t="str">
        <f t="shared" ca="1" si="23"/>
        <v>ALERTA</v>
      </c>
      <c r="G286" s="201" t="s">
        <v>1278</v>
      </c>
      <c r="H286" s="206" t="s">
        <v>2394</v>
      </c>
      <c r="I286" s="317" t="s">
        <v>2393</v>
      </c>
      <c r="J286" s="201" t="s">
        <v>2395</v>
      </c>
      <c r="K286" s="290" t="s">
        <v>2396</v>
      </c>
      <c r="L286" s="834"/>
      <c r="M286" s="834" t="str">
        <f t="shared" si="26"/>
        <v>D1507-38</v>
      </c>
      <c r="N286" s="834" t="str">
        <f t="shared" si="27"/>
        <v/>
      </c>
    </row>
    <row r="287" spans="1:147" s="304" customFormat="1" ht="45">
      <c r="A287" s="952" t="s">
        <v>1648</v>
      </c>
      <c r="B287" s="953" t="s">
        <v>5403</v>
      </c>
      <c r="C287" s="954">
        <v>44460</v>
      </c>
      <c r="D287" s="955">
        <v>45930</v>
      </c>
      <c r="E287" s="955"/>
      <c r="F287" s="2340"/>
      <c r="G287" s="953" t="s">
        <v>1278</v>
      </c>
      <c r="H287" s="956" t="s">
        <v>3350</v>
      </c>
      <c r="I287" s="957" t="s">
        <v>3351</v>
      </c>
      <c r="J287" s="953" t="s">
        <v>3352</v>
      </c>
      <c r="K287" s="958">
        <v>91398</v>
      </c>
      <c r="L287" s="834"/>
      <c r="M287" s="834" t="str">
        <f>IF(ISNUMBER(FIND("/",$B280,1)),MID($B280,1,FIND("/",$B280,1)-1),$B280)</f>
        <v>D1508-43</v>
      </c>
      <c r="N287" s="834" t="str">
        <f>IF(ISNUMBER(FIND("/",$B280,1)),MID($B280,FIND("/",$B280,1)+1,LEN($B280)),"")</f>
        <v/>
      </c>
    </row>
    <row r="288" spans="1:147" s="304" customFormat="1" ht="49.5" customHeight="1">
      <c r="A288" s="968" t="s">
        <v>1589</v>
      </c>
      <c r="B288" s="969" t="s">
        <v>3533</v>
      </c>
      <c r="C288" s="970">
        <v>43321</v>
      </c>
      <c r="D288" s="971">
        <v>46974</v>
      </c>
      <c r="E288" s="971" t="str">
        <f t="shared" ref="E288:E312" ca="1" si="28">IF(D288&lt;=$T$2,"CADUCADO","VIGENTE")</f>
        <v>VIGENTE</v>
      </c>
      <c r="F288" s="971" t="str">
        <f t="shared" ref="F288:F312" ca="1" si="29">IF($T$2&gt;=(EDATE(D288,-3)),"ALERTA","OK")</f>
        <v>OK</v>
      </c>
      <c r="G288" s="969" t="s">
        <v>1277</v>
      </c>
      <c r="H288" s="976" t="s">
        <v>5558</v>
      </c>
      <c r="I288" s="972" t="s">
        <v>3488</v>
      </c>
      <c r="J288" s="969"/>
      <c r="K288" s="969"/>
      <c r="L288" s="834"/>
      <c r="M288" s="834"/>
      <c r="N288" s="834"/>
    </row>
    <row r="289" spans="1:14" s="304" customFormat="1" ht="30">
      <c r="A289" s="974" t="s">
        <v>1588</v>
      </c>
      <c r="B289" s="156" t="s">
        <v>3534</v>
      </c>
      <c r="C289" s="157">
        <v>43321</v>
      </c>
      <c r="D289" s="975">
        <v>46974</v>
      </c>
      <c r="E289" s="975" t="str">
        <f t="shared" ca="1" si="28"/>
        <v>VIGENTE</v>
      </c>
      <c r="F289" s="975" t="str">
        <f t="shared" ca="1" si="29"/>
        <v>OK</v>
      </c>
      <c r="G289" s="156" t="s">
        <v>1277</v>
      </c>
      <c r="H289" s="206" t="s">
        <v>3511</v>
      </c>
      <c r="I289" s="222" t="s">
        <v>3516</v>
      </c>
      <c r="J289" s="201" t="s">
        <v>133</v>
      </c>
      <c r="K289" s="634" t="s">
        <v>132</v>
      </c>
      <c r="L289" s="834"/>
      <c r="M289" s="834"/>
      <c r="N289" s="834"/>
    </row>
    <row r="290" spans="1:14" s="304" customFormat="1" ht="45">
      <c r="A290" s="974" t="s">
        <v>1588</v>
      </c>
      <c r="B290" s="156" t="s">
        <v>3535</v>
      </c>
      <c r="C290" s="157">
        <v>43321</v>
      </c>
      <c r="D290" s="975">
        <v>46974</v>
      </c>
      <c r="E290" s="975" t="str">
        <f t="shared" ca="1" si="28"/>
        <v>VIGENTE</v>
      </c>
      <c r="F290" s="975" t="str">
        <f t="shared" ca="1" si="29"/>
        <v>OK</v>
      </c>
      <c r="G290" s="156" t="s">
        <v>1277</v>
      </c>
      <c r="H290" s="206" t="s">
        <v>3512</v>
      </c>
      <c r="I290" s="222" t="s">
        <v>3513</v>
      </c>
      <c r="J290" s="609" t="s">
        <v>133</v>
      </c>
      <c r="K290" s="634" t="s">
        <v>3519</v>
      </c>
      <c r="L290" s="834"/>
      <c r="M290" s="834"/>
      <c r="N290" s="834"/>
    </row>
    <row r="291" spans="1:14" s="304" customFormat="1" ht="30">
      <c r="A291" s="974" t="s">
        <v>1588</v>
      </c>
      <c r="B291" s="156" t="s">
        <v>3537</v>
      </c>
      <c r="C291" s="157">
        <v>43321</v>
      </c>
      <c r="D291" s="975">
        <v>46974</v>
      </c>
      <c r="E291" s="975" t="str">
        <f t="shared" ca="1" si="28"/>
        <v>VIGENTE</v>
      </c>
      <c r="F291" s="975" t="str">
        <f t="shared" ca="1" si="29"/>
        <v>OK</v>
      </c>
      <c r="G291" s="156" t="s">
        <v>1277</v>
      </c>
      <c r="H291" s="206" t="s">
        <v>3506</v>
      </c>
      <c r="I291" s="613" t="s">
        <v>3517</v>
      </c>
      <c r="J291" s="609" t="s">
        <v>133</v>
      </c>
      <c r="K291" s="634" t="s">
        <v>3520</v>
      </c>
      <c r="L291" s="834"/>
      <c r="M291" s="834"/>
      <c r="N291" s="834"/>
    </row>
    <row r="292" spans="1:14" s="304" customFormat="1" ht="30">
      <c r="A292" s="974" t="s">
        <v>1588</v>
      </c>
      <c r="B292" s="156" t="s">
        <v>3536</v>
      </c>
      <c r="C292" s="157">
        <v>43321</v>
      </c>
      <c r="D292" s="975">
        <v>46974</v>
      </c>
      <c r="E292" s="975" t="str">
        <f t="shared" ca="1" si="28"/>
        <v>VIGENTE</v>
      </c>
      <c r="F292" s="975" t="str">
        <f t="shared" ca="1" si="29"/>
        <v>OK</v>
      </c>
      <c r="G292" s="156" t="s">
        <v>1277</v>
      </c>
      <c r="H292" s="206" t="s">
        <v>3507</v>
      </c>
      <c r="I292" s="613" t="s">
        <v>3517</v>
      </c>
      <c r="J292" s="609" t="s">
        <v>133</v>
      </c>
      <c r="K292" s="634" t="s">
        <v>3521</v>
      </c>
      <c r="L292" s="834"/>
      <c r="M292" s="834"/>
      <c r="N292" s="834"/>
    </row>
    <row r="293" spans="1:14" s="304" customFormat="1" ht="45" customHeight="1">
      <c r="A293" s="974" t="s">
        <v>1588</v>
      </c>
      <c r="B293" s="156" t="s">
        <v>3538</v>
      </c>
      <c r="C293" s="157">
        <v>43321</v>
      </c>
      <c r="D293" s="975">
        <v>46974</v>
      </c>
      <c r="E293" s="975" t="str">
        <f t="shared" ca="1" si="28"/>
        <v>VIGENTE</v>
      </c>
      <c r="F293" s="975" t="str">
        <f t="shared" ca="1" si="29"/>
        <v>OK</v>
      </c>
      <c r="G293" s="156" t="s">
        <v>1277</v>
      </c>
      <c r="H293" s="206" t="s">
        <v>3508</v>
      </c>
      <c r="I293" s="613" t="s">
        <v>3517</v>
      </c>
      <c r="J293" s="609" t="s">
        <v>133</v>
      </c>
      <c r="K293" s="634" t="s">
        <v>3522</v>
      </c>
      <c r="L293" s="834"/>
      <c r="M293" s="834"/>
      <c r="N293" s="834"/>
    </row>
    <row r="294" spans="1:14" s="304" customFormat="1" ht="30" customHeight="1">
      <c r="A294" s="974" t="s">
        <v>1588</v>
      </c>
      <c r="B294" s="156" t="s">
        <v>3539</v>
      </c>
      <c r="C294" s="157">
        <v>43321</v>
      </c>
      <c r="D294" s="975">
        <v>46974</v>
      </c>
      <c r="E294" s="975" t="str">
        <f t="shared" ca="1" si="28"/>
        <v>VIGENTE</v>
      </c>
      <c r="F294" s="975" t="str">
        <f t="shared" ca="1" si="29"/>
        <v>OK</v>
      </c>
      <c r="G294" s="156" t="s">
        <v>1277</v>
      </c>
      <c r="H294" s="206" t="s">
        <v>3509</v>
      </c>
      <c r="I294" s="222" t="s">
        <v>3514</v>
      </c>
      <c r="J294" s="201" t="s">
        <v>3518</v>
      </c>
      <c r="K294" s="634" t="s">
        <v>3523</v>
      </c>
      <c r="L294" s="834"/>
      <c r="M294" s="834"/>
      <c r="N294" s="834"/>
    </row>
    <row r="295" spans="1:14" s="304" customFormat="1" ht="45" customHeight="1">
      <c r="A295" s="974" t="s">
        <v>1588</v>
      </c>
      <c r="B295" s="156" t="s">
        <v>3540</v>
      </c>
      <c r="C295" s="157">
        <v>43321</v>
      </c>
      <c r="D295" s="975">
        <v>46974</v>
      </c>
      <c r="E295" s="975" t="str">
        <f t="shared" ca="1" si="28"/>
        <v>VIGENTE</v>
      </c>
      <c r="F295" s="975" t="str">
        <f t="shared" ca="1" si="29"/>
        <v>OK</v>
      </c>
      <c r="G295" s="156" t="s">
        <v>1277</v>
      </c>
      <c r="H295" s="206" t="s">
        <v>3510</v>
      </c>
      <c r="I295" s="222" t="s">
        <v>3515</v>
      </c>
      <c r="J295" s="201" t="s">
        <v>1502</v>
      </c>
      <c r="K295" s="634" t="s">
        <v>3524</v>
      </c>
      <c r="L295" s="834"/>
      <c r="M295" s="834"/>
      <c r="N295" s="834"/>
    </row>
    <row r="296" spans="1:14" s="1653" customFormat="1" ht="30" customHeight="1">
      <c r="A296" s="968" t="s">
        <v>1589</v>
      </c>
      <c r="B296" s="969" t="s">
        <v>3487</v>
      </c>
      <c r="C296" s="970">
        <v>43321</v>
      </c>
      <c r="D296" s="971">
        <v>46974</v>
      </c>
      <c r="E296" s="971" t="str">
        <f t="shared" ca="1" si="28"/>
        <v>VIGENTE</v>
      </c>
      <c r="F296" s="971" t="str">
        <f t="shared" ca="1" si="29"/>
        <v>OK</v>
      </c>
      <c r="G296" s="969" t="s">
        <v>1277</v>
      </c>
      <c r="H296" s="976" t="s">
        <v>5543</v>
      </c>
      <c r="I296" s="972" t="s">
        <v>3488</v>
      </c>
      <c r="J296" s="969"/>
      <c r="K296" s="969"/>
      <c r="L296" s="1652"/>
      <c r="M296" s="1652"/>
      <c r="N296" s="1652"/>
    </row>
    <row r="297" spans="1:14" s="304" customFormat="1" ht="30" customHeight="1">
      <c r="A297" s="974" t="s">
        <v>1588</v>
      </c>
      <c r="B297" s="156" t="s">
        <v>3498</v>
      </c>
      <c r="C297" s="157">
        <v>43321</v>
      </c>
      <c r="D297" s="975">
        <v>46974</v>
      </c>
      <c r="E297" s="975" t="str">
        <f t="shared" ca="1" si="28"/>
        <v>VIGENTE</v>
      </c>
      <c r="F297" s="975" t="str">
        <f t="shared" ca="1" si="29"/>
        <v>OK</v>
      </c>
      <c r="G297" s="156" t="s">
        <v>1277</v>
      </c>
      <c r="H297" s="621" t="s">
        <v>3490</v>
      </c>
      <c r="I297" s="222" t="s">
        <v>3488</v>
      </c>
      <c r="J297" s="156" t="s">
        <v>3489</v>
      </c>
      <c r="K297" s="156" t="s">
        <v>3525</v>
      </c>
      <c r="L297" s="834"/>
      <c r="M297" s="834"/>
      <c r="N297" s="834"/>
    </row>
    <row r="298" spans="1:14" s="304" customFormat="1" ht="45" customHeight="1">
      <c r="A298" s="974" t="s">
        <v>1588</v>
      </c>
      <c r="B298" s="156" t="s">
        <v>3499</v>
      </c>
      <c r="C298" s="157">
        <v>43321</v>
      </c>
      <c r="D298" s="975">
        <v>46974</v>
      </c>
      <c r="E298" s="975" t="str">
        <f t="shared" ca="1" si="28"/>
        <v>VIGENTE</v>
      </c>
      <c r="F298" s="975" t="str">
        <f t="shared" ca="1" si="29"/>
        <v>OK</v>
      </c>
      <c r="G298" s="156" t="s">
        <v>1277</v>
      </c>
      <c r="H298" s="620" t="s">
        <v>3491</v>
      </c>
      <c r="I298" s="222" t="s">
        <v>3488</v>
      </c>
      <c r="J298" s="156" t="s">
        <v>3489</v>
      </c>
      <c r="K298" s="156" t="s">
        <v>3526</v>
      </c>
      <c r="L298" s="834"/>
      <c r="M298" s="834"/>
      <c r="N298" s="834"/>
    </row>
    <row r="299" spans="1:14" s="304" customFormat="1" ht="32.25" customHeight="1">
      <c r="A299" s="974" t="s">
        <v>1588</v>
      </c>
      <c r="B299" s="156" t="s">
        <v>3500</v>
      </c>
      <c r="C299" s="157">
        <v>43321</v>
      </c>
      <c r="D299" s="975">
        <v>46974</v>
      </c>
      <c r="E299" s="975" t="str">
        <f t="shared" ca="1" si="28"/>
        <v>VIGENTE</v>
      </c>
      <c r="F299" s="975" t="str">
        <f t="shared" ca="1" si="29"/>
        <v>OK</v>
      </c>
      <c r="G299" s="156" t="s">
        <v>1277</v>
      </c>
      <c r="H299" s="620" t="s">
        <v>3492</v>
      </c>
      <c r="I299" s="222" t="s">
        <v>3488</v>
      </c>
      <c r="J299" s="156" t="s">
        <v>3489</v>
      </c>
      <c r="K299" s="156" t="s">
        <v>3527</v>
      </c>
      <c r="L299" s="834"/>
      <c r="M299" s="834"/>
      <c r="N299" s="834"/>
    </row>
    <row r="300" spans="1:14" s="304" customFormat="1" ht="30" customHeight="1">
      <c r="A300" s="974" t="s">
        <v>1588</v>
      </c>
      <c r="B300" s="156" t="s">
        <v>3501</v>
      </c>
      <c r="C300" s="157">
        <v>43321</v>
      </c>
      <c r="D300" s="975">
        <v>46974</v>
      </c>
      <c r="E300" s="975" t="str">
        <f t="shared" ca="1" si="28"/>
        <v>VIGENTE</v>
      </c>
      <c r="F300" s="975" t="str">
        <f t="shared" ca="1" si="29"/>
        <v>OK</v>
      </c>
      <c r="G300" s="156" t="s">
        <v>1277</v>
      </c>
      <c r="H300" s="620" t="s">
        <v>3493</v>
      </c>
      <c r="I300" s="222" t="s">
        <v>3488</v>
      </c>
      <c r="J300" s="156" t="s">
        <v>3489</v>
      </c>
      <c r="K300" s="156" t="s">
        <v>3528</v>
      </c>
      <c r="L300" s="834"/>
      <c r="M300" s="834"/>
      <c r="N300" s="834"/>
    </row>
    <row r="301" spans="1:14" s="304" customFormat="1" ht="33" customHeight="1">
      <c r="A301" s="974" t="s">
        <v>1588</v>
      </c>
      <c r="B301" s="156" t="s">
        <v>3502</v>
      </c>
      <c r="C301" s="157">
        <v>43321</v>
      </c>
      <c r="D301" s="975">
        <v>46974</v>
      </c>
      <c r="E301" s="975" t="str">
        <f t="shared" ca="1" si="28"/>
        <v>VIGENTE</v>
      </c>
      <c r="F301" s="975" t="str">
        <f t="shared" ca="1" si="29"/>
        <v>OK</v>
      </c>
      <c r="G301" s="156" t="s">
        <v>1277</v>
      </c>
      <c r="H301" s="620" t="s">
        <v>3494</v>
      </c>
      <c r="I301" s="222" t="s">
        <v>3488</v>
      </c>
      <c r="J301" s="156" t="s">
        <v>3489</v>
      </c>
      <c r="K301" s="156" t="s">
        <v>3529</v>
      </c>
      <c r="L301" s="834"/>
      <c r="M301" s="834"/>
      <c r="N301" s="834"/>
    </row>
    <row r="302" spans="1:14" s="304" customFormat="1" ht="28.5" customHeight="1">
      <c r="A302" s="974" t="s">
        <v>1588</v>
      </c>
      <c r="B302" s="156" t="s">
        <v>3503</v>
      </c>
      <c r="C302" s="157">
        <v>43321</v>
      </c>
      <c r="D302" s="975">
        <v>46974</v>
      </c>
      <c r="E302" s="975" t="str">
        <f t="shared" ca="1" si="28"/>
        <v>VIGENTE</v>
      </c>
      <c r="F302" s="975" t="str">
        <f t="shared" ca="1" si="29"/>
        <v>OK</v>
      </c>
      <c r="G302" s="156" t="s">
        <v>1277</v>
      </c>
      <c r="H302" s="620" t="s">
        <v>3495</v>
      </c>
      <c r="I302" s="222" t="s">
        <v>3488</v>
      </c>
      <c r="J302" s="156" t="s">
        <v>3489</v>
      </c>
      <c r="K302" s="156" t="s">
        <v>3530</v>
      </c>
      <c r="L302" s="834"/>
      <c r="M302" s="834"/>
      <c r="N302" s="834"/>
    </row>
    <row r="303" spans="1:14" s="304" customFormat="1" ht="30" customHeight="1">
      <c r="A303" s="974" t="s">
        <v>1588</v>
      </c>
      <c r="B303" s="156" t="s">
        <v>3504</v>
      </c>
      <c r="C303" s="157">
        <v>43321</v>
      </c>
      <c r="D303" s="975">
        <v>46974</v>
      </c>
      <c r="E303" s="975" t="str">
        <f t="shared" ca="1" si="28"/>
        <v>VIGENTE</v>
      </c>
      <c r="F303" s="975" t="str">
        <f t="shared" ca="1" si="29"/>
        <v>OK</v>
      </c>
      <c r="G303" s="156" t="s">
        <v>1277</v>
      </c>
      <c r="H303" s="620" t="s">
        <v>3496</v>
      </c>
      <c r="I303" s="222" t="s">
        <v>3488</v>
      </c>
      <c r="J303" s="156" t="s">
        <v>3489</v>
      </c>
      <c r="K303" s="156" t="s">
        <v>3531</v>
      </c>
      <c r="L303" s="834"/>
      <c r="M303" s="834"/>
      <c r="N303" s="834"/>
    </row>
    <row r="304" spans="1:14" s="967" customFormat="1" ht="30" customHeight="1">
      <c r="A304" s="1562" t="s">
        <v>1588</v>
      </c>
      <c r="B304" s="1106" t="s">
        <v>3505</v>
      </c>
      <c r="C304" s="1563">
        <v>43321</v>
      </c>
      <c r="D304" s="975">
        <v>46974</v>
      </c>
      <c r="E304" s="1564" t="str">
        <f t="shared" ca="1" si="28"/>
        <v>VIGENTE</v>
      </c>
      <c r="F304" s="1564" t="str">
        <f t="shared" ca="1" si="29"/>
        <v>OK</v>
      </c>
      <c r="G304" s="1106" t="s">
        <v>1277</v>
      </c>
      <c r="H304" s="1303" t="s">
        <v>3497</v>
      </c>
      <c r="I304" s="613" t="s">
        <v>3488</v>
      </c>
      <c r="J304" s="1106" t="s">
        <v>3489</v>
      </c>
      <c r="K304" s="1106" t="s">
        <v>3532</v>
      </c>
      <c r="L304" s="511"/>
      <c r="M304" s="511"/>
      <c r="N304" s="511"/>
    </row>
    <row r="305" spans="1:14" s="304" customFormat="1" ht="30" customHeight="1">
      <c r="A305" s="2341" t="s">
        <v>1589</v>
      </c>
      <c r="B305" s="2342" t="s">
        <v>4978</v>
      </c>
      <c r="C305" s="1565">
        <v>44671</v>
      </c>
      <c r="D305" s="2343">
        <v>46507</v>
      </c>
      <c r="E305" s="2343" t="str">
        <f t="shared" ca="1" si="28"/>
        <v>VIGENTE</v>
      </c>
      <c r="F305" s="2331" t="str">
        <f t="shared" ca="1" si="29"/>
        <v>OK</v>
      </c>
      <c r="G305" s="1566" t="s">
        <v>1276</v>
      </c>
      <c r="H305" s="1567" t="s">
        <v>4979</v>
      </c>
      <c r="I305" s="1561" t="s">
        <v>1217</v>
      </c>
      <c r="J305" s="1566" t="s">
        <v>4980</v>
      </c>
      <c r="K305" s="1568"/>
      <c r="L305" s="834"/>
      <c r="M305" s="834"/>
      <c r="N305" s="834"/>
    </row>
    <row r="306" spans="1:14" s="304" customFormat="1" ht="30" customHeight="1">
      <c r="A306" s="1556" t="s">
        <v>1588</v>
      </c>
      <c r="B306" s="951" t="s">
        <v>4981</v>
      </c>
      <c r="C306" s="1557">
        <v>44671</v>
      </c>
      <c r="D306" s="1558">
        <v>46507</v>
      </c>
      <c r="E306" s="1558" t="str">
        <f t="shared" ca="1" si="28"/>
        <v>VIGENTE</v>
      </c>
      <c r="F306" s="1558" t="str">
        <f t="shared" ca="1" si="29"/>
        <v>OK</v>
      </c>
      <c r="G306" s="951" t="s">
        <v>1276</v>
      </c>
      <c r="H306" s="1559" t="s">
        <v>4985</v>
      </c>
      <c r="I306" s="1560" t="s">
        <v>1217</v>
      </c>
      <c r="J306" s="951" t="s">
        <v>4989</v>
      </c>
      <c r="K306" s="951">
        <v>4020752</v>
      </c>
      <c r="L306" s="834"/>
      <c r="M306" s="834"/>
      <c r="N306" s="834"/>
    </row>
    <row r="307" spans="1:14" s="86" customFormat="1" ht="30" customHeight="1">
      <c r="A307" s="974" t="s">
        <v>1588</v>
      </c>
      <c r="B307" s="156" t="s">
        <v>4982</v>
      </c>
      <c r="C307" s="157">
        <v>44671</v>
      </c>
      <c r="D307" s="975">
        <v>46507</v>
      </c>
      <c r="E307" s="975" t="str">
        <f t="shared" ca="1" si="28"/>
        <v>VIGENTE</v>
      </c>
      <c r="F307" s="975" t="str">
        <f t="shared" ca="1" si="29"/>
        <v>OK</v>
      </c>
      <c r="G307" s="156" t="s">
        <v>1276</v>
      </c>
      <c r="H307" s="1555" t="s">
        <v>4986</v>
      </c>
      <c r="I307" s="222" t="s">
        <v>1217</v>
      </c>
      <c r="J307" s="156" t="s">
        <v>4989</v>
      </c>
      <c r="K307" s="1580">
        <v>4020252</v>
      </c>
      <c r="L307" s="74"/>
      <c r="M307" s="74"/>
      <c r="N307" s="74"/>
    </row>
    <row r="308" spans="1:14" s="86" customFormat="1" ht="30" customHeight="1">
      <c r="A308" s="1562" t="s">
        <v>1588</v>
      </c>
      <c r="B308" s="1106" t="s">
        <v>4983</v>
      </c>
      <c r="C308" s="1563">
        <v>44671</v>
      </c>
      <c r="D308" s="1564">
        <v>46507</v>
      </c>
      <c r="E308" s="1564" t="str">
        <f t="shared" ca="1" si="28"/>
        <v>VIGENTE</v>
      </c>
      <c r="F308" s="1564" t="str">
        <f t="shared" ca="1" si="29"/>
        <v>OK</v>
      </c>
      <c r="G308" s="1106" t="s">
        <v>1276</v>
      </c>
      <c r="H308" s="1572" t="s">
        <v>4987</v>
      </c>
      <c r="I308" s="613" t="s">
        <v>1217</v>
      </c>
      <c r="J308" s="1106" t="s">
        <v>4989</v>
      </c>
      <c r="K308" s="1573">
        <v>4021062</v>
      </c>
      <c r="L308" s="74"/>
      <c r="M308" s="74">
        <f>IF(ISNUMBER(FIND("/",$B324,1)),MID($B324,1,FIND("/",$B324,1)-1),$B324)</f>
        <v>0</v>
      </c>
      <c r="N308" s="74" t="str">
        <f>IF(ISNUMBER(FIND("/",$B324,1)),MID($B324,FIND("/",$B324,1)+1,LEN($B324)),"")</f>
        <v/>
      </c>
    </row>
    <row r="309" spans="1:14" s="86" customFormat="1" ht="30" customHeight="1">
      <c r="A309" s="1574" t="s">
        <v>1588</v>
      </c>
      <c r="B309" s="1111" t="s">
        <v>4984</v>
      </c>
      <c r="C309" s="1575">
        <v>44671</v>
      </c>
      <c r="D309" s="1576">
        <v>46507</v>
      </c>
      <c r="E309" s="1576" t="str">
        <f t="shared" ca="1" si="28"/>
        <v>VIGENTE</v>
      </c>
      <c r="F309" s="1576" t="str">
        <f t="shared" ca="1" si="29"/>
        <v>OK</v>
      </c>
      <c r="G309" s="1111" t="s">
        <v>1276</v>
      </c>
      <c r="H309" s="1577" t="s">
        <v>4988</v>
      </c>
      <c r="I309" s="1578" t="s">
        <v>1217</v>
      </c>
      <c r="J309" s="1111" t="s">
        <v>4989</v>
      </c>
      <c r="K309" s="1579" t="s">
        <v>433</v>
      </c>
      <c r="L309" s="85"/>
      <c r="M309" s="85" t="str">
        <f>IF(ISNUMBER(FIND("/",$B280,1)),MID($B280,1,FIND("/",$B280,1)-1),$B280)</f>
        <v>D1508-43</v>
      </c>
      <c r="N309" s="85" t="str">
        <f>IF(ISNUMBER(FIND("/",$B280,1)),MID($B280,FIND("/",$B280,1)+1,LEN($B280)),"")</f>
        <v/>
      </c>
    </row>
    <row r="310" spans="1:14" s="86" customFormat="1" ht="30" customHeight="1">
      <c r="A310" s="1574" t="s">
        <v>1587</v>
      </c>
      <c r="B310" s="1111" t="s">
        <v>5227</v>
      </c>
      <c r="C310" s="1575">
        <v>45065</v>
      </c>
      <c r="D310" s="1576">
        <v>46904</v>
      </c>
      <c r="E310" s="1576" t="str">
        <f t="shared" ca="1" si="28"/>
        <v>VIGENTE</v>
      </c>
      <c r="F310" s="1576" t="str">
        <f t="shared" ca="1" si="29"/>
        <v>OK</v>
      </c>
      <c r="G310" s="1111" t="s">
        <v>1277</v>
      </c>
      <c r="H310" s="1577" t="s">
        <v>5228</v>
      </c>
      <c r="I310" s="1578" t="s">
        <v>5229</v>
      </c>
      <c r="J310" s="1111" t="s">
        <v>5225</v>
      </c>
      <c r="K310" s="1579" t="s">
        <v>5230</v>
      </c>
      <c r="L310" s="85"/>
      <c r="M310" s="85">
        <f>IF(ISNUMBER(FIND("/",$B323,1)),MID($B323,1,FIND("/",$B323,1)-1),$B323)</f>
        <v>0</v>
      </c>
      <c r="N310" s="85" t="str">
        <f>IF(ISNUMBER(FIND("/",$B323,1)),MID($B323,FIND("/",$B323,1)+1,LEN($B323)),"")</f>
        <v/>
      </c>
    </row>
    <row r="311" spans="1:14" s="86" customFormat="1" ht="30" customHeight="1">
      <c r="A311" s="1574" t="s">
        <v>1587</v>
      </c>
      <c r="B311" s="1111" t="s">
        <v>5222</v>
      </c>
      <c r="C311" s="1575">
        <v>45065</v>
      </c>
      <c r="D311" s="1576">
        <v>46904</v>
      </c>
      <c r="E311" s="1576" t="str">
        <f t="shared" ref="E311" ca="1" si="30">IF(D311&lt;=$T$2,"CADUCADO","VIGENTE")</f>
        <v>VIGENTE</v>
      </c>
      <c r="F311" s="1576" t="str">
        <f t="shared" ref="F311" ca="1" si="31">IF($T$2&gt;=(EDATE(D311,-3)),"ALERTA","OK")</f>
        <v>OK</v>
      </c>
      <c r="G311" s="1111" t="s">
        <v>1277</v>
      </c>
      <c r="H311" s="1577" t="s">
        <v>5223</v>
      </c>
      <c r="I311" s="1578" t="s">
        <v>5224</v>
      </c>
      <c r="J311" s="1111" t="s">
        <v>5225</v>
      </c>
      <c r="K311" s="1579" t="s">
        <v>5226</v>
      </c>
      <c r="L311" s="85"/>
      <c r="M311" s="85"/>
      <c r="N311" s="85"/>
    </row>
    <row r="312" spans="1:14" s="86" customFormat="1" ht="51" customHeight="1">
      <c r="A312" s="1574" t="s">
        <v>1587</v>
      </c>
      <c r="B312" s="1111" t="s">
        <v>6127</v>
      </c>
      <c r="C312" s="1575">
        <v>45923</v>
      </c>
      <c r="D312" s="1576">
        <v>47756</v>
      </c>
      <c r="E312" s="1576" t="str">
        <f t="shared" ca="1" si="28"/>
        <v>VIGENTE</v>
      </c>
      <c r="F312" s="1576" t="str">
        <f t="shared" ca="1" si="29"/>
        <v>OK</v>
      </c>
      <c r="G312" s="1111" t="s">
        <v>1277</v>
      </c>
      <c r="H312" s="1577" t="s">
        <v>6126</v>
      </c>
      <c r="I312" s="1578" t="s">
        <v>6128</v>
      </c>
      <c r="J312" s="1111" t="s">
        <v>6129</v>
      </c>
      <c r="K312" s="1579" t="s">
        <v>6130</v>
      </c>
      <c r="L312" s="85"/>
      <c r="M312" s="85"/>
      <c r="N312" s="85"/>
    </row>
    <row r="313" spans="1:14" s="304" customFormat="1" ht="30" customHeight="1">
      <c r="A313" s="2341" t="s">
        <v>1589</v>
      </c>
      <c r="B313" s="2342" t="s">
        <v>6202</v>
      </c>
      <c r="C313" s="1565">
        <v>45989</v>
      </c>
      <c r="D313" s="2343">
        <v>47817</v>
      </c>
      <c r="E313" s="2343" t="str">
        <f t="shared" ref="E313" ca="1" si="32">IF(D313&lt;=$T$2,"CADUCADO","VIGENTE")</f>
        <v>VIGENTE</v>
      </c>
      <c r="F313" s="2331" t="str">
        <f t="shared" ref="F313" ca="1" si="33">IF($T$2&gt;=(EDATE(D313,-3)),"ALERTA","OK")</f>
        <v>OK</v>
      </c>
      <c r="G313" s="1566" t="s">
        <v>1277</v>
      </c>
      <c r="H313" s="1567" t="s">
        <v>6213</v>
      </c>
      <c r="I313" s="1561" t="s">
        <v>6214</v>
      </c>
      <c r="J313" s="1566" t="s">
        <v>6239</v>
      </c>
      <c r="K313" s="1568"/>
      <c r="L313" s="834"/>
      <c r="M313" s="834"/>
      <c r="N313" s="834"/>
    </row>
    <row r="314" spans="1:14" s="304" customFormat="1" ht="30" customHeight="1">
      <c r="A314" s="1556" t="s">
        <v>1588</v>
      </c>
      <c r="B314" s="951" t="s">
        <v>6215</v>
      </c>
      <c r="C314" s="2456">
        <v>45989</v>
      </c>
      <c r="D314" s="2457">
        <v>47817</v>
      </c>
      <c r="E314" s="2457" t="str">
        <f t="shared" ref="E314:E321" ca="1" si="34">IF(D314&lt;=$T$2,"CADUCADO","VIGENTE")</f>
        <v>VIGENTE</v>
      </c>
      <c r="F314" s="1558" t="str">
        <f t="shared" ref="F314:F321" ca="1" si="35">IF($T$2&gt;=(EDATE(D314,-3)),"ALERTA","OK")</f>
        <v>OK</v>
      </c>
      <c r="G314" s="2458" t="s">
        <v>1277</v>
      </c>
      <c r="H314" s="1559" t="s">
        <v>6223</v>
      </c>
      <c r="I314" s="1560" t="s">
        <v>6231</v>
      </c>
      <c r="J314" s="951" t="s">
        <v>6239</v>
      </c>
      <c r="K314" s="951" t="s">
        <v>6240</v>
      </c>
      <c r="L314" s="834"/>
      <c r="M314" s="834"/>
      <c r="N314" s="834"/>
    </row>
    <row r="315" spans="1:14" s="304" customFormat="1" ht="30" customHeight="1">
      <c r="A315" s="1556" t="s">
        <v>1588</v>
      </c>
      <c r="B315" s="951" t="s">
        <v>6216</v>
      </c>
      <c r="C315" s="2456">
        <v>45989</v>
      </c>
      <c r="D315" s="2457">
        <v>47817</v>
      </c>
      <c r="E315" s="2457" t="str">
        <f t="shared" ca="1" si="34"/>
        <v>VIGENTE</v>
      </c>
      <c r="F315" s="1558" t="str">
        <f t="shared" ca="1" si="35"/>
        <v>OK</v>
      </c>
      <c r="G315" s="2458" t="s">
        <v>1277</v>
      </c>
      <c r="H315" s="1559" t="s">
        <v>6224</v>
      </c>
      <c r="I315" s="1560" t="s">
        <v>6232</v>
      </c>
      <c r="J315" s="951" t="s">
        <v>6239</v>
      </c>
      <c r="K315" s="951" t="s">
        <v>6241</v>
      </c>
      <c r="L315" s="834"/>
      <c r="M315" s="834"/>
      <c r="N315" s="834"/>
    </row>
    <row r="316" spans="1:14" s="304" customFormat="1" ht="30" customHeight="1">
      <c r="A316" s="1556" t="s">
        <v>1588</v>
      </c>
      <c r="B316" s="951" t="s">
        <v>6217</v>
      </c>
      <c r="C316" s="2456">
        <v>45989</v>
      </c>
      <c r="D316" s="2457">
        <v>47817</v>
      </c>
      <c r="E316" s="2457" t="str">
        <f t="shared" ca="1" si="34"/>
        <v>VIGENTE</v>
      </c>
      <c r="F316" s="1558" t="str">
        <f t="shared" ca="1" si="35"/>
        <v>OK</v>
      </c>
      <c r="G316" s="2458" t="s">
        <v>1277</v>
      </c>
      <c r="H316" s="1559" t="s">
        <v>6225</v>
      </c>
      <c r="I316" s="1560" t="s">
        <v>6233</v>
      </c>
      <c r="J316" s="951" t="s">
        <v>6239</v>
      </c>
      <c r="K316" s="951" t="s">
        <v>6242</v>
      </c>
      <c r="L316" s="834"/>
      <c r="M316" s="834"/>
      <c r="N316" s="834"/>
    </row>
    <row r="317" spans="1:14" s="304" customFormat="1" ht="30" customHeight="1">
      <c r="A317" s="1556" t="s">
        <v>1588</v>
      </c>
      <c r="B317" s="951" t="s">
        <v>6218</v>
      </c>
      <c r="C317" s="2456">
        <v>45989</v>
      </c>
      <c r="D317" s="2457">
        <v>47817</v>
      </c>
      <c r="E317" s="2457" t="str">
        <f t="shared" ca="1" si="34"/>
        <v>VIGENTE</v>
      </c>
      <c r="F317" s="1558" t="str">
        <f t="shared" ca="1" si="35"/>
        <v>OK</v>
      </c>
      <c r="G317" s="2458" t="s">
        <v>1277</v>
      </c>
      <c r="H317" s="1559" t="s">
        <v>6226</v>
      </c>
      <c r="I317" s="1560" t="s">
        <v>6234</v>
      </c>
      <c r="J317" s="951" t="s">
        <v>6239</v>
      </c>
      <c r="K317" s="951" t="s">
        <v>6243</v>
      </c>
      <c r="L317" s="834"/>
      <c r="M317" s="834"/>
      <c r="N317" s="834"/>
    </row>
    <row r="318" spans="1:14" s="304" customFormat="1" ht="30" customHeight="1">
      <c r="A318" s="1556" t="s">
        <v>1588</v>
      </c>
      <c r="B318" s="951" t="s">
        <v>6219</v>
      </c>
      <c r="C318" s="2456">
        <v>45989</v>
      </c>
      <c r="D318" s="2457">
        <v>47817</v>
      </c>
      <c r="E318" s="2457" t="str">
        <f t="shared" ca="1" si="34"/>
        <v>VIGENTE</v>
      </c>
      <c r="F318" s="1558" t="str">
        <f t="shared" ca="1" si="35"/>
        <v>OK</v>
      </c>
      <c r="G318" s="2458" t="s">
        <v>1277</v>
      </c>
      <c r="H318" s="1559" t="s">
        <v>6227</v>
      </c>
      <c r="I318" s="1560" t="s">
        <v>6235</v>
      </c>
      <c r="J318" s="951" t="s">
        <v>6239</v>
      </c>
      <c r="K318" s="951" t="s">
        <v>6244</v>
      </c>
      <c r="L318" s="834"/>
      <c r="M318" s="834"/>
      <c r="N318" s="834"/>
    </row>
    <row r="319" spans="1:14" s="304" customFormat="1" ht="30" customHeight="1">
      <c r="A319" s="1556" t="s">
        <v>1588</v>
      </c>
      <c r="B319" s="951" t="s">
        <v>6220</v>
      </c>
      <c r="C319" s="2456">
        <v>45989</v>
      </c>
      <c r="D319" s="2457">
        <v>47817</v>
      </c>
      <c r="E319" s="2457" t="str">
        <f t="shared" ca="1" si="34"/>
        <v>VIGENTE</v>
      </c>
      <c r="F319" s="1558" t="str">
        <f t="shared" ca="1" si="35"/>
        <v>OK</v>
      </c>
      <c r="G319" s="2458" t="s">
        <v>1277</v>
      </c>
      <c r="H319" s="1559" t="s">
        <v>6228</v>
      </c>
      <c r="I319" s="1560" t="s">
        <v>6236</v>
      </c>
      <c r="J319" s="951" t="s">
        <v>6239</v>
      </c>
      <c r="K319" s="951" t="s">
        <v>6245</v>
      </c>
      <c r="L319" s="834"/>
      <c r="M319" s="834"/>
      <c r="N319" s="834"/>
    </row>
    <row r="320" spans="1:14" s="304" customFormat="1" ht="30" customHeight="1">
      <c r="A320" s="1556" t="s">
        <v>1588</v>
      </c>
      <c r="B320" s="951" t="s">
        <v>6221</v>
      </c>
      <c r="C320" s="2456">
        <v>45989</v>
      </c>
      <c r="D320" s="2457">
        <v>47817</v>
      </c>
      <c r="E320" s="2457" t="str">
        <f t="shared" ca="1" si="34"/>
        <v>VIGENTE</v>
      </c>
      <c r="F320" s="1558" t="str">
        <f t="shared" ca="1" si="35"/>
        <v>OK</v>
      </c>
      <c r="G320" s="2458" t="s">
        <v>1277</v>
      </c>
      <c r="H320" s="1559" t="s">
        <v>6229</v>
      </c>
      <c r="I320" s="1560" t="s">
        <v>6237</v>
      </c>
      <c r="J320" s="951" t="s">
        <v>6239</v>
      </c>
      <c r="K320" s="951" t="s">
        <v>6246</v>
      </c>
      <c r="L320" s="834"/>
      <c r="M320" s="834"/>
      <c r="N320" s="834"/>
    </row>
    <row r="321" spans="1:24" s="304" customFormat="1" ht="30" customHeight="1">
      <c r="A321" s="1556" t="s">
        <v>1588</v>
      </c>
      <c r="B321" s="951" t="s">
        <v>6222</v>
      </c>
      <c r="C321" s="2456">
        <v>45989</v>
      </c>
      <c r="D321" s="2457">
        <v>47817</v>
      </c>
      <c r="E321" s="2457" t="str">
        <f t="shared" ca="1" si="34"/>
        <v>VIGENTE</v>
      </c>
      <c r="F321" s="1558" t="str">
        <f t="shared" ca="1" si="35"/>
        <v>OK</v>
      </c>
      <c r="G321" s="2458" t="s">
        <v>1277</v>
      </c>
      <c r="H321" s="1559" t="s">
        <v>6230</v>
      </c>
      <c r="I321" s="1560" t="s">
        <v>6238</v>
      </c>
      <c r="J321" s="951" t="s">
        <v>6239</v>
      </c>
      <c r="K321" s="951" t="s">
        <v>6247</v>
      </c>
      <c r="L321" s="834"/>
      <c r="M321" s="834"/>
      <c r="N321" s="834"/>
    </row>
    <row r="322" spans="1:24" s="86" customFormat="1" ht="51" customHeight="1">
      <c r="A322" s="2453"/>
      <c r="B322" s="375"/>
      <c r="C322" s="1296"/>
      <c r="D322" s="2454"/>
      <c r="E322" s="2454"/>
      <c r="F322" s="2454"/>
      <c r="G322" s="375"/>
      <c r="H322" s="2455"/>
      <c r="I322" s="1297"/>
      <c r="J322" s="375"/>
      <c r="K322" s="375"/>
      <c r="L322" s="85"/>
      <c r="M322" s="85"/>
      <c r="N322" s="85"/>
    </row>
    <row r="323" spans="1:24" s="86" customFormat="1" ht="30" customHeight="1">
      <c r="A323" s="589" t="s">
        <v>2176</v>
      </c>
      <c r="B323" s="1345"/>
      <c r="C323" s="115"/>
      <c r="D323" s="116"/>
      <c r="E323" s="116"/>
      <c r="F323" s="116"/>
      <c r="G323" s="114"/>
      <c r="H323" s="90"/>
      <c r="I323" s="56"/>
      <c r="J323" s="295"/>
      <c r="K323" s="294"/>
      <c r="L323" s="85"/>
      <c r="M323" s="85">
        <f>IF(ISNUMBER(FIND("/",$B324,1)),MID($B324,1,FIND("/",$B324,1)-1),$B324)</f>
        <v>0</v>
      </c>
      <c r="N323" s="85" t="str">
        <f>IF(ISNUMBER(FIND("/",$B324,1)),MID($B324,FIND("/",$B324,1)+1,LEN($B324)),"")</f>
        <v/>
      </c>
    </row>
    <row r="324" spans="1:24" s="86" customFormat="1" ht="30" customHeight="1">
      <c r="A324" s="92"/>
      <c r="B324" s="417"/>
      <c r="C324" s="93"/>
      <c r="D324" s="88"/>
      <c r="E324" s="435"/>
      <c r="F324" s="435"/>
      <c r="G324" s="70"/>
      <c r="J324" s="835"/>
      <c r="K324" s="135"/>
      <c r="L324" s="74"/>
      <c r="M324" s="74" t="str">
        <f>IF(ISNUMBER(FIND("/",$B325,1)),MID($B325,1,FIND("/",$B325,1)-1),$B325)</f>
        <v>SISTEMAS</v>
      </c>
      <c r="N324" s="74" t="str">
        <f>IF(ISNUMBER(FIND("/",$B325,1)),MID($B325,FIND("/",$B325,1)+1,LEN($B325)),"")</f>
        <v/>
      </c>
    </row>
    <row r="325" spans="1:24" s="86" customFormat="1" ht="30.75" customHeight="1">
      <c r="A325" s="68" t="s">
        <v>1599</v>
      </c>
      <c r="B325" s="68" t="s">
        <v>1600</v>
      </c>
      <c r="C325" s="68" t="s">
        <v>1601</v>
      </c>
      <c r="D325" s="68" t="s">
        <v>1602</v>
      </c>
      <c r="E325" s="434"/>
      <c r="F325" s="434"/>
      <c r="G325" s="54"/>
      <c r="H325" s="122"/>
      <c r="I325" s="836"/>
      <c r="J325" s="837"/>
      <c r="K325" s="381"/>
      <c r="L325" s="74"/>
      <c r="M325" s="74">
        <f>IF(ISNUMBER(FIND("/",$B326,1)),MID($B326,1,FIND("/",$B326,1)-1),$B326)</f>
        <v>4</v>
      </c>
      <c r="N325" s="74" t="str">
        <f>IF(ISNUMBER(FIND("/",$B326,1)),MID($B326,FIND("/",$B326,1)+1,LEN($B326)),"")</f>
        <v/>
      </c>
    </row>
    <row r="326" spans="1:24" s="1571" customFormat="1">
      <c r="A326" s="838">
        <f>COUNTIF($A5:$A324,"P*")</f>
        <v>297</v>
      </c>
      <c r="B326" s="1346">
        <f>COUNTIF($A5:$A324,"S*")</f>
        <v>4</v>
      </c>
      <c r="C326" s="838">
        <f>COUNTIF($A5:$A324,"F")</f>
        <v>16</v>
      </c>
      <c r="D326" s="838">
        <f>COUNTIF($A5:$A324,"P*") + COUNTIF($A5:$A324,"S2") *2 + COUNTIF($A5:$A324,"S3") *3 + COUNTIF($A5:$A324,"S4") *4</f>
        <v>308</v>
      </c>
      <c r="E326" s="73"/>
      <c r="F326" s="73"/>
      <c r="G326" s="52"/>
      <c r="H326" s="52"/>
      <c r="I326" s="54"/>
      <c r="J326" s="837"/>
      <c r="K326" s="381"/>
      <c r="L326" s="1569"/>
      <c r="M326" s="1569" t="str">
        <f>IF(ISNUMBER(FIND("/",$B305,1)),MID($B305,1,FIND("/",$B305,1)-1),$B305)</f>
        <v>D2204-07</v>
      </c>
      <c r="N326" s="1569" t="str">
        <f>IF(ISNUMBER(FIND("/",$B305,1)),MID($B305,FIND("/",$B305,1)+1,LEN($B305)),"")</f>
        <v/>
      </c>
      <c r="O326" s="1570"/>
      <c r="P326" s="1570"/>
      <c r="Q326" s="1570"/>
      <c r="R326" s="1570"/>
      <c r="S326" s="1570"/>
      <c r="T326" s="1570"/>
      <c r="U326" s="1570"/>
      <c r="V326" s="1570"/>
      <c r="W326" s="1570"/>
      <c r="X326" s="1570"/>
    </row>
    <row r="327" spans="1:24" s="86" customFormat="1" ht="30" customHeight="1">
      <c r="A327" s="52"/>
      <c r="B327" s="137"/>
      <c r="C327" s="52"/>
      <c r="D327" s="52"/>
      <c r="E327" s="52"/>
      <c r="F327" s="52"/>
      <c r="G327" s="52"/>
      <c r="H327" s="52"/>
      <c r="I327" s="52"/>
      <c r="J327" s="837"/>
      <c r="K327" s="381"/>
      <c r="L327" s="74"/>
      <c r="M327" s="74">
        <f>IF(ISNUMBER(FIND("/",$B329,1)),MID($B329,1,FIND("/",$B329,1)-1),$B329)</f>
        <v>0</v>
      </c>
      <c r="N327" s="74" t="str">
        <f>IF(ISNUMBER(FIND("/",$B329,1)),MID($B329,FIND("/",$B329,1)+1,LEN($B329)),"")</f>
        <v/>
      </c>
    </row>
    <row r="328" spans="1:24" s="86" customFormat="1" ht="30.75" customHeight="1">
      <c r="A328" s="52"/>
      <c r="B328" s="137"/>
      <c r="C328" s="52"/>
      <c r="D328" s="52"/>
      <c r="E328" s="52"/>
      <c r="F328" s="52"/>
      <c r="G328" s="52"/>
      <c r="H328" s="52"/>
      <c r="I328" s="52"/>
      <c r="J328" s="128"/>
      <c r="K328" s="135"/>
      <c r="L328" s="74"/>
      <c r="M328" s="74">
        <f>IF(ISNUMBER(FIND("/",$B330,1)),MID($B330,1,FIND("/",$B330,1)-1),$B330)</f>
        <v>0</v>
      </c>
      <c r="N328" s="74" t="str">
        <f>IF(ISNUMBER(FIND("/",$B330,1)),MID($B330,FIND("/",$B330,1)+1,LEN($B330)),"")</f>
        <v/>
      </c>
    </row>
    <row r="329" spans="1:24" s="86" customFormat="1" ht="30" customHeight="1">
      <c r="A329" s="52"/>
      <c r="B329" s="137"/>
      <c r="C329" s="52"/>
      <c r="D329" s="52"/>
      <c r="E329" s="52"/>
      <c r="F329" s="52"/>
      <c r="G329" s="52"/>
      <c r="H329" s="52"/>
      <c r="I329" s="52"/>
      <c r="J329" s="812"/>
      <c r="K329" s="120"/>
      <c r="L329" s="74"/>
      <c r="M329" s="74">
        <f>IF(ISNUMBER(FIND("/",$B331,1)),MID($B331,1,FIND("/",$B331,1)-1),$B331)</f>
        <v>0</v>
      </c>
      <c r="N329" s="74" t="str">
        <f>IF(ISNUMBER(FIND("/",$B331,1)),MID($B331,FIND("/",$B331,1)+1,LEN($B331)),"")</f>
        <v/>
      </c>
    </row>
    <row r="330" spans="1:24" s="86" customFormat="1" ht="30.75" customHeight="1">
      <c r="A330" s="52"/>
      <c r="B330" s="137"/>
      <c r="C330" s="52"/>
      <c r="D330" s="52"/>
      <c r="E330" s="52"/>
      <c r="F330" s="52"/>
      <c r="G330" s="52"/>
      <c r="H330" s="52"/>
      <c r="I330" s="52"/>
      <c r="J330" s="812"/>
      <c r="K330" s="120"/>
      <c r="L330" s="74"/>
      <c r="M330" s="74">
        <f>IF(ISNUMBER(FIND("/",$B332,1)),MID($B332,1,FIND("/",$B332,1)-1),$B332)</f>
        <v>0</v>
      </c>
      <c r="N330" s="74" t="str">
        <f>IF(ISNUMBER(FIND("/",$B332,1)),MID($B332,FIND("/",$B332,1)+1,LEN($B332)),"")</f>
        <v/>
      </c>
    </row>
    <row r="331" spans="1:24" s="86" customFormat="1">
      <c r="A331" s="52"/>
      <c r="B331" s="137"/>
      <c r="C331" s="52"/>
      <c r="D331" s="52"/>
      <c r="E331" s="52"/>
      <c r="F331" s="52"/>
      <c r="G331" s="52"/>
      <c r="H331" s="52"/>
      <c r="I331" s="52"/>
      <c r="J331" s="812"/>
      <c r="K331" s="120"/>
      <c r="L331" s="74"/>
      <c r="M331" s="74">
        <f>IF(ISNUMBER(FIND("/",$B327,1)),MID($B327,1,FIND("/",$B327,1)-1),$B327)</f>
        <v>0</v>
      </c>
      <c r="N331" s="74" t="str">
        <f>IF(ISNUMBER(FIND("/",$B327,1)),MID($B327,FIND("/",$B327,1)+1,LEN($B327)),"")</f>
        <v/>
      </c>
    </row>
    <row r="332" spans="1:24" s="86" customFormat="1">
      <c r="A332" s="52"/>
      <c r="B332" s="137"/>
      <c r="C332" s="52"/>
      <c r="D332" s="52"/>
      <c r="E332" s="52"/>
      <c r="F332" s="52"/>
      <c r="G332" s="52"/>
      <c r="H332" s="52"/>
      <c r="I332" s="52"/>
      <c r="J332" s="812"/>
      <c r="K332" s="120"/>
      <c r="L332" s="74"/>
      <c r="M332" s="74">
        <f>IF(ISNUMBER(FIND("/",$B328,1)),MID($B328,1,FIND("/",$B328,1)-1),$B328)</f>
        <v>0</v>
      </c>
      <c r="N332" s="74" t="str">
        <f>IF(ISNUMBER(FIND("/",$B328,1)),MID($B328,FIND("/",$B328,1)+1,LEN($B328)),"")</f>
        <v/>
      </c>
    </row>
    <row r="333" spans="1:24">
      <c r="M333" s="74">
        <f>IF(ISNUMBER(FIND("/",$B329,1)),MID($B329,1,FIND("/",$B329,1)-1),$B329)</f>
        <v>0</v>
      </c>
      <c r="N333" s="74" t="str">
        <f>IF(ISNUMBER(FIND("/",$B329,1)),MID($B329,FIND("/",$B329,1)+1,LEN($B329)),"")</f>
        <v/>
      </c>
      <c r="O333" s="824"/>
      <c r="P333" s="824"/>
      <c r="Q333" s="824"/>
      <c r="R333" s="824"/>
      <c r="S333" s="827"/>
      <c r="T333" s="824"/>
      <c r="U333" s="824"/>
      <c r="V333" s="824"/>
      <c r="W333" s="824"/>
    </row>
    <row r="334" spans="1:24">
      <c r="M334" s="74">
        <f>IF(ISNUMBER(FIND("/",$B328,1)),MID($B328,1,FIND("/",$B328,1)-1),$B328)</f>
        <v>0</v>
      </c>
      <c r="N334" s="74" t="str">
        <f>IF(ISNUMBER(FIND("/",$B328,1)),MID($B328,FIND("/",$B328,1)+1,LEN($B328)),"")</f>
        <v/>
      </c>
      <c r="O334" s="824"/>
      <c r="P334" s="824"/>
      <c r="Q334" s="824"/>
      <c r="R334" s="824"/>
      <c r="S334" s="824"/>
      <c r="T334" s="824"/>
      <c r="U334" s="824"/>
      <c r="V334" s="824"/>
      <c r="W334" s="824"/>
    </row>
    <row r="335" spans="1:24">
      <c r="M335" s="74">
        <f>IF(ISNUMBER(FIND("/",$B329,1)),MID($B329,1,FIND("/",$B329,1)-1),$B329)</f>
        <v>0</v>
      </c>
      <c r="N335" s="74" t="str">
        <f>IF(ISNUMBER(FIND("/",$B329,1)),MID($B329,FIND("/",$B329,1)+1,LEN($B329)),"")</f>
        <v/>
      </c>
      <c r="O335" s="824"/>
      <c r="P335" s="824"/>
      <c r="Q335" s="824"/>
      <c r="R335" s="824"/>
      <c r="S335" s="824"/>
      <c r="T335" s="824"/>
      <c r="U335" s="824"/>
      <c r="V335" s="824"/>
      <c r="W335" s="824"/>
    </row>
    <row r="336" spans="1:24">
      <c r="M336" s="74">
        <f t="shared" ref="M336:M341" si="36">IF(ISNUMBER(FIND("/",$B330,1)),MID($B330,1,FIND("/",$B330,1)-1),$B330)</f>
        <v>0</v>
      </c>
      <c r="N336" s="74" t="str">
        <f t="shared" ref="N336:N341" si="37">IF(ISNUMBER(FIND("/",$B330,1)),MID($B330,FIND("/",$B330,1)+1,LEN($B330)),"")</f>
        <v/>
      </c>
      <c r="O336" s="824"/>
      <c r="P336" s="824"/>
      <c r="Q336" s="824"/>
      <c r="R336" s="824"/>
      <c r="S336" s="824"/>
      <c r="T336" s="824"/>
      <c r="U336" s="824"/>
      <c r="V336" s="824"/>
      <c r="W336" s="824"/>
    </row>
    <row r="337" spans="13:24">
      <c r="M337" s="74">
        <f t="shared" si="36"/>
        <v>0</v>
      </c>
      <c r="N337" s="74" t="str">
        <f t="shared" si="37"/>
        <v/>
      </c>
      <c r="O337" s="824"/>
      <c r="P337" s="824"/>
      <c r="Q337" s="824"/>
      <c r="R337" s="824"/>
      <c r="S337" s="824"/>
      <c r="T337" s="824"/>
      <c r="U337" s="824"/>
      <c r="V337" s="824"/>
      <c r="W337" s="824"/>
    </row>
    <row r="338" spans="13:24">
      <c r="M338" s="74">
        <f t="shared" si="36"/>
        <v>0</v>
      </c>
      <c r="N338" s="74" t="str">
        <f t="shared" si="37"/>
        <v/>
      </c>
      <c r="O338" s="824"/>
      <c r="P338" s="824"/>
      <c r="Q338" s="824"/>
      <c r="R338" s="824"/>
      <c r="S338" s="824"/>
      <c r="T338" s="824"/>
      <c r="U338" s="824"/>
      <c r="V338" s="824"/>
      <c r="W338" s="824"/>
    </row>
    <row r="339" spans="13:24">
      <c r="M339" s="74">
        <f t="shared" si="36"/>
        <v>0</v>
      </c>
      <c r="N339" s="74" t="str">
        <f t="shared" si="37"/>
        <v/>
      </c>
      <c r="O339" s="824"/>
      <c r="P339" s="824"/>
      <c r="Q339" s="824"/>
      <c r="R339" s="824"/>
      <c r="S339" s="824"/>
      <c r="T339" s="824"/>
      <c r="U339" s="824"/>
      <c r="V339" s="824"/>
      <c r="W339" s="824"/>
      <c r="X339" s="824"/>
    </row>
    <row r="340" spans="13:24">
      <c r="M340" s="74">
        <f t="shared" si="36"/>
        <v>0</v>
      </c>
      <c r="N340" s="74" t="str">
        <f t="shared" si="37"/>
        <v/>
      </c>
      <c r="O340" s="824"/>
      <c r="P340" s="824"/>
      <c r="Q340" s="824"/>
      <c r="R340" s="824"/>
      <c r="S340" s="824"/>
      <c r="T340" s="824"/>
      <c r="U340" s="824"/>
      <c r="V340" s="824"/>
      <c r="W340" s="824"/>
      <c r="X340" s="824"/>
    </row>
    <row r="341" spans="13:24">
      <c r="M341" s="74">
        <f t="shared" si="36"/>
        <v>0</v>
      </c>
      <c r="N341" s="74" t="str">
        <f t="shared" si="37"/>
        <v/>
      </c>
      <c r="O341" s="824"/>
      <c r="P341" s="824"/>
      <c r="Q341" s="824"/>
      <c r="R341" s="824"/>
      <c r="S341" s="824"/>
      <c r="T341" s="824"/>
      <c r="U341" s="824"/>
      <c r="V341" s="824"/>
      <c r="W341" s="824"/>
      <c r="X341" s="824"/>
    </row>
    <row r="342" spans="13:24">
      <c r="O342" s="824"/>
      <c r="P342" s="824"/>
      <c r="Q342" s="824"/>
      <c r="R342" s="824"/>
      <c r="S342" s="824"/>
      <c r="T342" s="824"/>
      <c r="U342" s="824"/>
      <c r="V342" s="824"/>
      <c r="W342" s="824"/>
      <c r="X342" s="824"/>
    </row>
    <row r="343" spans="13:24">
      <c r="O343" s="824"/>
      <c r="P343" s="824"/>
      <c r="Q343" s="824"/>
      <c r="R343" s="824"/>
      <c r="S343" s="824"/>
      <c r="T343" s="824"/>
      <c r="U343" s="824"/>
      <c r="V343" s="824"/>
      <c r="W343" s="824"/>
      <c r="X343" s="824"/>
    </row>
    <row r="344" spans="13:24">
      <c r="O344" s="824"/>
      <c r="P344" s="824"/>
      <c r="Q344" s="824"/>
      <c r="R344" s="824"/>
      <c r="S344" s="824"/>
      <c r="T344" s="824"/>
      <c r="U344" s="824"/>
      <c r="V344" s="824"/>
      <c r="W344" s="824"/>
      <c r="X344" s="824"/>
    </row>
    <row r="345" spans="13:24">
      <c r="O345" s="824"/>
      <c r="P345" s="824"/>
      <c r="Q345" s="824"/>
      <c r="R345" s="824"/>
      <c r="S345" s="824"/>
      <c r="T345" s="824"/>
      <c r="U345" s="824"/>
      <c r="V345" s="824"/>
      <c r="W345" s="824"/>
      <c r="X345" s="824"/>
    </row>
    <row r="346" spans="13:24">
      <c r="O346" s="824"/>
      <c r="P346" s="824"/>
      <c r="Q346" s="824"/>
      <c r="R346" s="824"/>
      <c r="S346" s="824"/>
      <c r="T346" s="824"/>
      <c r="U346" s="824"/>
      <c r="V346" s="824"/>
      <c r="W346" s="824"/>
      <c r="X346" s="824"/>
    </row>
    <row r="347" spans="13:24">
      <c r="O347" s="824"/>
      <c r="P347" s="824"/>
      <c r="Q347" s="824"/>
      <c r="R347" s="824"/>
      <c r="S347" s="824"/>
      <c r="T347" s="824"/>
      <c r="U347" s="824"/>
      <c r="V347" s="824"/>
      <c r="W347" s="824"/>
      <c r="X347" s="824"/>
    </row>
    <row r="348" spans="13:24">
      <c r="O348" s="824"/>
      <c r="P348" s="824"/>
      <c r="Q348" s="824"/>
      <c r="R348" s="824"/>
      <c r="S348" s="824"/>
      <c r="T348" s="824"/>
      <c r="U348" s="824"/>
      <c r="V348" s="824"/>
      <c r="W348" s="824"/>
      <c r="X348" s="824"/>
    </row>
    <row r="349" spans="13:24">
      <c r="O349" s="824"/>
      <c r="P349" s="824"/>
      <c r="Q349" s="824"/>
      <c r="R349" s="824"/>
      <c r="S349" s="824"/>
      <c r="T349" s="824"/>
      <c r="U349" s="824"/>
      <c r="V349" s="824"/>
      <c r="W349" s="824"/>
      <c r="X349" s="824"/>
    </row>
    <row r="350" spans="13:24">
      <c r="O350" s="824"/>
      <c r="P350" s="824"/>
      <c r="Q350" s="824"/>
      <c r="R350" s="824"/>
      <c r="S350" s="824"/>
      <c r="T350" s="824"/>
      <c r="U350" s="824"/>
      <c r="V350" s="824"/>
      <c r="W350" s="824"/>
      <c r="X350" s="824"/>
    </row>
    <row r="351" spans="13:24">
      <c r="O351" s="824"/>
      <c r="P351" s="824"/>
      <c r="Q351" s="824"/>
      <c r="R351" s="824"/>
      <c r="S351" s="824"/>
      <c r="T351" s="824"/>
      <c r="U351" s="824"/>
      <c r="V351" s="824"/>
      <c r="W351" s="824"/>
      <c r="X351" s="824"/>
    </row>
    <row r="352" spans="13:24">
      <c r="O352" s="824"/>
      <c r="P352" s="824"/>
      <c r="Q352" s="824"/>
      <c r="R352" s="824"/>
      <c r="S352" s="824"/>
      <c r="T352" s="824"/>
      <c r="U352" s="824"/>
      <c r="V352" s="824"/>
      <c r="W352" s="824"/>
      <c r="X352" s="824"/>
    </row>
    <row r="353" spans="15:24">
      <c r="O353" s="824"/>
      <c r="P353" s="824"/>
      <c r="Q353" s="824"/>
      <c r="R353" s="824"/>
      <c r="S353" s="824"/>
      <c r="T353" s="824"/>
      <c r="U353" s="824"/>
      <c r="V353" s="824"/>
      <c r="W353" s="824"/>
      <c r="X353" s="824"/>
    </row>
    <row r="354" spans="15:24">
      <c r="O354" s="824"/>
      <c r="P354" s="824"/>
      <c r="Q354" s="824"/>
      <c r="R354" s="824"/>
      <c r="S354" s="824"/>
      <c r="T354" s="824"/>
      <c r="U354" s="824"/>
      <c r="V354" s="824"/>
      <c r="W354" s="824"/>
      <c r="X354" s="824"/>
    </row>
    <row r="355" spans="15:24">
      <c r="O355" s="824"/>
      <c r="P355" s="824"/>
      <c r="Q355" s="824"/>
      <c r="R355" s="824"/>
      <c r="S355" s="824"/>
      <c r="T355" s="824"/>
      <c r="U355" s="824"/>
      <c r="V355" s="824"/>
      <c r="W355" s="824"/>
      <c r="X355" s="824"/>
    </row>
    <row r="356" spans="15:24">
      <c r="O356" s="824"/>
      <c r="P356" s="824"/>
      <c r="Q356" s="824"/>
      <c r="R356" s="824"/>
      <c r="S356" s="824"/>
      <c r="T356" s="824"/>
      <c r="U356" s="824"/>
      <c r="V356" s="824"/>
      <c r="W356" s="824"/>
      <c r="X356" s="824"/>
    </row>
    <row r="357" spans="15:24">
      <c r="O357" s="824"/>
      <c r="P357" s="824"/>
      <c r="Q357" s="824"/>
      <c r="R357" s="824"/>
      <c r="S357" s="824"/>
      <c r="T357" s="824"/>
      <c r="U357" s="824"/>
      <c r="V357" s="824"/>
      <c r="W357" s="824"/>
      <c r="X357" s="824"/>
    </row>
    <row r="358" spans="15:24">
      <c r="O358" s="824"/>
      <c r="P358" s="824"/>
      <c r="Q358" s="824"/>
      <c r="R358" s="824"/>
      <c r="S358" s="824"/>
      <c r="T358" s="824"/>
      <c r="U358" s="824"/>
      <c r="V358" s="824"/>
      <c r="W358" s="824"/>
      <c r="X358" s="824"/>
    </row>
    <row r="359" spans="15:24">
      <c r="O359" s="824"/>
      <c r="P359" s="824"/>
      <c r="Q359" s="824"/>
      <c r="R359" s="824"/>
      <c r="S359" s="824"/>
      <c r="T359" s="824"/>
      <c r="U359" s="824"/>
      <c r="V359" s="824"/>
      <c r="W359" s="824"/>
      <c r="X359" s="824"/>
    </row>
    <row r="360" spans="15:24">
      <c r="O360" s="824"/>
      <c r="P360" s="824"/>
      <c r="Q360" s="824"/>
      <c r="R360" s="824"/>
      <c r="S360" s="824"/>
      <c r="T360" s="824"/>
      <c r="U360" s="824"/>
      <c r="V360" s="824"/>
      <c r="W360" s="824"/>
      <c r="X360" s="824"/>
    </row>
    <row r="361" spans="15:24">
      <c r="O361" s="824"/>
      <c r="P361" s="824"/>
      <c r="Q361" s="824"/>
      <c r="R361" s="824"/>
      <c r="S361" s="824"/>
      <c r="T361" s="824"/>
      <c r="U361" s="824"/>
      <c r="V361" s="824"/>
      <c r="W361" s="824"/>
      <c r="X361" s="824"/>
    </row>
    <row r="362" spans="15:24">
      <c r="O362" s="824"/>
      <c r="P362" s="824"/>
      <c r="Q362" s="824"/>
      <c r="R362" s="824"/>
      <c r="S362" s="824"/>
      <c r="T362" s="824"/>
      <c r="U362" s="824"/>
      <c r="V362" s="824"/>
      <c r="W362" s="824"/>
      <c r="X362" s="824"/>
    </row>
    <row r="363" spans="15:24">
      <c r="O363" s="824"/>
      <c r="P363" s="824"/>
      <c r="Q363" s="824"/>
      <c r="R363" s="824"/>
      <c r="S363" s="824"/>
      <c r="T363" s="824"/>
      <c r="U363" s="824"/>
      <c r="V363" s="824"/>
      <c r="W363" s="824"/>
      <c r="X363" s="824"/>
    </row>
    <row r="364" spans="15:24">
      <c r="O364" s="824"/>
      <c r="P364" s="824"/>
      <c r="Q364" s="824"/>
      <c r="R364" s="824"/>
      <c r="S364" s="824"/>
      <c r="T364" s="824"/>
      <c r="U364" s="824"/>
      <c r="V364" s="824"/>
      <c r="W364" s="824"/>
      <c r="X364" s="824"/>
    </row>
    <row r="365" spans="15:24">
      <c r="O365" s="824"/>
      <c r="P365" s="824"/>
      <c r="Q365" s="824"/>
      <c r="R365" s="824"/>
      <c r="S365" s="824"/>
      <c r="T365" s="824"/>
      <c r="U365" s="824"/>
      <c r="V365" s="824"/>
      <c r="W365" s="824"/>
      <c r="X365" s="824"/>
    </row>
    <row r="366" spans="15:24">
      <c r="O366" s="824"/>
      <c r="P366" s="824"/>
      <c r="Q366" s="824"/>
      <c r="R366" s="824"/>
      <c r="S366" s="824"/>
      <c r="T366" s="824"/>
      <c r="U366" s="824"/>
      <c r="V366" s="824"/>
      <c r="W366" s="824"/>
      <c r="X366" s="824"/>
    </row>
    <row r="367" spans="15:24">
      <c r="O367" s="824"/>
      <c r="P367" s="824"/>
      <c r="Q367" s="824"/>
      <c r="R367" s="824"/>
      <c r="S367" s="824"/>
      <c r="T367" s="824"/>
      <c r="U367" s="824"/>
      <c r="V367" s="824"/>
      <c r="W367" s="824"/>
      <c r="X367" s="824"/>
    </row>
    <row r="368" spans="15:24">
      <c r="O368" s="824"/>
      <c r="P368" s="824"/>
      <c r="Q368" s="824"/>
      <c r="R368" s="824"/>
      <c r="S368" s="824"/>
      <c r="T368" s="824"/>
      <c r="U368" s="824"/>
      <c r="V368" s="824"/>
      <c r="W368" s="824"/>
      <c r="X368" s="824"/>
    </row>
    <row r="369" spans="15:24">
      <c r="O369" s="824"/>
      <c r="P369" s="824"/>
      <c r="Q369" s="824"/>
      <c r="R369" s="824"/>
      <c r="S369" s="824"/>
      <c r="T369" s="824"/>
      <c r="U369" s="824"/>
      <c r="V369" s="824"/>
      <c r="W369" s="824"/>
      <c r="X369" s="824"/>
    </row>
    <row r="370" spans="15:24">
      <c r="O370" s="824"/>
      <c r="P370" s="824"/>
      <c r="Q370" s="824"/>
      <c r="R370" s="824"/>
      <c r="S370" s="824"/>
      <c r="T370" s="824"/>
      <c r="U370" s="824"/>
      <c r="V370" s="824"/>
      <c r="W370" s="824"/>
      <c r="X370" s="824"/>
    </row>
    <row r="371" spans="15:24">
      <c r="O371" s="824"/>
      <c r="P371" s="824"/>
      <c r="Q371" s="824"/>
      <c r="R371" s="824"/>
      <c r="S371" s="824"/>
      <c r="T371" s="824"/>
      <c r="U371" s="824"/>
      <c r="V371" s="824"/>
      <c r="W371" s="824"/>
      <c r="X371" s="824"/>
    </row>
    <row r="372" spans="15:24">
      <c r="O372" s="824"/>
      <c r="P372" s="824"/>
      <c r="Q372" s="824"/>
      <c r="R372" s="824"/>
      <c r="S372" s="824"/>
      <c r="T372" s="824"/>
      <c r="U372" s="824"/>
      <c r="V372" s="824"/>
      <c r="W372" s="824"/>
      <c r="X372" s="824"/>
    </row>
    <row r="373" spans="15:24">
      <c r="O373" s="824"/>
      <c r="P373" s="824"/>
      <c r="Q373" s="824"/>
      <c r="R373" s="824"/>
      <c r="S373" s="824"/>
      <c r="T373" s="824"/>
      <c r="U373" s="824"/>
      <c r="V373" s="824"/>
      <c r="W373" s="824"/>
      <c r="X373" s="824"/>
    </row>
    <row r="374" spans="15:24">
      <c r="O374" s="824"/>
      <c r="P374" s="824"/>
      <c r="Q374" s="824"/>
      <c r="R374" s="824"/>
      <c r="S374" s="824"/>
      <c r="T374" s="824"/>
      <c r="U374" s="824"/>
      <c r="V374" s="824"/>
      <c r="W374" s="824"/>
      <c r="X374" s="824"/>
    </row>
    <row r="375" spans="15:24">
      <c r="O375" s="824"/>
      <c r="P375" s="824"/>
      <c r="Q375" s="824"/>
      <c r="R375" s="824"/>
      <c r="S375" s="824"/>
      <c r="T375" s="824"/>
      <c r="U375" s="824"/>
      <c r="V375" s="824"/>
      <c r="W375" s="824"/>
      <c r="X375" s="824"/>
    </row>
    <row r="376" spans="15:24">
      <c r="O376" s="824"/>
      <c r="P376" s="824"/>
      <c r="Q376" s="824"/>
      <c r="R376" s="824"/>
      <c r="S376" s="824"/>
      <c r="T376" s="824"/>
      <c r="U376" s="824"/>
      <c r="V376" s="824"/>
      <c r="W376" s="824"/>
      <c r="X376" s="824"/>
    </row>
    <row r="377" spans="15:24">
      <c r="O377" s="824"/>
      <c r="P377" s="824"/>
      <c r="Q377" s="824"/>
      <c r="R377" s="824"/>
      <c r="S377" s="824"/>
      <c r="T377" s="824"/>
      <c r="U377" s="824"/>
      <c r="V377" s="824"/>
      <c r="W377" s="824"/>
      <c r="X377" s="824"/>
    </row>
    <row r="378" spans="15:24">
      <c r="O378" s="824"/>
      <c r="P378" s="824"/>
      <c r="Q378" s="824"/>
      <c r="R378" s="824"/>
      <c r="S378" s="824"/>
      <c r="T378" s="824"/>
      <c r="U378" s="824"/>
      <c r="V378" s="824"/>
      <c r="W378" s="824"/>
      <c r="X378" s="824"/>
    </row>
    <row r="379" spans="15:24">
      <c r="O379" s="824"/>
      <c r="P379" s="824"/>
      <c r="Q379" s="824"/>
      <c r="R379" s="824"/>
      <c r="S379" s="824"/>
      <c r="T379" s="824"/>
      <c r="U379" s="824"/>
      <c r="V379" s="824"/>
      <c r="W379" s="824"/>
      <c r="X379" s="824"/>
    </row>
    <row r="380" spans="15:24">
      <c r="O380" s="824"/>
      <c r="P380" s="824"/>
      <c r="Q380" s="824"/>
      <c r="R380" s="824"/>
      <c r="S380" s="824"/>
      <c r="T380" s="824"/>
      <c r="U380" s="824"/>
      <c r="V380" s="824"/>
      <c r="W380" s="824"/>
      <c r="X380" s="824"/>
    </row>
    <row r="381" spans="15:24">
      <c r="O381" s="824"/>
      <c r="P381" s="824"/>
      <c r="Q381" s="824"/>
      <c r="R381" s="824"/>
      <c r="S381" s="824"/>
      <c r="T381" s="824"/>
      <c r="U381" s="824"/>
      <c r="V381" s="824"/>
      <c r="W381" s="824"/>
      <c r="X381" s="824"/>
    </row>
    <row r="382" spans="15:24">
      <c r="O382" s="824"/>
      <c r="P382" s="824"/>
      <c r="Q382" s="824"/>
      <c r="R382" s="824"/>
      <c r="S382" s="824"/>
      <c r="T382" s="824"/>
      <c r="U382" s="824"/>
      <c r="V382" s="824"/>
      <c r="W382" s="824"/>
      <c r="X382" s="824"/>
    </row>
    <row r="383" spans="15:24">
      <c r="O383" s="824"/>
      <c r="P383" s="824"/>
      <c r="Q383" s="824"/>
      <c r="R383" s="824"/>
      <c r="S383" s="824"/>
      <c r="T383" s="824"/>
      <c r="U383" s="824"/>
      <c r="V383" s="824"/>
      <c r="W383" s="824"/>
      <c r="X383" s="824"/>
    </row>
    <row r="384" spans="15:24">
      <c r="O384" s="824"/>
      <c r="P384" s="824"/>
      <c r="Q384" s="824"/>
      <c r="R384" s="824"/>
      <c r="S384" s="824"/>
      <c r="T384" s="824"/>
      <c r="U384" s="824"/>
      <c r="V384" s="824"/>
      <c r="W384" s="824"/>
      <c r="X384" s="824"/>
    </row>
    <row r="385" spans="15:24">
      <c r="O385" s="824"/>
      <c r="P385" s="824"/>
      <c r="Q385" s="824"/>
      <c r="R385" s="824"/>
      <c r="S385" s="824"/>
      <c r="T385" s="824"/>
      <c r="U385" s="824"/>
      <c r="V385" s="824"/>
      <c r="W385" s="824"/>
      <c r="X385" s="824"/>
    </row>
    <row r="386" spans="15:24">
      <c r="O386" s="824"/>
      <c r="P386" s="824"/>
      <c r="Q386" s="824"/>
      <c r="R386" s="824"/>
      <c r="S386" s="824"/>
      <c r="T386" s="824"/>
      <c r="U386" s="824"/>
      <c r="V386" s="824"/>
      <c r="W386" s="824"/>
      <c r="X386" s="824"/>
    </row>
    <row r="387" spans="15:24">
      <c r="O387" s="824"/>
      <c r="P387" s="824"/>
      <c r="Q387" s="824"/>
      <c r="R387" s="824"/>
      <c r="S387" s="824"/>
      <c r="T387" s="824"/>
      <c r="U387" s="824"/>
      <c r="V387" s="824"/>
      <c r="W387" s="824"/>
      <c r="X387" s="824"/>
    </row>
    <row r="388" spans="15:24">
      <c r="O388" s="824"/>
      <c r="P388" s="824"/>
      <c r="Q388" s="824"/>
      <c r="R388" s="824"/>
      <c r="S388" s="824"/>
      <c r="T388" s="824"/>
      <c r="U388" s="824"/>
      <c r="V388" s="824"/>
      <c r="W388" s="824"/>
      <c r="X388" s="824"/>
    </row>
    <row r="389" spans="15:24">
      <c r="O389" s="824"/>
      <c r="P389" s="824"/>
      <c r="Q389" s="824"/>
      <c r="R389" s="824"/>
      <c r="S389" s="824"/>
      <c r="T389" s="824"/>
      <c r="U389" s="824"/>
      <c r="V389" s="824"/>
      <c r="W389" s="824"/>
      <c r="X389" s="824"/>
    </row>
    <row r="390" spans="15:24">
      <c r="O390" s="824"/>
      <c r="P390" s="824"/>
      <c r="Q390" s="824"/>
      <c r="R390" s="824"/>
      <c r="S390" s="824"/>
      <c r="T390" s="824"/>
      <c r="U390" s="824"/>
      <c r="V390" s="824"/>
      <c r="W390" s="824"/>
      <c r="X390" s="824"/>
    </row>
    <row r="391" spans="15:24">
      <c r="O391" s="824"/>
      <c r="P391" s="824"/>
      <c r="Q391" s="824"/>
      <c r="R391" s="824"/>
      <c r="S391" s="824"/>
      <c r="T391" s="824"/>
      <c r="U391" s="824"/>
      <c r="V391" s="824"/>
      <c r="W391" s="824"/>
      <c r="X391" s="824"/>
    </row>
    <row r="392" spans="15:24">
      <c r="O392" s="824"/>
      <c r="P392" s="824"/>
      <c r="Q392" s="824"/>
      <c r="R392" s="824"/>
      <c r="S392" s="824"/>
      <c r="T392" s="824"/>
      <c r="U392" s="824"/>
      <c r="V392" s="824"/>
      <c r="W392" s="824"/>
      <c r="X392" s="824"/>
    </row>
    <row r="393" spans="15:24">
      <c r="O393" s="824"/>
      <c r="P393" s="824"/>
      <c r="Q393" s="824"/>
      <c r="R393" s="824"/>
      <c r="S393" s="824"/>
      <c r="T393" s="824"/>
      <c r="U393" s="824"/>
      <c r="V393" s="824"/>
      <c r="W393" s="824"/>
      <c r="X393" s="824"/>
    </row>
    <row r="394" spans="15:24">
      <c r="O394" s="824"/>
      <c r="P394" s="824"/>
      <c r="Q394" s="824"/>
      <c r="R394" s="824"/>
      <c r="S394" s="824"/>
      <c r="T394" s="824"/>
      <c r="U394" s="824"/>
      <c r="V394" s="824"/>
      <c r="W394" s="824"/>
      <c r="X394" s="824"/>
    </row>
    <row r="395" spans="15:24">
      <c r="O395" s="824"/>
      <c r="P395" s="824"/>
      <c r="Q395" s="824"/>
      <c r="R395" s="824"/>
      <c r="S395" s="824"/>
      <c r="T395" s="824"/>
      <c r="U395" s="824"/>
      <c r="V395" s="824"/>
      <c r="W395" s="824"/>
      <c r="X395" s="824"/>
    </row>
    <row r="396" spans="15:24">
      <c r="O396" s="824"/>
      <c r="P396" s="824"/>
      <c r="Q396" s="824"/>
      <c r="R396" s="824"/>
      <c r="S396" s="824"/>
      <c r="T396" s="824"/>
      <c r="U396" s="824"/>
      <c r="V396" s="824"/>
      <c r="W396" s="824"/>
      <c r="X396" s="824"/>
    </row>
    <row r="397" spans="15:24">
      <c r="O397" s="824"/>
      <c r="P397" s="824"/>
      <c r="Q397" s="824"/>
      <c r="R397" s="824"/>
      <c r="S397" s="824"/>
      <c r="T397" s="824"/>
      <c r="U397" s="824"/>
      <c r="V397" s="824"/>
      <c r="W397" s="824"/>
      <c r="X397" s="824"/>
    </row>
    <row r="398" spans="15:24">
      <c r="O398" s="824"/>
      <c r="P398" s="824"/>
      <c r="Q398" s="824"/>
      <c r="R398" s="824"/>
      <c r="S398" s="824"/>
      <c r="T398" s="824"/>
      <c r="U398" s="824"/>
      <c r="V398" s="824"/>
      <c r="W398" s="824"/>
      <c r="X398" s="824"/>
    </row>
    <row r="399" spans="15:24">
      <c r="O399" s="824"/>
      <c r="P399" s="824"/>
      <c r="Q399" s="824"/>
      <c r="R399" s="824"/>
      <c r="S399" s="824"/>
      <c r="T399" s="824"/>
      <c r="U399" s="824"/>
      <c r="V399" s="824"/>
      <c r="W399" s="824"/>
      <c r="X399" s="824"/>
    </row>
    <row r="400" spans="15:24">
      <c r="O400" s="824"/>
      <c r="P400" s="824"/>
      <c r="Q400" s="824"/>
      <c r="R400" s="824"/>
      <c r="S400" s="824"/>
      <c r="T400" s="824"/>
      <c r="U400" s="824"/>
      <c r="V400" s="824"/>
      <c r="W400" s="824"/>
      <c r="X400" s="824"/>
    </row>
    <row r="401" spans="15:24">
      <c r="O401" s="824"/>
      <c r="P401" s="824"/>
      <c r="Q401" s="824"/>
      <c r="R401" s="824"/>
      <c r="S401" s="824"/>
      <c r="T401" s="824"/>
      <c r="U401" s="824"/>
      <c r="V401" s="824"/>
      <c r="W401" s="824"/>
      <c r="X401" s="824"/>
    </row>
    <row r="402" spans="15:24">
      <c r="O402" s="824"/>
      <c r="P402" s="824"/>
      <c r="Q402" s="824"/>
      <c r="R402" s="824"/>
      <c r="S402" s="824"/>
      <c r="T402" s="824"/>
      <c r="U402" s="824"/>
      <c r="V402" s="824"/>
      <c r="W402" s="824"/>
      <c r="X402" s="824"/>
    </row>
    <row r="403" spans="15:24">
      <c r="O403" s="824"/>
      <c r="P403" s="824"/>
      <c r="Q403" s="824"/>
      <c r="R403" s="824"/>
      <c r="S403" s="824"/>
      <c r="T403" s="824"/>
      <c r="U403" s="824"/>
      <c r="V403" s="824"/>
      <c r="W403" s="824"/>
    </row>
    <row r="404" spans="15:24">
      <c r="O404" s="824"/>
      <c r="P404" s="824"/>
      <c r="Q404" s="824"/>
      <c r="R404" s="824"/>
      <c r="S404" s="824"/>
      <c r="T404" s="824"/>
      <c r="U404" s="824"/>
      <c r="V404" s="824"/>
      <c r="W404" s="824"/>
    </row>
    <row r="405" spans="15:24">
      <c r="O405" s="824"/>
      <c r="P405" s="824"/>
      <c r="Q405" s="824"/>
      <c r="R405" s="824"/>
      <c r="S405" s="824"/>
      <c r="T405" s="824"/>
      <c r="U405" s="824"/>
      <c r="V405" s="824"/>
      <c r="W405" s="824"/>
    </row>
    <row r="406" spans="15:24">
      <c r="O406" s="824"/>
      <c r="P406" s="824"/>
      <c r="Q406" s="824"/>
      <c r="R406" s="824"/>
      <c r="S406" s="824"/>
      <c r="T406" s="824"/>
      <c r="U406" s="824"/>
      <c r="V406" s="824"/>
      <c r="W406" s="824"/>
    </row>
    <row r="407" spans="15:24">
      <c r="O407" s="824"/>
      <c r="P407" s="824"/>
      <c r="Q407" s="824"/>
      <c r="R407" s="824"/>
      <c r="S407" s="824"/>
      <c r="T407" s="824"/>
      <c r="U407" s="824"/>
      <c r="V407" s="824"/>
      <c r="W407" s="824"/>
    </row>
    <row r="408" spans="15:24">
      <c r="O408" s="824"/>
      <c r="P408" s="824"/>
      <c r="Q408" s="824"/>
      <c r="R408" s="824"/>
      <c r="S408" s="824"/>
      <c r="T408" s="824"/>
      <c r="U408" s="824"/>
      <c r="V408" s="824"/>
      <c r="W408" s="824"/>
    </row>
    <row r="409" spans="15:24">
      <c r="Q409" s="824"/>
      <c r="R409" s="824"/>
      <c r="S409" s="824"/>
    </row>
    <row r="410" spans="15:24">
      <c r="Q410" s="824"/>
      <c r="R410" s="824"/>
      <c r="S410" s="824"/>
    </row>
    <row r="411" spans="15:24">
      <c r="Q411" s="824"/>
      <c r="R411" s="824"/>
      <c r="S411" s="824"/>
    </row>
    <row r="412" spans="15:24">
      <c r="Q412" s="824"/>
      <c r="R412" s="824"/>
      <c r="S412" s="824"/>
    </row>
    <row r="413" spans="15:24">
      <c r="Q413" s="824"/>
      <c r="R413" s="824"/>
      <c r="S413" s="824"/>
    </row>
    <row r="414" spans="15:24">
      <c r="Q414" s="824"/>
      <c r="R414" s="824"/>
      <c r="S414" s="824"/>
    </row>
    <row r="415" spans="15:24">
      <c r="Q415" s="824"/>
      <c r="R415" s="824"/>
      <c r="S415" s="824"/>
    </row>
    <row r="416" spans="15:24">
      <c r="Q416" s="824"/>
      <c r="R416" s="824"/>
      <c r="S416" s="824"/>
    </row>
    <row r="417" spans="17:19">
      <c r="Q417" s="824"/>
      <c r="R417" s="824"/>
      <c r="S417" s="824"/>
    </row>
    <row r="418" spans="17:19">
      <c r="Q418" s="824"/>
      <c r="R418" s="824"/>
      <c r="S418" s="824"/>
    </row>
    <row r="419" spans="17:19">
      <c r="Q419" s="824"/>
      <c r="R419" s="824"/>
      <c r="S419" s="824"/>
    </row>
    <row r="420" spans="17:19">
      <c r="Q420" s="824"/>
      <c r="R420" s="824"/>
      <c r="S420" s="824"/>
    </row>
    <row r="421" spans="17:19">
      <c r="Q421" s="824"/>
      <c r="R421" s="824"/>
      <c r="S421" s="824"/>
    </row>
    <row r="422" spans="17:19">
      <c r="Q422" s="824"/>
      <c r="R422" s="824"/>
      <c r="S422" s="824"/>
    </row>
    <row r="423" spans="17:19">
      <c r="Q423" s="824"/>
      <c r="R423" s="824"/>
      <c r="S423" s="824"/>
    </row>
    <row r="424" spans="17:19">
      <c r="Q424" s="824"/>
      <c r="R424" s="824"/>
      <c r="S424" s="824"/>
    </row>
    <row r="425" spans="17:19">
      <c r="Q425" s="824"/>
      <c r="R425" s="824"/>
      <c r="S425" s="824"/>
    </row>
    <row r="426" spans="17:19">
      <c r="Q426" s="824"/>
      <c r="R426" s="824"/>
      <c r="S426" s="824"/>
    </row>
    <row r="427" spans="17:19">
      <c r="Q427" s="824"/>
      <c r="R427" s="824"/>
      <c r="S427" s="824"/>
    </row>
    <row r="428" spans="17:19">
      <c r="Q428" s="824"/>
      <c r="R428" s="824"/>
      <c r="S428" s="824"/>
    </row>
    <row r="429" spans="17:19">
      <c r="Q429" s="824"/>
      <c r="R429" s="824"/>
      <c r="S429" s="824"/>
    </row>
    <row r="430" spans="17:19">
      <c r="Q430" s="824"/>
      <c r="R430" s="824"/>
      <c r="S430" s="824"/>
    </row>
    <row r="431" spans="17:19">
      <c r="Q431" s="824"/>
      <c r="R431" s="824"/>
      <c r="S431" s="824"/>
    </row>
    <row r="432" spans="17:19">
      <c r="Q432" s="824"/>
      <c r="R432" s="824"/>
      <c r="S432" s="824"/>
    </row>
    <row r="433" spans="17:19">
      <c r="Q433" s="824"/>
      <c r="R433" s="824"/>
      <c r="S433" s="824"/>
    </row>
    <row r="434" spans="17:19">
      <c r="Q434" s="824"/>
      <c r="R434" s="824"/>
      <c r="S434" s="824"/>
    </row>
    <row r="435" spans="17:19">
      <c r="Q435" s="824"/>
      <c r="R435" s="824"/>
      <c r="S435" s="824"/>
    </row>
    <row r="436" spans="17:19">
      <c r="Q436" s="824"/>
      <c r="R436" s="824"/>
      <c r="S436" s="824"/>
    </row>
    <row r="437" spans="17:19">
      <c r="Q437" s="824"/>
      <c r="R437" s="824"/>
      <c r="S437" s="824"/>
    </row>
    <row r="438" spans="17:19">
      <c r="Q438" s="824"/>
      <c r="R438" s="824"/>
      <c r="S438" s="824"/>
    </row>
    <row r="439" spans="17:19">
      <c r="Q439" s="824"/>
      <c r="R439" s="824"/>
      <c r="S439" s="824"/>
    </row>
    <row r="440" spans="17:19">
      <c r="Q440" s="824"/>
      <c r="R440" s="824"/>
      <c r="S440" s="824"/>
    </row>
    <row r="441" spans="17:19">
      <c r="Q441" s="824"/>
      <c r="R441" s="824"/>
      <c r="S441" s="824"/>
    </row>
    <row r="442" spans="17:19">
      <c r="Q442" s="824"/>
      <c r="R442" s="824"/>
      <c r="S442" s="824"/>
    </row>
    <row r="443" spans="17:19">
      <c r="Q443" s="824"/>
      <c r="R443" s="824"/>
      <c r="S443" s="824"/>
    </row>
    <row r="444" spans="17:19">
      <c r="Q444" s="824"/>
      <c r="R444" s="824"/>
      <c r="S444" s="824"/>
    </row>
    <row r="445" spans="17:19">
      <c r="Q445" s="824"/>
      <c r="R445" s="824"/>
      <c r="S445" s="824"/>
    </row>
    <row r="446" spans="17:19">
      <c r="Q446" s="824"/>
      <c r="R446" s="824"/>
      <c r="S446" s="824"/>
    </row>
    <row r="447" spans="17:19">
      <c r="Q447" s="824"/>
      <c r="R447" s="824"/>
      <c r="S447" s="824"/>
    </row>
    <row r="448" spans="17:19">
      <c r="Q448" s="824"/>
      <c r="R448" s="824"/>
      <c r="S448" s="824"/>
    </row>
    <row r="449" spans="17:19">
      <c r="Q449" s="824"/>
      <c r="R449" s="824"/>
      <c r="S449" s="824"/>
    </row>
    <row r="450" spans="17:19">
      <c r="Q450" s="824"/>
      <c r="R450" s="824"/>
      <c r="S450" s="824"/>
    </row>
    <row r="451" spans="17:19">
      <c r="Q451" s="824"/>
      <c r="R451" s="824"/>
      <c r="S451" s="824"/>
    </row>
    <row r="452" spans="17:19">
      <c r="Q452" s="824"/>
      <c r="R452" s="824"/>
      <c r="S452" s="824"/>
    </row>
    <row r="453" spans="17:19">
      <c r="Q453" s="824"/>
      <c r="R453" s="824"/>
      <c r="S453" s="824"/>
    </row>
    <row r="454" spans="17:19">
      <c r="Q454" s="824"/>
      <c r="R454" s="824"/>
      <c r="S454" s="824"/>
    </row>
    <row r="455" spans="17:19">
      <c r="Q455" s="824"/>
      <c r="R455" s="824"/>
      <c r="S455" s="824"/>
    </row>
    <row r="456" spans="17:19">
      <c r="Q456" s="824"/>
      <c r="R456" s="824"/>
      <c r="S456" s="824"/>
    </row>
    <row r="457" spans="17:19">
      <c r="Q457" s="824"/>
      <c r="R457" s="824"/>
      <c r="S457" s="824"/>
    </row>
    <row r="458" spans="17:19">
      <c r="Q458" s="824"/>
      <c r="R458" s="824"/>
      <c r="S458" s="824"/>
    </row>
    <row r="459" spans="17:19">
      <c r="Q459" s="824"/>
      <c r="R459" s="824"/>
      <c r="S459" s="824"/>
    </row>
    <row r="460" spans="17:19">
      <c r="Q460" s="824"/>
      <c r="R460" s="824"/>
      <c r="S460" s="824"/>
    </row>
    <row r="461" spans="17:19">
      <c r="Q461" s="824"/>
      <c r="R461" s="824"/>
      <c r="S461" s="824"/>
    </row>
    <row r="462" spans="17:19">
      <c r="Q462" s="824"/>
      <c r="R462" s="824"/>
      <c r="S462" s="824"/>
    </row>
    <row r="463" spans="17:19">
      <c r="Q463" s="824"/>
      <c r="R463" s="824"/>
      <c r="S463" s="824"/>
    </row>
    <row r="464" spans="17:19">
      <c r="Q464" s="824"/>
      <c r="R464" s="824"/>
      <c r="S464" s="824"/>
    </row>
    <row r="465" spans="17:19">
      <c r="Q465" s="824"/>
      <c r="R465" s="824"/>
      <c r="S465" s="824"/>
    </row>
    <row r="466" spans="17:19">
      <c r="Q466" s="824"/>
      <c r="R466" s="824"/>
      <c r="S466" s="824"/>
    </row>
    <row r="467" spans="17:19">
      <c r="Q467" s="824"/>
      <c r="R467" s="824"/>
      <c r="S467" s="824"/>
    </row>
    <row r="468" spans="17:19">
      <c r="Q468" s="824"/>
      <c r="R468" s="824"/>
      <c r="S468" s="824"/>
    </row>
    <row r="469" spans="17:19">
      <c r="Q469" s="824"/>
      <c r="R469" s="824"/>
      <c r="S469" s="824"/>
    </row>
    <row r="470" spans="17:19">
      <c r="Q470" s="824"/>
      <c r="R470" s="824"/>
      <c r="S470" s="824"/>
    </row>
    <row r="471" spans="17:19">
      <c r="Q471" s="824"/>
      <c r="R471" s="824"/>
      <c r="S471" s="824"/>
    </row>
    <row r="472" spans="17:19">
      <c r="Q472" s="824"/>
      <c r="R472" s="824"/>
      <c r="S472" s="824"/>
    </row>
    <row r="473" spans="17:19">
      <c r="Q473" s="824"/>
      <c r="R473" s="824"/>
      <c r="S473" s="824"/>
    </row>
    <row r="474" spans="17:19">
      <c r="Q474" s="824"/>
      <c r="R474" s="824"/>
      <c r="S474" s="824"/>
    </row>
    <row r="475" spans="17:19">
      <c r="Q475" s="824"/>
      <c r="R475" s="824"/>
      <c r="S475" s="824"/>
    </row>
    <row r="476" spans="17:19">
      <c r="Q476" s="824"/>
      <c r="R476" s="824"/>
      <c r="S476" s="824"/>
    </row>
    <row r="477" spans="17:19">
      <c r="Q477" s="824"/>
      <c r="R477" s="824"/>
      <c r="S477" s="824"/>
    </row>
    <row r="478" spans="17:19">
      <c r="Q478" s="824"/>
      <c r="R478" s="824"/>
      <c r="S478" s="824"/>
    </row>
    <row r="479" spans="17:19">
      <c r="Q479" s="824"/>
      <c r="R479" s="824"/>
      <c r="S479" s="824"/>
    </row>
    <row r="480" spans="17:19">
      <c r="Q480" s="824"/>
      <c r="R480" s="824"/>
      <c r="S480" s="824"/>
    </row>
    <row r="481" spans="17:19">
      <c r="Q481" s="824"/>
      <c r="R481" s="824"/>
      <c r="S481" s="824"/>
    </row>
    <row r="482" spans="17:19">
      <c r="Q482" s="824"/>
      <c r="R482" s="824"/>
      <c r="S482" s="824"/>
    </row>
    <row r="483" spans="17:19">
      <c r="Q483" s="824"/>
      <c r="R483" s="824"/>
      <c r="S483" s="824"/>
    </row>
    <row r="484" spans="17:19">
      <c r="Q484" s="824"/>
      <c r="R484" s="824"/>
      <c r="S484" s="824"/>
    </row>
    <row r="485" spans="17:19">
      <c r="Q485" s="824"/>
      <c r="R485" s="824"/>
      <c r="S485" s="824"/>
    </row>
    <row r="486" spans="17:19">
      <c r="Q486" s="824"/>
      <c r="R486" s="824"/>
      <c r="S486" s="824"/>
    </row>
    <row r="487" spans="17:19">
      <c r="Q487" s="824"/>
      <c r="R487" s="824"/>
      <c r="S487" s="824"/>
    </row>
    <row r="488" spans="17:19">
      <c r="Q488" s="824"/>
      <c r="R488" s="824"/>
      <c r="S488" s="824"/>
    </row>
    <row r="489" spans="17:19">
      <c r="Q489" s="824"/>
      <c r="R489" s="824"/>
      <c r="S489" s="824"/>
    </row>
    <row r="490" spans="17:19">
      <c r="Q490" s="824"/>
      <c r="R490" s="824"/>
      <c r="S490" s="824"/>
    </row>
    <row r="491" spans="17:19">
      <c r="Q491" s="824"/>
      <c r="R491" s="824"/>
      <c r="S491" s="824"/>
    </row>
    <row r="492" spans="17:19">
      <c r="Q492" s="824"/>
      <c r="R492" s="824"/>
      <c r="S492" s="824"/>
    </row>
    <row r="493" spans="17:19">
      <c r="Q493" s="824"/>
      <c r="R493" s="824"/>
      <c r="S493" s="824"/>
    </row>
    <row r="494" spans="17:19">
      <c r="Q494" s="824"/>
      <c r="R494" s="824"/>
      <c r="S494" s="824"/>
    </row>
    <row r="495" spans="17:19">
      <c r="Q495" s="824"/>
      <c r="R495" s="824"/>
      <c r="S495" s="824"/>
    </row>
    <row r="496" spans="17:19">
      <c r="Q496" s="824"/>
      <c r="R496" s="824"/>
      <c r="S496" s="824"/>
    </row>
    <row r="497" spans="17:19">
      <c r="Q497" s="824"/>
      <c r="R497" s="824"/>
      <c r="S497" s="824"/>
    </row>
    <row r="498" spans="17:19">
      <c r="Q498" s="824"/>
      <c r="R498" s="824"/>
      <c r="S498" s="824"/>
    </row>
    <row r="499" spans="17:19">
      <c r="Q499" s="824"/>
      <c r="R499" s="824"/>
      <c r="S499" s="824"/>
    </row>
    <row r="500" spans="17:19">
      <c r="Q500" s="824"/>
      <c r="R500" s="824"/>
      <c r="S500" s="824"/>
    </row>
    <row r="501" spans="17:19">
      <c r="Q501" s="824"/>
      <c r="R501" s="824"/>
      <c r="S501" s="824"/>
    </row>
    <row r="502" spans="17:19">
      <c r="Q502" s="824"/>
      <c r="R502" s="824"/>
      <c r="S502" s="824"/>
    </row>
    <row r="503" spans="17:19">
      <c r="Q503" s="824"/>
      <c r="R503" s="824"/>
      <c r="S503" s="824"/>
    </row>
    <row r="504" spans="17:19">
      <c r="Q504" s="824"/>
      <c r="R504" s="824"/>
      <c r="S504" s="824"/>
    </row>
    <row r="505" spans="17:19">
      <c r="Q505" s="824"/>
      <c r="R505" s="824"/>
      <c r="S505" s="824"/>
    </row>
    <row r="506" spans="17:19">
      <c r="Q506" s="824"/>
      <c r="R506" s="824"/>
      <c r="S506" s="824"/>
    </row>
    <row r="507" spans="17:19">
      <c r="Q507" s="824"/>
      <c r="R507" s="824"/>
      <c r="S507" s="824"/>
    </row>
    <row r="508" spans="17:19">
      <c r="Q508" s="824"/>
      <c r="R508" s="824"/>
      <c r="S508" s="824"/>
    </row>
    <row r="509" spans="17:19">
      <c r="Q509" s="824"/>
      <c r="R509" s="824"/>
      <c r="S509" s="824"/>
    </row>
    <row r="510" spans="17:19">
      <c r="Q510" s="824"/>
      <c r="R510" s="824"/>
      <c r="S510" s="824"/>
    </row>
    <row r="511" spans="17:19">
      <c r="Q511" s="824"/>
      <c r="R511" s="824"/>
      <c r="S511" s="824"/>
    </row>
    <row r="512" spans="17:19">
      <c r="Q512" s="824"/>
      <c r="R512" s="824"/>
      <c r="S512" s="824"/>
    </row>
    <row r="513" spans="17:19">
      <c r="Q513" s="824"/>
      <c r="R513" s="824"/>
      <c r="S513" s="824"/>
    </row>
    <row r="514" spans="17:19">
      <c r="Q514" s="824"/>
      <c r="R514" s="824"/>
      <c r="S514" s="824"/>
    </row>
    <row r="515" spans="17:19">
      <c r="Q515" s="824"/>
      <c r="R515" s="824"/>
      <c r="S515" s="824"/>
    </row>
    <row r="516" spans="17:19">
      <c r="Q516" s="824"/>
      <c r="R516" s="824"/>
      <c r="S516" s="824"/>
    </row>
    <row r="517" spans="17:19">
      <c r="Q517" s="824"/>
      <c r="R517" s="824"/>
      <c r="S517" s="824"/>
    </row>
    <row r="518" spans="17:19">
      <c r="Q518" s="824"/>
      <c r="R518" s="824"/>
      <c r="S518" s="824"/>
    </row>
    <row r="519" spans="17:19">
      <c r="Q519" s="824"/>
      <c r="R519" s="824"/>
      <c r="S519" s="824"/>
    </row>
    <row r="520" spans="17:19">
      <c r="Q520" s="824"/>
      <c r="R520" s="824"/>
      <c r="S520" s="824"/>
    </row>
    <row r="521" spans="17:19">
      <c r="Q521" s="824"/>
      <c r="R521" s="824"/>
      <c r="S521" s="824"/>
    </row>
    <row r="522" spans="17:19">
      <c r="Q522" s="824"/>
      <c r="R522" s="824"/>
      <c r="S522" s="824"/>
    </row>
    <row r="523" spans="17:19">
      <c r="Q523" s="824"/>
      <c r="R523" s="824"/>
      <c r="S523" s="824"/>
    </row>
    <row r="524" spans="17:19">
      <c r="Q524" s="824"/>
      <c r="R524" s="824"/>
      <c r="S524" s="824"/>
    </row>
    <row r="525" spans="17:19">
      <c r="Q525" s="824"/>
      <c r="R525" s="824"/>
      <c r="S525" s="824"/>
    </row>
    <row r="526" spans="17:19">
      <c r="Q526" s="824"/>
      <c r="R526" s="824"/>
      <c r="S526" s="824"/>
    </row>
    <row r="527" spans="17:19">
      <c r="Q527" s="824"/>
      <c r="R527" s="824"/>
      <c r="S527" s="824"/>
    </row>
    <row r="528" spans="17:19">
      <c r="Q528" s="824"/>
      <c r="R528" s="824"/>
      <c r="S528" s="824"/>
    </row>
    <row r="529" spans="17:19">
      <c r="Q529" s="824"/>
      <c r="R529" s="824"/>
      <c r="S529" s="824"/>
    </row>
    <row r="530" spans="17:19">
      <c r="Q530" s="824"/>
      <c r="R530" s="824"/>
      <c r="S530" s="824"/>
    </row>
    <row r="531" spans="17:19">
      <c r="Q531" s="824"/>
      <c r="R531" s="824"/>
      <c r="S531" s="824"/>
    </row>
    <row r="532" spans="17:19">
      <c r="Q532" s="824"/>
      <c r="R532" s="824"/>
      <c r="S532" s="824"/>
    </row>
    <row r="533" spans="17:19">
      <c r="Q533" s="824"/>
      <c r="R533" s="824"/>
      <c r="S533" s="824"/>
    </row>
    <row r="534" spans="17:19">
      <c r="Q534" s="824"/>
      <c r="R534" s="824"/>
      <c r="S534" s="824"/>
    </row>
    <row r="535" spans="17:19">
      <c r="Q535" s="824"/>
      <c r="R535" s="824"/>
      <c r="S535" s="824"/>
    </row>
    <row r="536" spans="17:19">
      <c r="Q536" s="824"/>
      <c r="R536" s="824"/>
      <c r="S536" s="824"/>
    </row>
    <row r="537" spans="17:19">
      <c r="Q537" s="824"/>
      <c r="R537" s="824"/>
      <c r="S537" s="824"/>
    </row>
    <row r="538" spans="17:19">
      <c r="Q538" s="824"/>
      <c r="R538" s="824"/>
      <c r="S538" s="824"/>
    </row>
    <row r="539" spans="17:19">
      <c r="Q539" s="824"/>
      <c r="R539" s="824"/>
      <c r="S539" s="824"/>
    </row>
    <row r="540" spans="17:19">
      <c r="Q540" s="824"/>
      <c r="R540" s="824"/>
      <c r="S540" s="824"/>
    </row>
    <row r="541" spans="17:19">
      <c r="Q541" s="824"/>
      <c r="R541" s="824"/>
      <c r="S541" s="824"/>
    </row>
    <row r="542" spans="17:19">
      <c r="Q542" s="824"/>
      <c r="R542" s="824"/>
      <c r="S542" s="824"/>
    </row>
    <row r="543" spans="17:19">
      <c r="Q543" s="824"/>
      <c r="R543" s="824"/>
      <c r="S543" s="824"/>
    </row>
    <row r="544" spans="17:19">
      <c r="Q544" s="824"/>
      <c r="R544" s="824"/>
      <c r="S544" s="824"/>
    </row>
    <row r="545" spans="17:19">
      <c r="Q545" s="824"/>
      <c r="R545" s="824"/>
      <c r="S545" s="824"/>
    </row>
    <row r="546" spans="17:19">
      <c r="Q546" s="824"/>
      <c r="R546" s="824"/>
      <c r="S546" s="824"/>
    </row>
    <row r="547" spans="17:19">
      <c r="Q547" s="824"/>
      <c r="R547" s="824"/>
      <c r="S547" s="824"/>
    </row>
    <row r="548" spans="17:19">
      <c r="Q548" s="824"/>
      <c r="R548" s="824"/>
      <c r="S548" s="824"/>
    </row>
    <row r="549" spans="17:19">
      <c r="Q549" s="824"/>
      <c r="R549" s="824"/>
      <c r="S549" s="824"/>
    </row>
    <row r="550" spans="17:19">
      <c r="Q550" s="824"/>
      <c r="R550" s="824"/>
      <c r="S550" s="824"/>
    </row>
    <row r="551" spans="17:19">
      <c r="Q551" s="824"/>
      <c r="R551" s="824"/>
      <c r="S551" s="824"/>
    </row>
    <row r="552" spans="17:19">
      <c r="Q552" s="824"/>
      <c r="R552" s="824"/>
      <c r="S552" s="824"/>
    </row>
    <row r="553" spans="17:19">
      <c r="Q553" s="824"/>
      <c r="R553" s="824"/>
      <c r="S553" s="824"/>
    </row>
    <row r="554" spans="17:19">
      <c r="Q554" s="824"/>
      <c r="R554" s="824"/>
      <c r="S554" s="824"/>
    </row>
    <row r="555" spans="17:19">
      <c r="Q555" s="824"/>
      <c r="R555" s="824"/>
      <c r="S555" s="824"/>
    </row>
    <row r="556" spans="17:19">
      <c r="Q556" s="824"/>
      <c r="R556" s="824"/>
      <c r="S556" s="824"/>
    </row>
    <row r="557" spans="17:19">
      <c r="Q557" s="824"/>
      <c r="R557" s="824"/>
      <c r="S557" s="824"/>
    </row>
    <row r="558" spans="17:19">
      <c r="Q558" s="824"/>
      <c r="R558" s="824"/>
      <c r="S558" s="824"/>
    </row>
    <row r="559" spans="17:19">
      <c r="Q559" s="824"/>
      <c r="R559" s="824"/>
      <c r="S559" s="824"/>
    </row>
    <row r="560" spans="17:19">
      <c r="Q560" s="824"/>
      <c r="R560" s="824"/>
      <c r="S560" s="824"/>
    </row>
    <row r="561" spans="17:19">
      <c r="Q561" s="824"/>
      <c r="R561" s="824"/>
      <c r="S561" s="824"/>
    </row>
    <row r="562" spans="17:19">
      <c r="Q562" s="824"/>
      <c r="R562" s="824"/>
      <c r="S562" s="824"/>
    </row>
    <row r="563" spans="17:19">
      <c r="Q563" s="824"/>
      <c r="R563" s="824"/>
      <c r="S563" s="824"/>
    </row>
    <row r="564" spans="17:19">
      <c r="Q564" s="824"/>
      <c r="R564" s="824"/>
      <c r="S564" s="824"/>
    </row>
    <row r="565" spans="17:19">
      <c r="Q565" s="824"/>
      <c r="R565" s="824"/>
      <c r="S565" s="824"/>
    </row>
    <row r="566" spans="17:19">
      <c r="Q566" s="824"/>
      <c r="R566" s="824"/>
      <c r="S566" s="824"/>
    </row>
    <row r="567" spans="17:19">
      <c r="Q567" s="824"/>
      <c r="R567" s="824"/>
      <c r="S567" s="824"/>
    </row>
    <row r="568" spans="17:19">
      <c r="Q568" s="824"/>
      <c r="R568" s="824"/>
      <c r="S568" s="824"/>
    </row>
    <row r="569" spans="17:19">
      <c r="Q569" s="824"/>
      <c r="R569" s="824"/>
      <c r="S569" s="824"/>
    </row>
    <row r="570" spans="17:19">
      <c r="Q570" s="824"/>
      <c r="R570" s="824"/>
      <c r="S570" s="824"/>
    </row>
    <row r="571" spans="17:19">
      <c r="Q571" s="824"/>
      <c r="R571" s="824"/>
      <c r="S571" s="824"/>
    </row>
    <row r="572" spans="17:19">
      <c r="Q572" s="824"/>
      <c r="R572" s="824"/>
      <c r="S572" s="824"/>
    </row>
    <row r="573" spans="17:19">
      <c r="Q573" s="824"/>
      <c r="R573" s="824"/>
      <c r="S573" s="824"/>
    </row>
    <row r="574" spans="17:19">
      <c r="Q574" s="824"/>
      <c r="R574" s="824"/>
      <c r="S574" s="824"/>
    </row>
    <row r="575" spans="17:19">
      <c r="Q575" s="824"/>
      <c r="R575" s="824"/>
      <c r="S575" s="824"/>
    </row>
    <row r="576" spans="17:19">
      <c r="Q576" s="824"/>
      <c r="R576" s="824"/>
      <c r="S576" s="824"/>
    </row>
    <row r="577" spans="17:19">
      <c r="Q577" s="824"/>
      <c r="R577" s="824"/>
      <c r="S577" s="824"/>
    </row>
    <row r="578" spans="17:19">
      <c r="Q578" s="824"/>
      <c r="R578" s="824"/>
      <c r="S578" s="824"/>
    </row>
    <row r="579" spans="17:19">
      <c r="Q579" s="824"/>
      <c r="R579" s="824"/>
      <c r="S579" s="824"/>
    </row>
    <row r="580" spans="17:19">
      <c r="Q580" s="824"/>
      <c r="R580" s="824"/>
      <c r="S580" s="824"/>
    </row>
    <row r="581" spans="17:19">
      <c r="Q581" s="824"/>
      <c r="R581" s="824"/>
      <c r="S581" s="824"/>
    </row>
    <row r="582" spans="17:19">
      <c r="Q582" s="824"/>
      <c r="R582" s="824"/>
      <c r="S582" s="824"/>
    </row>
    <row r="583" spans="17:19">
      <c r="Q583" s="824"/>
      <c r="R583" s="824"/>
      <c r="S583" s="824"/>
    </row>
    <row r="584" spans="17:19">
      <c r="Q584" s="824"/>
      <c r="R584" s="824"/>
      <c r="S584" s="824"/>
    </row>
    <row r="585" spans="17:19">
      <c r="Q585" s="824"/>
      <c r="R585" s="824"/>
      <c r="S585" s="824"/>
    </row>
    <row r="586" spans="17:19">
      <c r="Q586" s="824"/>
      <c r="R586" s="824"/>
      <c r="S586" s="824"/>
    </row>
    <row r="587" spans="17:19">
      <c r="Q587" s="824"/>
      <c r="R587" s="824"/>
      <c r="S587" s="824"/>
    </row>
    <row r="588" spans="17:19">
      <c r="Q588" s="824"/>
      <c r="R588" s="824"/>
      <c r="S588" s="824"/>
    </row>
    <row r="589" spans="17:19">
      <c r="Q589" s="824"/>
      <c r="R589" s="824"/>
      <c r="S589" s="824"/>
    </row>
    <row r="590" spans="17:19">
      <c r="Q590" s="824"/>
      <c r="R590" s="824"/>
      <c r="S590" s="824"/>
    </row>
    <row r="591" spans="17:19">
      <c r="Q591" s="824"/>
      <c r="R591" s="824"/>
      <c r="S591" s="824"/>
    </row>
    <row r="592" spans="17:19">
      <c r="Q592" s="824"/>
      <c r="R592" s="824"/>
      <c r="S592" s="824"/>
    </row>
    <row r="593" spans="17:19">
      <c r="Q593" s="824"/>
      <c r="R593" s="824"/>
      <c r="S593" s="824"/>
    </row>
    <row r="594" spans="17:19">
      <c r="Q594" s="824"/>
      <c r="R594" s="824"/>
      <c r="S594" s="824"/>
    </row>
    <row r="595" spans="17:19">
      <c r="Q595" s="824"/>
      <c r="R595" s="824"/>
      <c r="S595" s="824"/>
    </row>
    <row r="596" spans="17:19">
      <c r="Q596" s="824"/>
      <c r="R596" s="824"/>
      <c r="S596" s="824"/>
    </row>
    <row r="597" spans="17:19">
      <c r="Q597" s="824"/>
      <c r="R597" s="824"/>
      <c r="S597" s="824"/>
    </row>
    <row r="598" spans="17:19">
      <c r="Q598" s="824"/>
      <c r="R598" s="824"/>
      <c r="S598" s="824"/>
    </row>
    <row r="599" spans="17:19">
      <c r="Q599" s="824"/>
      <c r="R599" s="824"/>
      <c r="S599" s="824"/>
    </row>
    <row r="600" spans="17:19">
      <c r="Q600" s="824"/>
      <c r="R600" s="824"/>
      <c r="S600" s="824"/>
    </row>
    <row r="601" spans="17:19">
      <c r="Q601" s="824"/>
      <c r="R601" s="824"/>
      <c r="S601" s="824"/>
    </row>
    <row r="602" spans="17:19">
      <c r="Q602" s="824"/>
      <c r="R602" s="824"/>
      <c r="S602" s="824"/>
    </row>
    <row r="603" spans="17:19">
      <c r="Q603" s="824"/>
      <c r="R603" s="824"/>
      <c r="S603" s="824"/>
    </row>
    <row r="604" spans="17:19">
      <c r="Q604" s="824"/>
      <c r="R604" s="824"/>
      <c r="S604" s="824"/>
    </row>
    <row r="605" spans="17:19">
      <c r="Q605" s="824"/>
      <c r="R605" s="824"/>
      <c r="S605" s="824"/>
    </row>
    <row r="606" spans="17:19">
      <c r="Q606" s="824"/>
      <c r="R606" s="824"/>
      <c r="S606" s="824"/>
    </row>
    <row r="607" spans="17:19">
      <c r="Q607" s="824"/>
      <c r="R607" s="824"/>
      <c r="S607" s="824"/>
    </row>
    <row r="608" spans="17:19">
      <c r="Q608" s="824"/>
      <c r="R608" s="824"/>
      <c r="S608" s="824"/>
    </row>
    <row r="609" spans="17:19">
      <c r="Q609" s="824"/>
      <c r="R609" s="824"/>
      <c r="S609" s="824"/>
    </row>
    <row r="610" spans="17:19">
      <c r="Q610" s="824"/>
      <c r="R610" s="824"/>
      <c r="S610" s="824"/>
    </row>
    <row r="611" spans="17:19">
      <c r="Q611" s="824"/>
      <c r="R611" s="824"/>
      <c r="S611" s="824"/>
    </row>
    <row r="612" spans="17:19">
      <c r="Q612" s="824"/>
      <c r="R612" s="824"/>
      <c r="S612" s="824"/>
    </row>
    <row r="613" spans="17:19">
      <c r="Q613" s="824"/>
      <c r="R613" s="824"/>
      <c r="S613" s="824"/>
    </row>
    <row r="614" spans="17:19">
      <c r="Q614" s="824"/>
      <c r="R614" s="824"/>
      <c r="S614" s="824"/>
    </row>
    <row r="615" spans="17:19">
      <c r="Q615" s="824"/>
      <c r="R615" s="824"/>
      <c r="S615" s="824"/>
    </row>
    <row r="616" spans="17:19">
      <c r="Q616" s="824"/>
      <c r="R616" s="824"/>
      <c r="S616" s="824"/>
    </row>
    <row r="617" spans="17:19">
      <c r="Q617" s="824"/>
      <c r="R617" s="824"/>
      <c r="S617" s="824"/>
    </row>
    <row r="618" spans="17:19">
      <c r="Q618" s="824"/>
      <c r="R618" s="824"/>
      <c r="S618" s="824"/>
    </row>
    <row r="619" spans="17:19">
      <c r="Q619" s="824"/>
      <c r="R619" s="824"/>
      <c r="S619" s="824"/>
    </row>
    <row r="620" spans="17:19">
      <c r="Q620" s="824"/>
      <c r="R620" s="824"/>
      <c r="S620" s="824"/>
    </row>
    <row r="621" spans="17:19">
      <c r="Q621" s="824"/>
      <c r="R621" s="824"/>
      <c r="S621" s="824"/>
    </row>
    <row r="622" spans="17:19">
      <c r="Q622" s="824"/>
      <c r="R622" s="824"/>
      <c r="S622" s="824"/>
    </row>
    <row r="623" spans="17:19">
      <c r="Q623" s="824"/>
      <c r="R623" s="824"/>
      <c r="S623" s="824"/>
    </row>
    <row r="624" spans="17:19">
      <c r="Q624" s="824"/>
      <c r="R624" s="824"/>
      <c r="S624" s="824"/>
    </row>
    <row r="625" spans="17:19">
      <c r="Q625" s="824"/>
      <c r="R625" s="824"/>
      <c r="S625" s="824"/>
    </row>
    <row r="626" spans="17:19">
      <c r="Q626" s="824"/>
      <c r="R626" s="824"/>
      <c r="S626" s="824"/>
    </row>
    <row r="627" spans="17:19">
      <c r="Q627" s="824"/>
      <c r="R627" s="824"/>
      <c r="S627" s="824"/>
    </row>
    <row r="628" spans="17:19">
      <c r="Q628" s="824"/>
      <c r="R628" s="824"/>
      <c r="S628" s="824"/>
    </row>
    <row r="629" spans="17:19">
      <c r="Q629" s="824"/>
      <c r="R629" s="824"/>
      <c r="S629" s="824"/>
    </row>
    <row r="630" spans="17:19">
      <c r="Q630" s="824"/>
      <c r="R630" s="824"/>
      <c r="S630" s="824"/>
    </row>
    <row r="631" spans="17:19">
      <c r="Q631" s="824"/>
      <c r="R631" s="824"/>
      <c r="S631" s="824"/>
    </row>
    <row r="632" spans="17:19">
      <c r="Q632" s="824"/>
      <c r="R632" s="824"/>
      <c r="S632" s="824"/>
    </row>
    <row r="633" spans="17:19">
      <c r="Q633" s="824"/>
      <c r="R633" s="824"/>
      <c r="S633" s="824"/>
    </row>
    <row r="634" spans="17:19">
      <c r="Q634" s="824"/>
      <c r="R634" s="824"/>
      <c r="S634" s="824"/>
    </row>
    <row r="635" spans="17:19">
      <c r="Q635" s="824"/>
      <c r="R635" s="824"/>
      <c r="S635" s="824"/>
    </row>
    <row r="636" spans="17:19">
      <c r="Q636" s="824"/>
      <c r="R636" s="824"/>
      <c r="S636" s="824"/>
    </row>
    <row r="637" spans="17:19">
      <c r="Q637" s="824"/>
      <c r="R637" s="824"/>
      <c r="S637" s="824"/>
    </row>
    <row r="638" spans="17:19">
      <c r="Q638" s="824"/>
      <c r="R638" s="824"/>
      <c r="S638" s="824"/>
    </row>
    <row r="639" spans="17:19">
      <c r="Q639" s="824"/>
      <c r="R639" s="824"/>
      <c r="S639" s="824"/>
    </row>
    <row r="640" spans="17:19">
      <c r="Q640" s="824"/>
      <c r="R640" s="824"/>
      <c r="S640" s="824"/>
    </row>
    <row r="641" spans="17:19">
      <c r="Q641" s="824"/>
      <c r="R641" s="824"/>
      <c r="S641" s="824"/>
    </row>
    <row r="642" spans="17:19">
      <c r="Q642" s="824"/>
      <c r="R642" s="824"/>
      <c r="S642" s="824"/>
    </row>
    <row r="643" spans="17:19">
      <c r="Q643" s="824"/>
      <c r="R643" s="824"/>
      <c r="S643" s="824"/>
    </row>
    <row r="644" spans="17:19">
      <c r="Q644" s="824"/>
      <c r="R644" s="824"/>
      <c r="S644" s="824"/>
    </row>
    <row r="645" spans="17:19">
      <c r="Q645" s="824"/>
      <c r="R645" s="824"/>
      <c r="S645" s="824"/>
    </row>
    <row r="646" spans="17:19">
      <c r="Q646" s="824"/>
      <c r="R646" s="824"/>
      <c r="S646" s="824"/>
    </row>
    <row r="647" spans="17:19">
      <c r="Q647" s="824"/>
      <c r="R647" s="824"/>
      <c r="S647" s="824"/>
    </row>
    <row r="648" spans="17:19">
      <c r="Q648" s="824"/>
      <c r="R648" s="824"/>
      <c r="S648" s="824"/>
    </row>
    <row r="649" spans="17:19">
      <c r="Q649" s="824"/>
      <c r="R649" s="824"/>
      <c r="S649" s="824"/>
    </row>
    <row r="650" spans="17:19">
      <c r="Q650" s="824"/>
      <c r="R650" s="824"/>
      <c r="S650" s="824"/>
    </row>
    <row r="651" spans="17:19">
      <c r="Q651" s="824"/>
      <c r="R651" s="824"/>
      <c r="S651" s="824"/>
    </row>
    <row r="652" spans="17:19">
      <c r="Q652" s="824"/>
      <c r="R652" s="824"/>
      <c r="S652" s="824"/>
    </row>
    <row r="653" spans="17:19">
      <c r="Q653" s="824"/>
      <c r="R653" s="824"/>
      <c r="S653" s="824"/>
    </row>
    <row r="654" spans="17:19">
      <c r="Q654" s="824"/>
      <c r="R654" s="824"/>
      <c r="S654" s="824"/>
    </row>
    <row r="655" spans="17:19">
      <c r="Q655" s="824"/>
      <c r="R655" s="824"/>
      <c r="S655" s="824"/>
    </row>
    <row r="656" spans="17:19">
      <c r="Q656" s="824"/>
      <c r="R656" s="824"/>
      <c r="S656" s="824"/>
    </row>
    <row r="657" spans="17:19">
      <c r="Q657" s="824"/>
      <c r="R657" s="824"/>
      <c r="S657" s="824"/>
    </row>
    <row r="658" spans="17:19">
      <c r="Q658" s="824"/>
      <c r="R658" s="824"/>
      <c r="S658" s="824"/>
    </row>
    <row r="659" spans="17:19">
      <c r="Q659" s="824"/>
      <c r="R659" s="824"/>
      <c r="S659" s="824"/>
    </row>
    <row r="660" spans="17:19">
      <c r="Q660" s="824"/>
      <c r="R660" s="824"/>
      <c r="S660" s="824"/>
    </row>
    <row r="661" spans="17:19">
      <c r="Q661" s="824"/>
      <c r="R661" s="824"/>
      <c r="S661" s="824"/>
    </row>
    <row r="662" spans="17:19">
      <c r="Q662" s="824"/>
      <c r="R662" s="824"/>
      <c r="S662" s="824"/>
    </row>
    <row r="663" spans="17:19">
      <c r="Q663" s="824"/>
      <c r="R663" s="824"/>
      <c r="S663" s="824"/>
    </row>
    <row r="664" spans="17:19">
      <c r="Q664" s="824"/>
      <c r="R664" s="824"/>
      <c r="S664" s="824"/>
    </row>
    <row r="665" spans="17:19">
      <c r="Q665" s="824"/>
      <c r="R665" s="824"/>
      <c r="S665" s="824"/>
    </row>
    <row r="666" spans="17:19">
      <c r="Q666" s="824"/>
      <c r="R666" s="824"/>
      <c r="S666" s="824"/>
    </row>
    <row r="667" spans="17:19">
      <c r="Q667" s="824"/>
      <c r="R667" s="824"/>
      <c r="S667" s="824"/>
    </row>
    <row r="668" spans="17:19">
      <c r="Q668" s="824"/>
      <c r="R668" s="824"/>
      <c r="S668" s="824"/>
    </row>
    <row r="669" spans="17:19">
      <c r="Q669" s="824"/>
      <c r="R669" s="824"/>
      <c r="S669" s="824"/>
    </row>
    <row r="670" spans="17:19">
      <c r="Q670" s="824"/>
      <c r="R670" s="824"/>
      <c r="S670" s="824"/>
    </row>
    <row r="671" spans="17:19">
      <c r="Q671" s="824"/>
      <c r="R671" s="824"/>
      <c r="S671" s="824"/>
    </row>
    <row r="672" spans="17:19">
      <c r="Q672" s="824"/>
      <c r="R672" s="824"/>
      <c r="S672" s="824"/>
    </row>
    <row r="673" spans="17:19">
      <c r="Q673" s="824"/>
      <c r="R673" s="824"/>
      <c r="S673" s="824"/>
    </row>
    <row r="674" spans="17:19">
      <c r="Q674" s="824"/>
      <c r="R674" s="824"/>
      <c r="S674" s="824"/>
    </row>
    <row r="675" spans="17:19">
      <c r="Q675" s="824"/>
      <c r="R675" s="824"/>
      <c r="S675" s="824"/>
    </row>
    <row r="676" spans="17:19">
      <c r="Q676" s="824"/>
      <c r="R676" s="824"/>
      <c r="S676" s="824"/>
    </row>
    <row r="677" spans="17:19">
      <c r="Q677" s="824"/>
      <c r="R677" s="824"/>
      <c r="S677" s="824"/>
    </row>
    <row r="678" spans="17:19">
      <c r="Q678" s="824"/>
      <c r="R678" s="824"/>
      <c r="S678" s="824"/>
    </row>
    <row r="679" spans="17:19">
      <c r="Q679" s="824"/>
      <c r="R679" s="824"/>
      <c r="S679" s="824"/>
    </row>
    <row r="680" spans="17:19">
      <c r="Q680" s="824"/>
      <c r="R680" s="824"/>
      <c r="S680" s="824"/>
    </row>
    <row r="681" spans="17:19">
      <c r="Q681" s="824"/>
      <c r="R681" s="824"/>
      <c r="S681" s="824"/>
    </row>
    <row r="682" spans="17:19">
      <c r="Q682" s="824"/>
      <c r="R682" s="824"/>
      <c r="S682" s="824"/>
    </row>
    <row r="683" spans="17:19">
      <c r="Q683" s="824"/>
      <c r="R683" s="824"/>
      <c r="S683" s="824"/>
    </row>
    <row r="684" spans="17:19">
      <c r="Q684" s="824"/>
      <c r="R684" s="824"/>
      <c r="S684" s="824"/>
    </row>
    <row r="685" spans="17:19">
      <c r="Q685" s="824"/>
      <c r="R685" s="824"/>
      <c r="S685" s="824"/>
    </row>
    <row r="686" spans="17:19">
      <c r="Q686" s="824"/>
      <c r="R686" s="824"/>
      <c r="S686" s="824"/>
    </row>
    <row r="687" spans="17:19">
      <c r="Q687" s="824"/>
      <c r="R687" s="824"/>
      <c r="S687" s="824"/>
    </row>
    <row r="688" spans="17:19">
      <c r="Q688" s="824"/>
      <c r="R688" s="824"/>
      <c r="S688" s="824"/>
    </row>
    <row r="689" spans="17:19">
      <c r="Q689" s="824"/>
      <c r="R689" s="824"/>
      <c r="S689" s="824"/>
    </row>
    <row r="690" spans="17:19">
      <c r="Q690" s="824"/>
      <c r="R690" s="824"/>
      <c r="S690" s="824"/>
    </row>
    <row r="691" spans="17:19">
      <c r="Q691" s="824"/>
      <c r="R691" s="824"/>
      <c r="S691" s="824"/>
    </row>
    <row r="692" spans="17:19">
      <c r="Q692" s="824"/>
      <c r="R692" s="824"/>
      <c r="S692" s="824"/>
    </row>
    <row r="693" spans="17:19">
      <c r="Q693" s="824"/>
      <c r="R693" s="824"/>
      <c r="S693" s="824"/>
    </row>
    <row r="694" spans="17:19">
      <c r="Q694" s="824"/>
      <c r="R694" s="824"/>
      <c r="S694" s="824"/>
    </row>
    <row r="695" spans="17:19">
      <c r="Q695" s="824"/>
      <c r="R695" s="824"/>
      <c r="S695" s="824"/>
    </row>
    <row r="696" spans="17:19">
      <c r="Q696" s="824"/>
      <c r="R696" s="824"/>
      <c r="S696" s="824"/>
    </row>
    <row r="697" spans="17:19">
      <c r="Q697" s="824"/>
      <c r="R697" s="824"/>
      <c r="S697" s="824"/>
    </row>
    <row r="698" spans="17:19">
      <c r="Q698" s="824"/>
      <c r="R698" s="824"/>
      <c r="S698" s="824"/>
    </row>
  </sheetData>
  <sortState xmlns:xlrd2="http://schemas.microsoft.com/office/spreadsheetml/2017/richdata2" ref="A5:I350">
    <sortCondition ref="D5:D350"/>
  </sortState>
  <mergeCells count="2">
    <mergeCell ref="A1:H1"/>
    <mergeCell ref="A3:G3"/>
  </mergeCells>
  <phoneticPr fontId="0" type="noConversion"/>
  <conditionalFormatting sqref="F117:F178 F5:F79 F186:F286">
    <cfRule type="containsText" dxfId="1095" priority="108" operator="containsText" text="CADUCADO">
      <formula>NOT(ISERROR(SEARCH("CADUCADO",F5)))</formula>
    </cfRule>
    <cfRule type="expression" dxfId="1094" priority="109">
      <formula xml:space="preserve"> CADUCADO</formula>
    </cfRule>
  </conditionalFormatting>
  <conditionalFormatting sqref="E117:E178 E5:E79 E186:E286">
    <cfRule type="containsText" dxfId="1093" priority="106" operator="containsText" text="CADUCADO">
      <formula>NOT(ISERROR(SEARCH("CADUCADO",E5)))</formula>
    </cfRule>
  </conditionalFormatting>
  <conditionalFormatting sqref="F117:F178 F5:F79 F186:F286">
    <cfRule type="containsText" dxfId="1092" priority="102" operator="containsText" text="ALERTA">
      <formula>NOT(ISERROR(SEARCH("ALERTA",F5)))</formula>
    </cfRule>
  </conditionalFormatting>
  <conditionalFormatting sqref="F296">
    <cfRule type="containsText" dxfId="1091" priority="91" operator="containsText" text="CADUCADO">
      <formula>NOT(ISERROR(SEARCH("CADUCADO",F296)))</formula>
    </cfRule>
    <cfRule type="expression" dxfId="1090" priority="92">
      <formula xml:space="preserve"> CADUCADO</formula>
    </cfRule>
  </conditionalFormatting>
  <conditionalFormatting sqref="E296">
    <cfRule type="containsText" dxfId="1089" priority="90" operator="containsText" text="CADUCADO">
      <formula>NOT(ISERROR(SEARCH("CADUCADO",E296)))</formula>
    </cfRule>
  </conditionalFormatting>
  <conditionalFormatting sqref="F296">
    <cfRule type="containsText" dxfId="1088" priority="89" operator="containsText" text="ALERTA">
      <formula>NOT(ISERROR(SEARCH("ALERTA",F296)))</formula>
    </cfRule>
  </conditionalFormatting>
  <conditionalFormatting sqref="F80:F89 F96:F116">
    <cfRule type="containsText" dxfId="1087" priority="87" operator="containsText" text="CADUCADO">
      <formula>NOT(ISERROR(SEARCH("CADUCADO",F80)))</formula>
    </cfRule>
    <cfRule type="expression" dxfId="1086" priority="88">
      <formula xml:space="preserve"> CADUCADO</formula>
    </cfRule>
  </conditionalFormatting>
  <conditionalFormatting sqref="E80:E89 E96:E116">
    <cfRule type="containsText" dxfId="1085" priority="86" operator="containsText" text="CADUCADO">
      <formula>NOT(ISERROR(SEARCH("CADUCADO",E80)))</formula>
    </cfRule>
  </conditionalFormatting>
  <conditionalFormatting sqref="F80:F89 F96:F116">
    <cfRule type="containsText" dxfId="1084" priority="85" operator="containsText" text="ALERTA">
      <formula>NOT(ISERROR(SEARCH("ALERTA",F80)))</formula>
    </cfRule>
  </conditionalFormatting>
  <conditionalFormatting sqref="F179:F185">
    <cfRule type="containsText" dxfId="1083" priority="83" operator="containsText" text="CADUCADO">
      <formula>NOT(ISERROR(SEARCH("CADUCADO",F179)))</formula>
    </cfRule>
    <cfRule type="expression" dxfId="1082" priority="84">
      <formula xml:space="preserve"> CADUCADO</formula>
    </cfRule>
  </conditionalFormatting>
  <conditionalFormatting sqref="E179:E185">
    <cfRule type="containsText" dxfId="1081" priority="82" operator="containsText" text="CADUCADO">
      <formula>NOT(ISERROR(SEARCH("CADUCADO",E179)))</formula>
    </cfRule>
  </conditionalFormatting>
  <conditionalFormatting sqref="F179:F185">
    <cfRule type="containsText" dxfId="1080" priority="81" operator="containsText" text="ALERTA">
      <formula>NOT(ISERROR(SEARCH("ALERTA",F179)))</formula>
    </cfRule>
  </conditionalFormatting>
  <conditionalFormatting sqref="F287">
    <cfRule type="containsText" dxfId="1079" priority="79" operator="containsText" text="CADUCADO">
      <formula>NOT(ISERROR(SEARCH("CADUCADO",F287)))</formula>
    </cfRule>
    <cfRule type="expression" dxfId="1078" priority="80">
      <formula xml:space="preserve"> CADUCADO</formula>
    </cfRule>
  </conditionalFormatting>
  <conditionalFormatting sqref="E287">
    <cfRule type="containsText" dxfId="1077" priority="78" operator="containsText" text="CADUCADO">
      <formula>NOT(ISERROR(SEARCH("CADUCADO",E287)))</formula>
    </cfRule>
  </conditionalFormatting>
  <conditionalFormatting sqref="F287">
    <cfRule type="containsText" dxfId="1076" priority="77" operator="containsText" text="ALERTA">
      <formula>NOT(ISERROR(SEARCH("ALERTA",F287)))</formula>
    </cfRule>
  </conditionalFormatting>
  <conditionalFormatting sqref="F297:F304">
    <cfRule type="containsText" dxfId="1075" priority="75" operator="containsText" text="CADUCADO">
      <formula>NOT(ISERROR(SEARCH("CADUCADO",F297)))</formula>
    </cfRule>
    <cfRule type="expression" dxfId="1074" priority="76">
      <formula xml:space="preserve"> CADUCADO</formula>
    </cfRule>
  </conditionalFormatting>
  <conditionalFormatting sqref="E297:E304">
    <cfRule type="containsText" dxfId="1073" priority="74" operator="containsText" text="CADUCADO">
      <formula>NOT(ISERROR(SEARCH("CADUCADO",E297)))</formula>
    </cfRule>
  </conditionalFormatting>
  <conditionalFormatting sqref="F297:F304">
    <cfRule type="containsText" dxfId="1072" priority="73" operator="containsText" text="ALERTA">
      <formula>NOT(ISERROR(SEARCH("ALERTA",F297)))</formula>
    </cfRule>
  </conditionalFormatting>
  <conditionalFormatting sqref="F288">
    <cfRule type="containsText" dxfId="1071" priority="71" operator="containsText" text="CADUCADO">
      <formula>NOT(ISERROR(SEARCH("CADUCADO",F288)))</formula>
    </cfRule>
    <cfRule type="expression" dxfId="1070" priority="72">
      <formula xml:space="preserve"> CADUCADO</formula>
    </cfRule>
  </conditionalFormatting>
  <conditionalFormatting sqref="E288">
    <cfRule type="containsText" dxfId="1069" priority="70" operator="containsText" text="CADUCADO">
      <formula>NOT(ISERROR(SEARCH("CADUCADO",E288)))</formula>
    </cfRule>
  </conditionalFormatting>
  <conditionalFormatting sqref="F288">
    <cfRule type="containsText" dxfId="1068" priority="69" operator="containsText" text="ALERTA">
      <formula>NOT(ISERROR(SEARCH("ALERTA",F288)))</formula>
    </cfRule>
  </conditionalFormatting>
  <conditionalFormatting sqref="F289:F295">
    <cfRule type="containsText" dxfId="1067" priority="67" operator="containsText" text="CADUCADO">
      <formula>NOT(ISERROR(SEARCH("CADUCADO",F289)))</formula>
    </cfRule>
    <cfRule type="expression" dxfId="1066" priority="68">
      <formula xml:space="preserve"> CADUCADO</formula>
    </cfRule>
  </conditionalFormatting>
  <conditionalFormatting sqref="E289:E295">
    <cfRule type="containsText" dxfId="1065" priority="66" operator="containsText" text="CADUCADO">
      <formula>NOT(ISERROR(SEARCH("CADUCADO",E289)))</formula>
    </cfRule>
  </conditionalFormatting>
  <conditionalFormatting sqref="F289:F295">
    <cfRule type="containsText" dxfId="1064" priority="65" operator="containsText" text="ALERTA">
      <formula>NOT(ISERROR(SEARCH("ALERTA",F289)))</formula>
    </cfRule>
  </conditionalFormatting>
  <conditionalFormatting sqref="F305">
    <cfRule type="containsText" dxfId="1063" priority="63" operator="containsText" text="CADUCADO">
      <formula>NOT(ISERROR(SEARCH("CADUCADO",F305)))</formula>
    </cfRule>
    <cfRule type="expression" dxfId="1062" priority="64">
      <formula xml:space="preserve"> CADUCADO</formula>
    </cfRule>
  </conditionalFormatting>
  <conditionalFormatting sqref="E305">
    <cfRule type="containsText" dxfId="1061" priority="62" operator="containsText" text="CADUCADO">
      <formula>NOT(ISERROR(SEARCH("CADUCADO",E305)))</formula>
    </cfRule>
  </conditionalFormatting>
  <conditionalFormatting sqref="F305">
    <cfRule type="containsText" dxfId="1060" priority="61" operator="containsText" text="ALERTA">
      <formula>NOT(ISERROR(SEARCH("ALERTA",F305)))</formula>
    </cfRule>
  </conditionalFormatting>
  <conditionalFormatting sqref="F306:F307">
    <cfRule type="containsText" dxfId="1059" priority="59" operator="containsText" text="CADUCADO">
      <formula>NOT(ISERROR(SEARCH("CADUCADO",F306)))</formula>
    </cfRule>
    <cfRule type="expression" dxfId="1058" priority="60">
      <formula xml:space="preserve"> CADUCADO</formula>
    </cfRule>
  </conditionalFormatting>
  <conditionalFormatting sqref="E306:E307">
    <cfRule type="containsText" dxfId="1057" priority="58" operator="containsText" text="CADUCADO">
      <formula>NOT(ISERROR(SEARCH("CADUCADO",E306)))</formula>
    </cfRule>
  </conditionalFormatting>
  <conditionalFormatting sqref="F306:F307">
    <cfRule type="containsText" dxfId="1056" priority="57" operator="containsText" text="ALERTA">
      <formula>NOT(ISERROR(SEARCH("ALERTA",F306)))</formula>
    </cfRule>
  </conditionalFormatting>
  <conditionalFormatting sqref="F308 F312 F322">
    <cfRule type="containsText" dxfId="1055" priority="55" operator="containsText" text="CADUCADO">
      <formula>NOT(ISERROR(SEARCH("CADUCADO",F308)))</formula>
    </cfRule>
    <cfRule type="expression" dxfId="1054" priority="56">
      <formula xml:space="preserve"> CADUCADO</formula>
    </cfRule>
  </conditionalFormatting>
  <conditionalFormatting sqref="E308 E312 E322">
    <cfRule type="containsText" dxfId="1053" priority="54" operator="containsText" text="CADUCADO">
      <formula>NOT(ISERROR(SEARCH("CADUCADO",E308)))</formula>
    </cfRule>
  </conditionalFormatting>
  <conditionalFormatting sqref="F308 F312 F322">
    <cfRule type="containsText" dxfId="1052" priority="53" operator="containsText" text="ALERTA">
      <formula>NOT(ISERROR(SEARCH("ALERTA",F308)))</formula>
    </cfRule>
  </conditionalFormatting>
  <conditionalFormatting sqref="F309:F310">
    <cfRule type="containsText" dxfId="1051" priority="51" operator="containsText" text="CADUCADO">
      <formula>NOT(ISERROR(SEARCH("CADUCADO",F309)))</formula>
    </cfRule>
    <cfRule type="expression" dxfId="1050" priority="52">
      <formula xml:space="preserve"> CADUCADO</formula>
    </cfRule>
  </conditionalFormatting>
  <conditionalFormatting sqref="E309:E310">
    <cfRule type="containsText" dxfId="1049" priority="50" operator="containsText" text="CADUCADO">
      <formula>NOT(ISERROR(SEARCH("CADUCADO",E309)))</formula>
    </cfRule>
  </conditionalFormatting>
  <conditionalFormatting sqref="F309:F310">
    <cfRule type="containsText" dxfId="1048" priority="49" operator="containsText" text="ALERTA">
      <formula>NOT(ISERROR(SEARCH("ALERTA",F309)))</formula>
    </cfRule>
  </conditionalFormatting>
  <conditionalFormatting sqref="F95">
    <cfRule type="containsText" dxfId="1047" priority="47" operator="containsText" text="CADUCADO">
      <formula>NOT(ISERROR(SEARCH("CADUCADO",F95)))</formula>
    </cfRule>
    <cfRule type="expression" dxfId="1046" priority="48">
      <formula xml:space="preserve"> CADUCADO</formula>
    </cfRule>
  </conditionalFormatting>
  <conditionalFormatting sqref="E95">
    <cfRule type="containsText" dxfId="1045" priority="46" operator="containsText" text="CADUCADO">
      <formula>NOT(ISERROR(SEARCH("CADUCADO",E95)))</formula>
    </cfRule>
  </conditionalFormatting>
  <conditionalFormatting sqref="F95">
    <cfRule type="containsText" dxfId="1044" priority="45" operator="containsText" text="ALERTA">
      <formula>NOT(ISERROR(SEARCH("ALERTA",F95)))</formula>
    </cfRule>
  </conditionalFormatting>
  <conditionalFormatting sqref="F90:F92">
    <cfRule type="containsText" dxfId="1043" priority="43" operator="containsText" text="CADUCADO">
      <formula>NOT(ISERROR(SEARCH("CADUCADO",F90)))</formula>
    </cfRule>
    <cfRule type="expression" dxfId="1042" priority="44">
      <formula xml:space="preserve"> CADUCADO</formula>
    </cfRule>
  </conditionalFormatting>
  <conditionalFormatting sqref="E90:E92">
    <cfRule type="containsText" dxfId="1041" priority="42" operator="containsText" text="CADUCADO">
      <formula>NOT(ISERROR(SEARCH("CADUCADO",E90)))</formula>
    </cfRule>
  </conditionalFormatting>
  <conditionalFormatting sqref="F90:F92">
    <cfRule type="containsText" dxfId="1040" priority="41" operator="containsText" text="ALERTA">
      <formula>NOT(ISERROR(SEARCH("ALERTA",F90)))</formula>
    </cfRule>
  </conditionalFormatting>
  <conditionalFormatting sqref="F93:F94">
    <cfRule type="containsText" dxfId="1039" priority="39" operator="containsText" text="CADUCADO">
      <formula>NOT(ISERROR(SEARCH("CADUCADO",F93)))</formula>
    </cfRule>
    <cfRule type="expression" dxfId="1038" priority="40">
      <formula xml:space="preserve"> CADUCADO</formula>
    </cfRule>
  </conditionalFormatting>
  <conditionalFormatting sqref="E93:E94">
    <cfRule type="containsText" dxfId="1037" priority="38" operator="containsText" text="CADUCADO">
      <formula>NOT(ISERROR(SEARCH("CADUCADO",E93)))</formula>
    </cfRule>
  </conditionalFormatting>
  <conditionalFormatting sqref="F93:F94">
    <cfRule type="containsText" dxfId="1036" priority="37" operator="containsText" text="ALERTA">
      <formula>NOT(ISERROR(SEARCH("ALERTA",F93)))</formula>
    </cfRule>
  </conditionalFormatting>
  <conditionalFormatting sqref="F311">
    <cfRule type="containsText" dxfId="1035" priority="35" operator="containsText" text="CADUCADO">
      <formula>NOT(ISERROR(SEARCH("CADUCADO",F311)))</formula>
    </cfRule>
    <cfRule type="expression" dxfId="1034" priority="36">
      <formula xml:space="preserve"> CADUCADO</formula>
    </cfRule>
  </conditionalFormatting>
  <conditionalFormatting sqref="E311">
    <cfRule type="containsText" dxfId="1033" priority="34" operator="containsText" text="CADUCADO">
      <formula>NOT(ISERROR(SEARCH("CADUCADO",E311)))</formula>
    </cfRule>
  </conditionalFormatting>
  <conditionalFormatting sqref="F311">
    <cfRule type="containsText" dxfId="1032" priority="33" operator="containsText" text="ALERTA">
      <formula>NOT(ISERROR(SEARCH("ALERTA",F311)))</formula>
    </cfRule>
  </conditionalFormatting>
  <conditionalFormatting sqref="F313">
    <cfRule type="containsText" dxfId="1031" priority="31" operator="containsText" text="CADUCADO">
      <formula>NOT(ISERROR(SEARCH("CADUCADO",F313)))</formula>
    </cfRule>
    <cfRule type="expression" dxfId="1030" priority="32">
      <formula xml:space="preserve"> CADUCADO</formula>
    </cfRule>
  </conditionalFormatting>
  <conditionalFormatting sqref="E313">
    <cfRule type="containsText" dxfId="1029" priority="30" operator="containsText" text="CADUCADO">
      <formula>NOT(ISERROR(SEARCH("CADUCADO",E313)))</formula>
    </cfRule>
  </conditionalFormatting>
  <conditionalFormatting sqref="F313">
    <cfRule type="containsText" dxfId="1028" priority="29" operator="containsText" text="ALERTA">
      <formula>NOT(ISERROR(SEARCH("ALERTA",F313)))</formula>
    </cfRule>
  </conditionalFormatting>
  <conditionalFormatting sqref="F314:F321">
    <cfRule type="containsText" dxfId="1027" priority="3" operator="containsText" text="CADUCADO">
      <formula>NOT(ISERROR(SEARCH("CADUCADO",F314)))</formula>
    </cfRule>
    <cfRule type="expression" dxfId="1026" priority="4">
      <formula xml:space="preserve"> CADUCADO</formula>
    </cfRule>
  </conditionalFormatting>
  <conditionalFormatting sqref="E314:E321">
    <cfRule type="containsText" dxfId="1025" priority="2" operator="containsText" text="CADUCADO">
      <formula>NOT(ISERROR(SEARCH("CADUCADO",E314)))</formula>
    </cfRule>
  </conditionalFormatting>
  <conditionalFormatting sqref="F314:F321">
    <cfRule type="containsText" dxfId="1024" priority="1" operator="containsText" text="ALERTA">
      <formula>NOT(ISERROR(SEARCH("ALERTA",F314)))</formula>
    </cfRule>
  </conditionalFormatting>
  <hyperlinks>
    <hyperlink ref="A1:H1" location="TITULARES!A1" display="LISTA DE DIAGNOSTICADORES CON AUTORIZACIÓN DE COMERCIALIZACIÓN EN CUBA 2017" xr:uid="{00000000-0004-0000-0900-000000000000}"/>
  </hyperlinks>
  <pageMargins left="0.74803149606299213" right="0.74803149606299213" top="0.98425196850393704" bottom="0.98425196850393704" header="0" footer="0"/>
  <pageSetup scale="40" fitToHeight="0" orientation="landscape" verticalDpi="300" r:id="rId2"/>
  <headerFooter alignWithMargins="0"/>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304"/>
  <sheetViews>
    <sheetView workbookViewId="0">
      <selection sqref="A1:H1"/>
    </sheetView>
  </sheetViews>
  <sheetFormatPr baseColWidth="10" defaultRowHeight="15"/>
  <cols>
    <col min="1" max="1" width="15.7109375" style="1" customWidth="1"/>
    <col min="2" max="2" width="11.42578125" style="1"/>
    <col min="3" max="3" width="14.5703125" style="1" customWidth="1"/>
    <col min="4" max="4" width="15.7109375" style="1" customWidth="1"/>
    <col min="5" max="6" width="15.7109375" style="1" hidden="1" customWidth="1"/>
    <col min="7" max="7" width="14.140625" style="1" customWidth="1"/>
    <col min="8" max="8" width="36.42578125" style="1" customWidth="1"/>
    <col min="9" max="9" width="48.42578125" style="1" customWidth="1"/>
    <col min="10" max="10" width="35.7109375" style="23" customWidth="1"/>
    <col min="11" max="11" width="25.140625" style="1" customWidth="1"/>
    <col min="12" max="12" width="0" style="1" hidden="1" customWidth="1"/>
    <col min="13" max="13" width="11.42578125" style="21" hidden="1" customWidth="1"/>
    <col min="14" max="14" width="12.85546875" style="21" hidden="1" customWidth="1"/>
    <col min="15" max="15" width="17.28515625" style="21" hidden="1" customWidth="1"/>
    <col min="16" max="16" width="11.5703125" style="1" hidden="1" customWidth="1"/>
    <col min="17" max="17" width="8.5703125" style="1" hidden="1" customWidth="1"/>
    <col min="18" max="18" width="3.5703125" style="1" hidden="1" customWidth="1"/>
    <col min="19" max="19" width="11.42578125" style="1957" customWidth="1"/>
    <col min="20" max="27" width="0" style="1957" hidden="1" customWidth="1"/>
    <col min="28" max="37" width="11.42578125" style="1957"/>
    <col min="38" max="16384" width="11.42578125" style="1"/>
  </cols>
  <sheetData>
    <row r="1" spans="1:49" s="1957" customFormat="1">
      <c r="A1" s="2540" t="s">
        <v>6200</v>
      </c>
      <c r="B1" s="2540"/>
      <c r="C1" s="2540"/>
      <c r="D1" s="2540"/>
      <c r="E1" s="2540"/>
      <c r="F1" s="2540"/>
      <c r="G1" s="2540"/>
      <c r="H1" s="2540"/>
      <c r="I1" s="1955"/>
      <c r="J1" s="2055"/>
      <c r="M1" s="1956"/>
      <c r="N1" s="1956"/>
      <c r="O1" s="1956"/>
    </row>
    <row r="2" spans="1:49" s="1957" customFormat="1" ht="20.25" thickBot="1">
      <c r="A2" s="2056" t="s">
        <v>5202</v>
      </c>
      <c r="B2" s="1959"/>
      <c r="C2" s="1959"/>
      <c r="D2" s="1959"/>
      <c r="E2" s="1959"/>
      <c r="F2" s="1959"/>
      <c r="J2" s="2055"/>
      <c r="M2" s="1956"/>
      <c r="N2" s="1939"/>
      <c r="O2" s="1956"/>
      <c r="S2" s="1942" t="s">
        <v>2735</v>
      </c>
      <c r="T2" s="1960">
        <f ca="1">TODAY()</f>
        <v>46175</v>
      </c>
    </row>
    <row r="3" spans="1:49" s="1957" customFormat="1" ht="22.5" customHeight="1" thickTop="1" thickBot="1">
      <c r="A3" s="2574" t="s">
        <v>1161</v>
      </c>
      <c r="B3" s="2575"/>
      <c r="C3" s="2575"/>
      <c r="D3" s="2575"/>
      <c r="E3" s="2575"/>
      <c r="F3" s="2575"/>
      <c r="G3" s="2576"/>
      <c r="H3" s="2057"/>
      <c r="I3" s="2057"/>
      <c r="J3" s="2058"/>
      <c r="K3" s="2059"/>
      <c r="M3" s="1956"/>
      <c r="N3" s="1956"/>
      <c r="O3" s="1956"/>
    </row>
    <row r="4" spans="1:49" s="490" customFormat="1" ht="31.5" thickTop="1" thickBot="1">
      <c r="A4" s="844" t="s">
        <v>1603</v>
      </c>
      <c r="B4" s="845" t="s">
        <v>1160</v>
      </c>
      <c r="C4" s="845" t="s">
        <v>1162</v>
      </c>
      <c r="D4" s="845" t="s">
        <v>1163</v>
      </c>
      <c r="E4" s="846" t="s">
        <v>2736</v>
      </c>
      <c r="F4" s="846" t="s">
        <v>2737</v>
      </c>
      <c r="G4" s="847" t="s">
        <v>604</v>
      </c>
      <c r="H4" s="848" t="s">
        <v>1586</v>
      </c>
      <c r="I4" s="849" t="s">
        <v>1164</v>
      </c>
      <c r="J4" s="852" t="s">
        <v>2583</v>
      </c>
      <c r="K4" s="850" t="s">
        <v>517</v>
      </c>
      <c r="L4" s="484" t="s">
        <v>517</v>
      </c>
      <c r="M4" s="485" t="s">
        <v>1592</v>
      </c>
      <c r="N4" s="462" t="s">
        <v>1590</v>
      </c>
      <c r="O4" s="462" t="s">
        <v>1591</v>
      </c>
      <c r="P4" s="1686" t="s">
        <v>1594</v>
      </c>
      <c r="Q4" s="487"/>
      <c r="R4" s="488"/>
      <c r="S4" s="2061"/>
      <c r="T4" s="1965"/>
      <c r="U4" s="1966">
        <v>2012</v>
      </c>
      <c r="V4" s="1967">
        <v>2013</v>
      </c>
      <c r="W4" s="1967">
        <v>2014</v>
      </c>
      <c r="X4" s="1967">
        <v>2015</v>
      </c>
      <c r="Y4" s="1967">
        <v>2016</v>
      </c>
      <c r="Z4" s="1966" t="s">
        <v>2739</v>
      </c>
      <c r="AA4" s="1968" t="s">
        <v>1595</v>
      </c>
      <c r="AB4" s="2062"/>
      <c r="AC4" s="2062"/>
      <c r="AD4" s="2062"/>
      <c r="AE4" s="2062"/>
      <c r="AF4" s="2062"/>
      <c r="AG4" s="2062"/>
      <c r="AH4" s="2062"/>
      <c r="AI4" s="2062"/>
      <c r="AJ4" s="2062"/>
      <c r="AK4" s="2062"/>
      <c r="AL4" s="361"/>
      <c r="AM4" s="361"/>
      <c r="AN4" s="361"/>
      <c r="AO4" s="361"/>
      <c r="AP4" s="361"/>
      <c r="AQ4" s="361"/>
      <c r="AR4" s="361"/>
      <c r="AS4" s="361"/>
      <c r="AT4" s="489"/>
      <c r="AU4" s="489"/>
      <c r="AV4" s="489"/>
      <c r="AW4" s="489"/>
    </row>
    <row r="5" spans="1:49" s="122" customFormat="1" ht="57.75" customHeight="1">
      <c r="A5" s="853" t="s">
        <v>1587</v>
      </c>
      <c r="B5" s="854" t="s">
        <v>5199</v>
      </c>
      <c r="C5" s="855">
        <v>45020</v>
      </c>
      <c r="D5" s="856">
        <v>46873</v>
      </c>
      <c r="E5" s="857" t="str">
        <f ca="1">IF(D5&lt;=$T$2,"CADUCADO","VIGENTE")</f>
        <v>VIGENTE</v>
      </c>
      <c r="F5" s="857" t="str">
        <f ca="1">IF($T$2&gt;=(EDATE(D5,-4)),"ALERTA","OK")</f>
        <v>OK</v>
      </c>
      <c r="G5" s="854" t="s">
        <v>1279</v>
      </c>
      <c r="H5" s="858" t="s">
        <v>5197</v>
      </c>
      <c r="I5" s="859" t="s">
        <v>5198</v>
      </c>
      <c r="J5" s="854" t="s">
        <v>5200</v>
      </c>
      <c r="K5" s="1687" t="s">
        <v>5201</v>
      </c>
      <c r="L5" s="322"/>
      <c r="M5" s="120"/>
      <c r="N5" s="120" t="str">
        <f>IF(ISNUMBER(FIND("/",$B5,1)),MID($B5,1,FIND("/",$B5,1)-1),$B5)</f>
        <v>D2304-08</v>
      </c>
      <c r="O5" s="120" t="str">
        <f>IF(ISNUMBER(FIND("/",$B5,1)),MID($B5,FIND("/",$B5,1)+1,LEN($B5)),"")</f>
        <v/>
      </c>
      <c r="P5" s="323" t="s">
        <v>1603</v>
      </c>
      <c r="Q5" s="323" t="s">
        <v>1590</v>
      </c>
      <c r="R5" s="324" t="s">
        <v>1595</v>
      </c>
      <c r="S5" s="1947"/>
      <c r="T5" s="1995"/>
      <c r="U5" s="1996">
        <f>COUNTIFS($C$6:$C$240, "&gt;="&amp;U10, $C$6:$C$240, "&lt;="&amp;U11, $A$6:$A$240, "&lt;&gt;F")</f>
        <v>0</v>
      </c>
      <c r="V5" s="1996">
        <f>COUNTIFS($C$6:$C$240, "&gt;="&amp;V10, $C$6:$C$240, "&lt;="&amp;V11, $A$6:$A$240, "&lt;&gt;F")</f>
        <v>0</v>
      </c>
      <c r="W5" s="1996">
        <f>COUNTIFS($C$6:$C$240, "&gt;="&amp;W10, $C$6:$C$240, "&lt;="&amp;W11, $A$6:$A$240, "&lt;&gt;F")</f>
        <v>0</v>
      </c>
      <c r="X5" s="1996">
        <f>COUNTIFS($C$6:$C$240, "&gt;="&amp;X10, $C$6:$C$240, "&lt;="&amp;X11, $A$6:$A$240, "&lt;&gt;F")</f>
        <v>0</v>
      </c>
      <c r="Y5" s="1996">
        <f>COUNTIFS($C$6:$C$240, "&gt;="&amp;Y10, $C$6:$C$240, "&lt;="&amp;Y11, $A$6:$A$240, "&lt;&gt;F")</f>
        <v>0</v>
      </c>
      <c r="Z5" s="1996">
        <f>COUNTIFS($C$6:$C$240,"&gt;="&amp;Z10, $C$6:$C$240, "&lt;="&amp;Z11, $A$6:$A$240, "&lt;&gt;F")</f>
        <v>0</v>
      </c>
      <c r="AA5" s="1997">
        <f>SUM(U5:Y5)</f>
        <v>0</v>
      </c>
      <c r="AB5" s="2051"/>
      <c r="AC5" s="2051"/>
      <c r="AD5" s="2051"/>
      <c r="AE5" s="2051"/>
      <c r="AF5" s="2051"/>
      <c r="AG5" s="2051"/>
      <c r="AH5" s="2051"/>
      <c r="AI5" s="2051"/>
      <c r="AJ5" s="2051"/>
      <c r="AK5" s="2051"/>
      <c r="AL5" s="127"/>
      <c r="AM5" s="127"/>
      <c r="AN5" s="127"/>
      <c r="AO5" s="127"/>
      <c r="AP5" s="127"/>
      <c r="AQ5" s="127"/>
      <c r="AR5" s="127"/>
      <c r="AS5" s="127"/>
    </row>
    <row r="6" spans="1:49" s="2" customFormat="1">
      <c r="A6" s="860"/>
      <c r="B6" s="602"/>
      <c r="C6" s="603"/>
      <c r="D6" s="861"/>
      <c r="E6" s="158"/>
      <c r="F6" s="862"/>
      <c r="G6" s="602"/>
      <c r="H6" s="863"/>
      <c r="I6" s="621"/>
      <c r="J6" s="602"/>
      <c r="K6" s="604"/>
      <c r="M6" s="21"/>
      <c r="N6" s="21">
        <f t="shared" ref="N6:N69" si="0">IF(ISNUMBER(FIND("/",$B6,1)),MID($B6,1,FIND("/",$B6,1)-1),$B6)</f>
        <v>0</v>
      </c>
      <c r="O6" s="21" t="str">
        <f t="shared" ref="O6:O69" si="1">IF(ISNUMBER(FIND("/",$B6,1)),MID($B6,FIND("/",$B6,1)+1,LEN($B6)),"")</f>
        <v/>
      </c>
      <c r="P6" s="59" t="s">
        <v>1587</v>
      </c>
      <c r="Q6" s="60"/>
      <c r="R6" s="63">
        <v>1</v>
      </c>
      <c r="S6" s="1975"/>
      <c r="T6" s="2003" t="s">
        <v>2740</v>
      </c>
      <c r="U6" s="1996">
        <f>COUNTIFS($C$6:$C$240, "&gt;="&amp;U10, $C$6:$C$240, "&lt;="&amp;U11, $A$6:$A$240, "&lt;&gt;F",$G$6:$G$240, "A" )</f>
        <v>0</v>
      </c>
      <c r="V6" s="1996">
        <f>COUNTIFS($C$6:$C$240, "&gt;="&amp;V10, $C$6:$C$240, "&lt;="&amp;V11, $A$6:$A$240, "&lt;&gt;F",$G$6:$G$240, "A" )</f>
        <v>0</v>
      </c>
      <c r="W6" s="1996">
        <f>COUNTIFS($C$6:$C$240, "&gt;="&amp;W10, $C$6:$C$240, "&lt;="&amp;W11, $A$6:$A$240, "&lt;&gt;F",$G$6:$G$240, "A" )</f>
        <v>0</v>
      </c>
      <c r="X6" s="1996">
        <f>COUNTIFS($C$6:$C$240, "&gt;="&amp;X10, $C$6:$C$240, "&lt;="&amp;X11, $A$6:$A$240, "&lt;&gt;F",$G$6:$G$240, "A" )</f>
        <v>0</v>
      </c>
      <c r="Y6" s="1996">
        <f>COUNTIFS($C$6:$C$240, "&gt;="&amp;Y10, $C$6:$C$240, "&lt;="&amp;Y11, $A$6:$A$240, "&lt;&gt;F",$G$6:$G$240, "A" )</f>
        <v>0</v>
      </c>
      <c r="Z6" s="1996">
        <f>COUNTIFS($C$6:$C$240,"&gt;="&amp;Z11, $C$6:$C$240, "&lt;="&amp;Z12, $A$6:$A$240, "&lt;&gt;F",$G$6:$G$240, "A")</f>
        <v>0</v>
      </c>
      <c r="AA6" s="1997">
        <f>SUM(U6:Y6)</f>
        <v>0</v>
      </c>
      <c r="AB6" s="1986"/>
      <c r="AC6" s="1986"/>
      <c r="AD6" s="1986"/>
      <c r="AE6" s="1986"/>
      <c r="AF6" s="1986"/>
      <c r="AG6" s="1986"/>
      <c r="AH6" s="1986"/>
      <c r="AI6" s="1986"/>
      <c r="AJ6" s="1986"/>
      <c r="AK6" s="1986"/>
    </row>
    <row r="7" spans="1:49" s="2" customFormat="1" ht="27" customHeight="1">
      <c r="A7" s="860"/>
      <c r="B7" s="602"/>
      <c r="C7" s="603"/>
      <c r="D7" s="861"/>
      <c r="E7" s="158"/>
      <c r="F7" s="862"/>
      <c r="G7" s="602"/>
      <c r="H7" s="863"/>
      <c r="I7" s="621"/>
      <c r="J7" s="602"/>
      <c r="K7" s="604"/>
      <c r="M7" s="21"/>
      <c r="N7" s="21" t="str">
        <f>IF(ISNUMBER(FIND("/",$B11,1)),MID($B11,1,FIND("/",$B11,1)-1),$B11)</f>
        <v>SISTEMAS</v>
      </c>
      <c r="O7" s="21" t="str">
        <f>IF(ISNUMBER(FIND("/",$B11,1)),MID($B11,FIND("/",$B11,1)+1,LEN($B11)),"")</f>
        <v/>
      </c>
      <c r="P7" s="61" t="s">
        <v>1593</v>
      </c>
      <c r="Q7" s="62"/>
      <c r="R7" s="64">
        <v>1</v>
      </c>
      <c r="S7" s="1975"/>
      <c r="T7" s="2003" t="s">
        <v>2741</v>
      </c>
      <c r="U7" s="1996">
        <f>COUNTIFS($C$6:$C$240, "&gt;="&amp;U10, $C$6:$C$240, "&lt;="&amp;U11, $A$6:$A$240, "&lt;&gt;F",$G$6:$G$240, "B" )</f>
        <v>0</v>
      </c>
      <c r="V7" s="1996">
        <f>COUNTIFS($C$6:$C$240, "&gt;="&amp;V10, $C$6:$C$240, "&lt;="&amp;V11, $A$6:$A$240, "&lt;&gt;F",$G$6:$G$240, "B" )</f>
        <v>0</v>
      </c>
      <c r="W7" s="1996">
        <f>COUNTIFS($C$6:$C$240, "&gt;="&amp;W10, $C$6:$C$240, "&lt;="&amp;W11, $A$6:$A$240, "&lt;&gt;F",$G$6:$G$240, "B" )</f>
        <v>0</v>
      </c>
      <c r="X7" s="1996">
        <f>COUNTIFS($C$6:$C$240, "&gt;="&amp;X10, $C$6:$C$240, "&lt;="&amp;X11, $A$6:$A$240, "&lt;&gt;F",$G$6:$G$240, "B" )</f>
        <v>0</v>
      </c>
      <c r="Y7" s="1996">
        <f>COUNTIFS($C$6:$C$240, "&gt;="&amp;Y10, $C$6:$C$240, "&lt;="&amp;Y11, $A$6:$A$240, "&lt;&gt;F",$G$6:$G$240, "B" )</f>
        <v>0</v>
      </c>
      <c r="Z7" s="1996">
        <f>COUNTIFS($C$6:$C$240,"&gt;="&amp;Z12, $C$6:$C$240, "&lt;="&amp;Z13, $A$6:$A$240, "&lt;&gt;F",$G$6:$G$240, "A")</f>
        <v>0</v>
      </c>
      <c r="AA7" s="1997">
        <f>SUM(U7:Y7)</f>
        <v>0</v>
      </c>
      <c r="AB7" s="1986"/>
      <c r="AC7" s="1986"/>
      <c r="AD7" s="1986"/>
      <c r="AE7" s="1986"/>
      <c r="AF7" s="1986"/>
      <c r="AG7" s="1986"/>
      <c r="AH7" s="1986"/>
      <c r="AI7" s="1986"/>
      <c r="AJ7" s="1986"/>
      <c r="AK7" s="1986"/>
    </row>
    <row r="8" spans="1:49">
      <c r="A8" s="864"/>
      <c r="B8" s="865"/>
      <c r="C8" s="866"/>
      <c r="D8" s="867"/>
      <c r="E8" s="868"/>
      <c r="F8" s="869"/>
      <c r="G8" s="865"/>
      <c r="H8" s="870"/>
      <c r="I8" s="871"/>
      <c r="J8" s="865"/>
      <c r="K8" s="872"/>
      <c r="N8" s="21">
        <f>IF(ISNUMBER(FIND("/",$B12,1)),MID($B12,1,FIND("/",$B12,1)-1),$B12)</f>
        <v>0</v>
      </c>
      <c r="O8" s="21" t="str">
        <f>IF(ISNUMBER(FIND("/",$B12,1)),MID($B12,FIND("/",$B12,1)+1,LEN($B12)),"")</f>
        <v/>
      </c>
      <c r="P8"/>
      <c r="Q8"/>
      <c r="R8"/>
      <c r="S8" s="1975"/>
      <c r="T8" s="2003" t="s">
        <v>2742</v>
      </c>
      <c r="U8" s="1996">
        <f>COUNTIFS($C$6:$C$240, "&gt;="&amp;U10, $C$6:$C$240, "&lt;="&amp;U11, $A$6:$A$240, "&lt;&gt;F",$G$6:$G$240, "C" )</f>
        <v>0</v>
      </c>
      <c r="V8" s="1996">
        <f>COUNTIFS($C$6:$C$240, "&gt;="&amp;V10, $C$6:$C$240, "&lt;="&amp;V11, $A$6:$A$240, "&lt;&gt;F",$G$6:$G$240, "C" )</f>
        <v>0</v>
      </c>
      <c r="W8" s="1996">
        <f>COUNTIFS($C$6:$C$240, "&gt;="&amp;W10, $C$6:$C$240, "&lt;="&amp;W11, $A$6:$A$240, "&lt;&gt;F",$G$6:$G$240, "C" )</f>
        <v>0</v>
      </c>
      <c r="X8" s="1996">
        <f>COUNTIFS($C$6:$C$240, "&gt;="&amp;X10, $C$6:$C$240, "&lt;="&amp;X11, $A$6:$A$240, "&lt;&gt;F",$G$6:$G$240, "C" )</f>
        <v>0</v>
      </c>
      <c r="Y8" s="1996">
        <f>COUNTIFS($C$6:$C$240, "&gt;="&amp;Y10, $C$6:$C$240, "&lt;="&amp;Y11, $A$6:$A$240, "&lt;&gt;F",$G$6:$G$240, "C" )</f>
        <v>0</v>
      </c>
      <c r="Z8" s="1996">
        <f>COUNTIFS($C$6:$C$240,"&gt;="&amp;Z13, $C$6:$C$240, "&lt;="&amp;Z14, $A$6:$A$240, "&lt;&gt;F",$G$6:$G$240, "A")</f>
        <v>0</v>
      </c>
      <c r="AA8" s="1997">
        <f>SUM(U8:Y8)</f>
        <v>0</v>
      </c>
    </row>
    <row r="9" spans="1:49" s="1957" customFormat="1" ht="15.75" thickBot="1">
      <c r="A9" s="2060" t="s">
        <v>2734</v>
      </c>
      <c r="B9" s="1986"/>
      <c r="C9" s="1986"/>
      <c r="D9" s="1986"/>
      <c r="E9" s="2043"/>
      <c r="F9" s="2043"/>
      <c r="J9" s="2055"/>
      <c r="M9" s="1956"/>
      <c r="N9" s="1956" t="e">
        <f>IF(ISNUMBER(FIND("/",#REF!,1)),MID(#REF!,1,FIND("/",#REF!,1)-1),#REF!)</f>
        <v>#REF!</v>
      </c>
      <c r="O9" s="1956" t="str">
        <f>IF(ISNUMBER(FIND("/",#REF!,1)),MID(#REF!,FIND("/",#REF!,1)+1,LEN(#REF!)),"")</f>
        <v/>
      </c>
      <c r="P9" s="1975"/>
      <c r="Q9" s="1975"/>
      <c r="R9" s="1975"/>
      <c r="S9" s="1975"/>
      <c r="T9" s="1980" t="s">
        <v>2743</v>
      </c>
      <c r="U9" s="1981">
        <f>COUNTIFS($C$6:$C$240, "&gt;="&amp;U10, $C$6:$C$240, "&lt;="&amp;U11, $A$6:$A$240, "&lt;&gt;F",$G$6:$G$240, "D" )</f>
        <v>0</v>
      </c>
      <c r="V9" s="1981">
        <f>COUNTIFS($C$6:$C$240, "&gt;="&amp;V10, $C$6:$C$240, "&lt;="&amp;V11, $A$6:$A$240, "&lt;&gt;F",$G$6:$G$240, "D" )</f>
        <v>0</v>
      </c>
      <c r="W9" s="1981">
        <f>COUNTIFS($C$6:$C$240, "&gt;="&amp;W10, $C$6:$C$240, "&lt;="&amp;W11, $A$6:$A$240, "&lt;&gt;F",$G$6:$G$240, "D" )</f>
        <v>0</v>
      </c>
      <c r="X9" s="1981">
        <f>COUNTIFS($C$6:$C$240, "&gt;="&amp;X10, $C$6:$C$240, "&lt;="&amp;X11, $A$6:$A$240, "&lt;&gt;F",$G$6:$G$240, "D" )</f>
        <v>0</v>
      </c>
      <c r="Y9" s="1981">
        <f>COUNTIFS($C$6:$C$240, "&gt;="&amp;Y10, $C$6:$C$240, "&lt;="&amp;Y11, $A$6:$A$240, "&lt;&gt;F",$G$6:$G$240, "D" )</f>
        <v>0</v>
      </c>
      <c r="Z9" s="1981">
        <f>COUNTIFS($C$6:$C$240,"&gt;="&amp;Z14, $C$6:$C$240, "&lt;="&amp;Z15, $A$6:$A$240, "&lt;&gt;F",$G$6:$G$240, "A")</f>
        <v>0</v>
      </c>
      <c r="AA9" s="1982">
        <f>SUM(U9:Y9)</f>
        <v>0</v>
      </c>
    </row>
    <row r="10" spans="1:49" s="1957" customFormat="1" ht="15.75" thickTop="1">
      <c r="E10" s="1984"/>
      <c r="F10" s="1984"/>
      <c r="J10" s="2055"/>
      <c r="M10" s="1956"/>
      <c r="N10" s="1956" t="e">
        <f>IF(ISNUMBER(FIND("/",#REF!,1)),MID(#REF!,1,FIND("/",#REF!,1)-1),#REF!)</f>
        <v>#REF!</v>
      </c>
      <c r="O10" s="1956" t="str">
        <f>IF(ISNUMBER(FIND("/",#REF!,1)),MID(#REF!,FIND("/",#REF!,1)+1,LEN(#REF!)),"")</f>
        <v/>
      </c>
      <c r="P10" s="1975"/>
      <c r="Q10" s="1975"/>
      <c r="R10" s="1975"/>
      <c r="S10" s="1975"/>
      <c r="T10" s="1986"/>
      <c r="U10" s="1987">
        <v>40909</v>
      </c>
      <c r="V10" s="1987">
        <v>41275</v>
      </c>
      <c r="W10" s="1987">
        <v>41640</v>
      </c>
      <c r="X10" s="1987">
        <v>42005</v>
      </c>
      <c r="Y10" s="1987">
        <v>42370</v>
      </c>
      <c r="Z10" s="1987">
        <v>40909</v>
      </c>
      <c r="AA10" s="1986"/>
    </row>
    <row r="11" spans="1:49" ht="30">
      <c r="A11" s="72" t="s">
        <v>1599</v>
      </c>
      <c r="B11" s="72" t="s">
        <v>1600</v>
      </c>
      <c r="C11" s="72" t="s">
        <v>1601</v>
      </c>
      <c r="D11" s="72" t="s">
        <v>1602</v>
      </c>
      <c r="G11" s="1957"/>
      <c r="H11" s="1957"/>
      <c r="I11" s="1957"/>
      <c r="J11" s="2055"/>
      <c r="K11" s="1957"/>
      <c r="L11" s="1957"/>
      <c r="M11" s="1956"/>
      <c r="N11" s="1956" t="e">
        <f>IF(ISNUMBER(FIND("/",#REF!,1)),MID(#REF!,1,FIND("/",#REF!,1)-1),#REF!)</f>
        <v>#REF!</v>
      </c>
      <c r="O11" s="1956" t="str">
        <f>IF(ISNUMBER(FIND("/",#REF!,1)),MID(#REF!,FIND("/",#REF!,1)+1,LEN(#REF!)),"")</f>
        <v/>
      </c>
      <c r="P11" s="1975"/>
      <c r="Q11" s="1975"/>
      <c r="R11" s="1975"/>
      <c r="S11" s="1975"/>
      <c r="T11" s="1986"/>
      <c r="U11" s="2005">
        <v>41274</v>
      </c>
      <c r="V11" s="2005">
        <v>41639</v>
      </c>
      <c r="W11" s="2005">
        <v>42004</v>
      </c>
      <c r="X11" s="2005">
        <v>42369</v>
      </c>
      <c r="Y11" s="2005">
        <v>42735</v>
      </c>
      <c r="Z11" s="2005">
        <v>42735</v>
      </c>
      <c r="AA11" s="1986"/>
    </row>
    <row r="12" spans="1:49">
      <c r="A12" s="5">
        <f>COUNTIF($A5:$A9,"P")</f>
        <v>1</v>
      </c>
      <c r="B12" s="5">
        <f>COUNTIF($A5:$A9,"S*")</f>
        <v>0</v>
      </c>
      <c r="C12" s="5">
        <f>COUNTIF($A5:$A9,"F")</f>
        <v>0</v>
      </c>
      <c r="D12" s="851">
        <f>COUNTIF($A5:$A9,"P*") + COUNTIF($A5:$A9,"S2") *2 + COUNTIF($A5:$A9,"S3") *3 + COUNTIF($A5:$A9,"S4") *4 + COUNTIF($A5:$A9,"S5")*5</f>
        <v>1</v>
      </c>
      <c r="G12" s="1957"/>
      <c r="H12" s="1957"/>
      <c r="I12" s="1957"/>
      <c r="J12" s="2055"/>
      <c r="K12" s="1957"/>
      <c r="L12" s="1957"/>
      <c r="M12" s="1956"/>
      <c r="N12" s="1956" t="e">
        <f>IF(ISNUMBER(FIND("/",#REF!,1)),MID(#REF!,1,FIND("/",#REF!,1)-1),#REF!)</f>
        <v>#REF!</v>
      </c>
      <c r="O12" s="1956" t="str">
        <f>IF(ISNUMBER(FIND("/",#REF!,1)),MID(#REF!,FIND("/",#REF!,1)+1,LEN(#REF!)),"")</f>
        <v/>
      </c>
      <c r="P12" s="1975"/>
      <c r="Q12" s="1975"/>
      <c r="R12" s="1975"/>
      <c r="S12" s="1975"/>
      <c r="T12" s="1975"/>
      <c r="U12" s="1975"/>
      <c r="V12" s="1975"/>
      <c r="W12" s="1975"/>
      <c r="X12" s="1975"/>
    </row>
    <row r="13" spans="1:49" s="1957" customFormat="1">
      <c r="J13" s="2055"/>
      <c r="M13" s="1956"/>
      <c r="N13" s="1956">
        <f t="shared" si="0"/>
        <v>0</v>
      </c>
      <c r="O13" s="1956" t="str">
        <f t="shared" si="1"/>
        <v/>
      </c>
      <c r="P13" s="1975"/>
      <c r="Q13" s="1975"/>
      <c r="R13" s="1975"/>
      <c r="S13" s="1975"/>
      <c r="T13" s="1975"/>
      <c r="U13" s="1975"/>
      <c r="V13" s="1975"/>
    </row>
    <row r="14" spans="1:49" s="1957" customFormat="1">
      <c r="J14" s="2055"/>
      <c r="M14" s="1956"/>
      <c r="N14" s="1956">
        <f t="shared" si="0"/>
        <v>0</v>
      </c>
      <c r="O14" s="1956" t="str">
        <f t="shared" si="1"/>
        <v/>
      </c>
      <c r="P14" s="1975"/>
      <c r="Q14" s="1975"/>
      <c r="R14" s="1975"/>
      <c r="S14" s="1975"/>
      <c r="T14" s="1975"/>
      <c r="U14" s="1975"/>
      <c r="V14" s="1975"/>
    </row>
    <row r="15" spans="1:49" s="1957" customFormat="1">
      <c r="J15" s="2055"/>
      <c r="M15" s="1956"/>
      <c r="N15" s="1956">
        <f t="shared" si="0"/>
        <v>0</v>
      </c>
      <c r="O15" s="1956" t="str">
        <f t="shared" si="1"/>
        <v/>
      </c>
      <c r="P15" s="1975"/>
      <c r="Q15" s="1975"/>
      <c r="R15" s="1975"/>
      <c r="S15" s="1975"/>
      <c r="T15" s="1975"/>
      <c r="U15" s="1975"/>
      <c r="V15" s="1975"/>
    </row>
    <row r="16" spans="1:49" s="1957" customFormat="1">
      <c r="J16" s="2055"/>
      <c r="M16" s="1956"/>
      <c r="N16" s="1956">
        <f t="shared" si="0"/>
        <v>0</v>
      </c>
      <c r="O16" s="1956" t="str">
        <f t="shared" si="1"/>
        <v/>
      </c>
      <c r="P16" s="1975"/>
      <c r="Q16" s="1975"/>
      <c r="R16" s="1975"/>
      <c r="S16" s="1975"/>
      <c r="T16" s="1975"/>
      <c r="U16" s="1975"/>
      <c r="V16" s="1975"/>
    </row>
    <row r="17" spans="10:22" s="1957" customFormat="1">
      <c r="J17" s="2055"/>
      <c r="M17" s="1956"/>
      <c r="N17" s="1956">
        <f t="shared" si="0"/>
        <v>0</v>
      </c>
      <c r="O17" s="1956" t="str">
        <f t="shared" si="1"/>
        <v/>
      </c>
      <c r="P17" s="1975"/>
      <c r="Q17" s="1975"/>
      <c r="R17" s="1975"/>
      <c r="S17" s="1975"/>
      <c r="T17" s="1975"/>
      <c r="U17" s="1975"/>
      <c r="V17" s="1975"/>
    </row>
    <row r="18" spans="10:22" s="1957" customFormat="1">
      <c r="J18" s="2055"/>
      <c r="M18" s="1956"/>
      <c r="N18" s="1956">
        <f t="shared" si="0"/>
        <v>0</v>
      </c>
      <c r="O18" s="1956" t="str">
        <f t="shared" si="1"/>
        <v/>
      </c>
    </row>
    <row r="19" spans="10:22" s="1957" customFormat="1">
      <c r="J19" s="2055"/>
      <c r="M19" s="1956"/>
      <c r="N19" s="1956">
        <f t="shared" si="0"/>
        <v>0</v>
      </c>
      <c r="O19" s="1956" t="str">
        <f t="shared" si="1"/>
        <v/>
      </c>
    </row>
    <row r="20" spans="10:22" s="1957" customFormat="1">
      <c r="J20" s="2055"/>
      <c r="M20" s="1956"/>
      <c r="N20" s="1956">
        <f t="shared" si="0"/>
        <v>0</v>
      </c>
      <c r="O20" s="1956" t="str">
        <f t="shared" si="1"/>
        <v/>
      </c>
    </row>
    <row r="21" spans="10:22">
      <c r="N21" s="21">
        <f t="shared" si="0"/>
        <v>0</v>
      </c>
      <c r="O21" s="21" t="str">
        <f t="shared" si="1"/>
        <v/>
      </c>
    </row>
    <row r="22" spans="10:22">
      <c r="N22" s="21">
        <f t="shared" si="0"/>
        <v>0</v>
      </c>
      <c r="O22" s="21" t="str">
        <f t="shared" si="1"/>
        <v/>
      </c>
    </row>
    <row r="23" spans="10:22">
      <c r="N23" s="21">
        <f t="shared" si="0"/>
        <v>0</v>
      </c>
      <c r="O23" s="21" t="str">
        <f t="shared" si="1"/>
        <v/>
      </c>
    </row>
    <row r="24" spans="10:22">
      <c r="N24" s="21">
        <f t="shared" si="0"/>
        <v>0</v>
      </c>
      <c r="O24" s="21" t="str">
        <f t="shared" si="1"/>
        <v/>
      </c>
    </row>
    <row r="25" spans="10:22">
      <c r="N25" s="21">
        <f t="shared" si="0"/>
        <v>0</v>
      </c>
      <c r="O25" s="21" t="str">
        <f t="shared" si="1"/>
        <v/>
      </c>
    </row>
    <row r="26" spans="10:22">
      <c r="N26" s="21">
        <f t="shared" si="0"/>
        <v>0</v>
      </c>
      <c r="O26" s="21" t="str">
        <f t="shared" si="1"/>
        <v/>
      </c>
    </row>
    <row r="27" spans="10:22">
      <c r="N27" s="21">
        <f t="shared" si="0"/>
        <v>0</v>
      </c>
      <c r="O27" s="21" t="str">
        <f t="shared" si="1"/>
        <v/>
      </c>
    </row>
    <row r="28" spans="10:22">
      <c r="N28" s="21">
        <f t="shared" si="0"/>
        <v>0</v>
      </c>
      <c r="O28" s="21" t="str">
        <f t="shared" si="1"/>
        <v/>
      </c>
    </row>
    <row r="29" spans="10:22">
      <c r="N29" s="21">
        <f t="shared" si="0"/>
        <v>0</v>
      </c>
      <c r="O29" s="21" t="str">
        <f t="shared" si="1"/>
        <v/>
      </c>
    </row>
    <row r="30" spans="10:22">
      <c r="N30" s="21">
        <f t="shared" si="0"/>
        <v>0</v>
      </c>
      <c r="O30" s="21" t="str">
        <f t="shared" si="1"/>
        <v/>
      </c>
    </row>
    <row r="31" spans="10:22">
      <c r="N31" s="21">
        <f t="shared" si="0"/>
        <v>0</v>
      </c>
      <c r="O31" s="21" t="str">
        <f t="shared" si="1"/>
        <v/>
      </c>
    </row>
    <row r="32" spans="10:22">
      <c r="N32" s="21">
        <f t="shared" si="0"/>
        <v>0</v>
      </c>
      <c r="O32" s="21" t="str">
        <f t="shared" si="1"/>
        <v/>
      </c>
    </row>
    <row r="33" spans="14:15">
      <c r="N33" s="21">
        <f t="shared" si="0"/>
        <v>0</v>
      </c>
      <c r="O33" s="21" t="str">
        <f t="shared" si="1"/>
        <v/>
      </c>
    </row>
    <row r="34" spans="14:15">
      <c r="N34" s="21">
        <f t="shared" si="0"/>
        <v>0</v>
      </c>
      <c r="O34" s="21" t="str">
        <f t="shared" si="1"/>
        <v/>
      </c>
    </row>
    <row r="35" spans="14:15">
      <c r="N35" s="21">
        <f t="shared" si="0"/>
        <v>0</v>
      </c>
      <c r="O35" s="21" t="str">
        <f t="shared" si="1"/>
        <v/>
      </c>
    </row>
    <row r="36" spans="14:15">
      <c r="N36" s="21">
        <f t="shared" si="0"/>
        <v>0</v>
      </c>
      <c r="O36" s="21" t="str">
        <f t="shared" si="1"/>
        <v/>
      </c>
    </row>
    <row r="37" spans="14:15">
      <c r="N37" s="21">
        <f t="shared" si="0"/>
        <v>0</v>
      </c>
      <c r="O37" s="21" t="str">
        <f t="shared" si="1"/>
        <v/>
      </c>
    </row>
    <row r="38" spans="14:15">
      <c r="N38" s="21">
        <f t="shared" si="0"/>
        <v>0</v>
      </c>
      <c r="O38" s="21" t="str">
        <f t="shared" si="1"/>
        <v/>
      </c>
    </row>
    <row r="39" spans="14:15">
      <c r="N39" s="21">
        <f t="shared" si="0"/>
        <v>0</v>
      </c>
      <c r="O39" s="21" t="str">
        <f t="shared" si="1"/>
        <v/>
      </c>
    </row>
    <row r="40" spans="14:15">
      <c r="N40" s="21">
        <f t="shared" si="0"/>
        <v>0</v>
      </c>
      <c r="O40" s="21" t="str">
        <f t="shared" si="1"/>
        <v/>
      </c>
    </row>
    <row r="41" spans="14:15">
      <c r="N41" s="21">
        <f t="shared" si="0"/>
        <v>0</v>
      </c>
      <c r="O41" s="21" t="str">
        <f t="shared" si="1"/>
        <v/>
      </c>
    </row>
    <row r="42" spans="14:15">
      <c r="N42" s="21">
        <f t="shared" si="0"/>
        <v>0</v>
      </c>
      <c r="O42" s="21" t="str">
        <f t="shared" si="1"/>
        <v/>
      </c>
    </row>
    <row r="43" spans="14:15">
      <c r="N43" s="21">
        <f t="shared" si="0"/>
        <v>0</v>
      </c>
      <c r="O43" s="21" t="str">
        <f t="shared" si="1"/>
        <v/>
      </c>
    </row>
    <row r="44" spans="14:15">
      <c r="N44" s="21">
        <f t="shared" si="0"/>
        <v>0</v>
      </c>
      <c r="O44" s="21" t="str">
        <f t="shared" si="1"/>
        <v/>
      </c>
    </row>
    <row r="45" spans="14:15">
      <c r="N45" s="21">
        <f t="shared" si="0"/>
        <v>0</v>
      </c>
      <c r="O45" s="21" t="str">
        <f t="shared" si="1"/>
        <v/>
      </c>
    </row>
    <row r="46" spans="14:15">
      <c r="N46" s="21">
        <f t="shared" si="0"/>
        <v>0</v>
      </c>
      <c r="O46" s="21" t="str">
        <f t="shared" si="1"/>
        <v/>
      </c>
    </row>
    <row r="47" spans="14:15">
      <c r="N47" s="21">
        <f t="shared" si="0"/>
        <v>0</v>
      </c>
      <c r="O47" s="21" t="str">
        <f t="shared" si="1"/>
        <v/>
      </c>
    </row>
    <row r="48" spans="14:15">
      <c r="N48" s="21">
        <f t="shared" si="0"/>
        <v>0</v>
      </c>
      <c r="O48" s="21" t="str">
        <f t="shared" si="1"/>
        <v/>
      </c>
    </row>
    <row r="49" spans="13:15">
      <c r="N49" s="21">
        <f t="shared" si="0"/>
        <v>0</v>
      </c>
      <c r="O49" s="21" t="str">
        <f t="shared" si="1"/>
        <v/>
      </c>
    </row>
    <row r="50" spans="13:15">
      <c r="M50" s="75"/>
      <c r="N50" s="21">
        <f t="shared" si="0"/>
        <v>0</v>
      </c>
      <c r="O50" s="21" t="str">
        <f t="shared" si="1"/>
        <v/>
      </c>
    </row>
    <row r="51" spans="13:15">
      <c r="M51" s="75"/>
      <c r="N51" s="21">
        <f t="shared" si="0"/>
        <v>0</v>
      </c>
      <c r="O51" s="21" t="str">
        <f t="shared" si="1"/>
        <v/>
      </c>
    </row>
    <row r="52" spans="13:15">
      <c r="N52" s="21">
        <f t="shared" si="0"/>
        <v>0</v>
      </c>
      <c r="O52" s="21" t="str">
        <f t="shared" si="1"/>
        <v/>
      </c>
    </row>
    <row r="53" spans="13:15">
      <c r="N53" s="21">
        <f t="shared" si="0"/>
        <v>0</v>
      </c>
      <c r="O53" s="21" t="str">
        <f t="shared" si="1"/>
        <v/>
      </c>
    </row>
    <row r="54" spans="13:15">
      <c r="N54" s="21">
        <f t="shared" si="0"/>
        <v>0</v>
      </c>
      <c r="O54" s="21" t="str">
        <f t="shared" si="1"/>
        <v/>
      </c>
    </row>
    <row r="55" spans="13:15">
      <c r="N55" s="21">
        <f t="shared" si="0"/>
        <v>0</v>
      </c>
      <c r="O55" s="21" t="str">
        <f t="shared" si="1"/>
        <v/>
      </c>
    </row>
    <row r="56" spans="13:15">
      <c r="N56" s="21">
        <f t="shared" si="0"/>
        <v>0</v>
      </c>
      <c r="O56" s="21" t="str">
        <f t="shared" si="1"/>
        <v/>
      </c>
    </row>
    <row r="57" spans="13:15">
      <c r="N57" s="21">
        <f t="shared" si="0"/>
        <v>0</v>
      </c>
      <c r="O57" s="21" t="str">
        <f t="shared" si="1"/>
        <v/>
      </c>
    </row>
    <row r="58" spans="13:15">
      <c r="N58" s="21">
        <f t="shared" si="0"/>
        <v>0</v>
      </c>
      <c r="O58" s="21" t="str">
        <f t="shared" si="1"/>
        <v/>
      </c>
    </row>
    <row r="59" spans="13:15">
      <c r="N59" s="21">
        <f t="shared" si="0"/>
        <v>0</v>
      </c>
      <c r="O59" s="21" t="str">
        <f t="shared" si="1"/>
        <v/>
      </c>
    </row>
    <row r="60" spans="13:15">
      <c r="N60" s="21">
        <f t="shared" si="0"/>
        <v>0</v>
      </c>
      <c r="O60" s="21" t="str">
        <f t="shared" si="1"/>
        <v/>
      </c>
    </row>
    <row r="61" spans="13:15">
      <c r="N61" s="21">
        <f t="shared" si="0"/>
        <v>0</v>
      </c>
      <c r="O61" s="21" t="str">
        <f t="shared" si="1"/>
        <v/>
      </c>
    </row>
    <row r="62" spans="13:15">
      <c r="N62" s="21">
        <f t="shared" si="0"/>
        <v>0</v>
      </c>
      <c r="O62" s="21" t="str">
        <f t="shared" si="1"/>
        <v/>
      </c>
    </row>
    <row r="63" spans="13:15">
      <c r="N63" s="21">
        <f t="shared" si="0"/>
        <v>0</v>
      </c>
      <c r="O63" s="21" t="str">
        <f t="shared" si="1"/>
        <v/>
      </c>
    </row>
    <row r="64" spans="13:15">
      <c r="N64" s="21">
        <f t="shared" si="0"/>
        <v>0</v>
      </c>
      <c r="O64" s="21" t="str">
        <f t="shared" si="1"/>
        <v/>
      </c>
    </row>
    <row r="65" spans="14:15">
      <c r="N65" s="21">
        <f t="shared" si="0"/>
        <v>0</v>
      </c>
      <c r="O65" s="21" t="str">
        <f t="shared" si="1"/>
        <v/>
      </c>
    </row>
    <row r="66" spans="14:15">
      <c r="N66" s="21">
        <f t="shared" si="0"/>
        <v>0</v>
      </c>
      <c r="O66" s="21" t="str">
        <f t="shared" si="1"/>
        <v/>
      </c>
    </row>
    <row r="67" spans="14:15">
      <c r="N67" s="21">
        <f t="shared" si="0"/>
        <v>0</v>
      </c>
      <c r="O67" s="21" t="str">
        <f t="shared" si="1"/>
        <v/>
      </c>
    </row>
    <row r="68" spans="14:15">
      <c r="N68" s="21">
        <f t="shared" si="0"/>
        <v>0</v>
      </c>
      <c r="O68" s="21" t="str">
        <f t="shared" si="1"/>
        <v/>
      </c>
    </row>
    <row r="69" spans="14:15">
      <c r="N69" s="21">
        <f t="shared" si="0"/>
        <v>0</v>
      </c>
      <c r="O69" s="21" t="str">
        <f t="shared" si="1"/>
        <v/>
      </c>
    </row>
    <row r="70" spans="14:15">
      <c r="N70" s="21">
        <f t="shared" ref="N70:N133" si="2">IF(ISNUMBER(FIND("/",$B70,1)),MID($B70,1,FIND("/",$B70,1)-1),$B70)</f>
        <v>0</v>
      </c>
      <c r="O70" s="21" t="str">
        <f t="shared" ref="O70:O133" si="3">IF(ISNUMBER(FIND("/",$B70,1)),MID($B70,FIND("/",$B70,1)+1,LEN($B70)),"")</f>
        <v/>
      </c>
    </row>
    <row r="71" spans="14:15">
      <c r="N71" s="21">
        <f t="shared" si="2"/>
        <v>0</v>
      </c>
      <c r="O71" s="21" t="str">
        <f t="shared" si="3"/>
        <v/>
      </c>
    </row>
    <row r="72" spans="14:15">
      <c r="N72" s="21">
        <f t="shared" si="2"/>
        <v>0</v>
      </c>
      <c r="O72" s="21" t="str">
        <f t="shared" si="3"/>
        <v/>
      </c>
    </row>
    <row r="73" spans="14:15">
      <c r="N73" s="21">
        <f t="shared" si="2"/>
        <v>0</v>
      </c>
      <c r="O73" s="21" t="str">
        <f t="shared" si="3"/>
        <v/>
      </c>
    </row>
    <row r="74" spans="14:15">
      <c r="N74" s="21">
        <f t="shared" si="2"/>
        <v>0</v>
      </c>
      <c r="O74" s="21" t="str">
        <f t="shared" si="3"/>
        <v/>
      </c>
    </row>
    <row r="75" spans="14:15">
      <c r="N75" s="21">
        <f t="shared" si="2"/>
        <v>0</v>
      </c>
      <c r="O75" s="21" t="str">
        <f t="shared" si="3"/>
        <v/>
      </c>
    </row>
    <row r="76" spans="14:15">
      <c r="N76" s="21">
        <f t="shared" si="2"/>
        <v>0</v>
      </c>
      <c r="O76" s="21" t="str">
        <f t="shared" si="3"/>
        <v/>
      </c>
    </row>
    <row r="77" spans="14:15">
      <c r="N77" s="21">
        <f t="shared" si="2"/>
        <v>0</v>
      </c>
      <c r="O77" s="21" t="str">
        <f t="shared" si="3"/>
        <v/>
      </c>
    </row>
    <row r="78" spans="14:15">
      <c r="N78" s="21">
        <f t="shared" si="2"/>
        <v>0</v>
      </c>
      <c r="O78" s="21" t="str">
        <f t="shared" si="3"/>
        <v/>
      </c>
    </row>
    <row r="79" spans="14:15">
      <c r="N79" s="21">
        <f t="shared" si="2"/>
        <v>0</v>
      </c>
      <c r="O79" s="21" t="str">
        <f t="shared" si="3"/>
        <v/>
      </c>
    </row>
    <row r="80" spans="14:15">
      <c r="N80" s="21">
        <f t="shared" si="2"/>
        <v>0</v>
      </c>
      <c r="O80" s="21" t="str">
        <f t="shared" si="3"/>
        <v/>
      </c>
    </row>
    <row r="81" spans="13:15">
      <c r="N81" s="21">
        <f t="shared" si="2"/>
        <v>0</v>
      </c>
      <c r="O81" s="21" t="str">
        <f t="shared" si="3"/>
        <v/>
      </c>
    </row>
    <row r="82" spans="13:15">
      <c r="N82" s="21">
        <f t="shared" si="2"/>
        <v>0</v>
      </c>
      <c r="O82" s="21" t="str">
        <f t="shared" si="3"/>
        <v/>
      </c>
    </row>
    <row r="83" spans="13:15">
      <c r="N83" s="21">
        <f t="shared" si="2"/>
        <v>0</v>
      </c>
      <c r="O83" s="21" t="str">
        <f t="shared" si="3"/>
        <v/>
      </c>
    </row>
    <row r="84" spans="13:15">
      <c r="N84" s="21">
        <f t="shared" si="2"/>
        <v>0</v>
      </c>
      <c r="O84" s="21" t="str">
        <f t="shared" si="3"/>
        <v/>
      </c>
    </row>
    <row r="85" spans="13:15">
      <c r="N85" s="21">
        <f t="shared" si="2"/>
        <v>0</v>
      </c>
      <c r="O85" s="21" t="str">
        <f t="shared" si="3"/>
        <v/>
      </c>
    </row>
    <row r="86" spans="13:15">
      <c r="N86" s="21">
        <f t="shared" si="2"/>
        <v>0</v>
      </c>
      <c r="O86" s="21" t="str">
        <f t="shared" si="3"/>
        <v/>
      </c>
    </row>
    <row r="87" spans="13:15">
      <c r="N87" s="21">
        <f t="shared" si="2"/>
        <v>0</v>
      </c>
      <c r="O87" s="21" t="str">
        <f t="shared" si="3"/>
        <v/>
      </c>
    </row>
    <row r="88" spans="13:15">
      <c r="N88" s="21">
        <f t="shared" si="2"/>
        <v>0</v>
      </c>
      <c r="O88" s="21" t="str">
        <f t="shared" si="3"/>
        <v/>
      </c>
    </row>
    <row r="89" spans="13:15">
      <c r="N89" s="21">
        <f t="shared" si="2"/>
        <v>0</v>
      </c>
      <c r="O89" s="21" t="str">
        <f t="shared" si="3"/>
        <v/>
      </c>
    </row>
    <row r="90" spans="13:15">
      <c r="N90" s="21">
        <f t="shared" si="2"/>
        <v>0</v>
      </c>
      <c r="O90" s="21" t="str">
        <f t="shared" si="3"/>
        <v/>
      </c>
    </row>
    <row r="91" spans="13:15">
      <c r="N91" s="21">
        <f t="shared" si="2"/>
        <v>0</v>
      </c>
      <c r="O91" s="21" t="str">
        <f t="shared" si="3"/>
        <v/>
      </c>
    </row>
    <row r="92" spans="13:15">
      <c r="M92" s="76"/>
      <c r="N92" s="21">
        <f t="shared" si="2"/>
        <v>0</v>
      </c>
      <c r="O92" s="21" t="str">
        <f t="shared" si="3"/>
        <v/>
      </c>
    </row>
    <row r="93" spans="13:15">
      <c r="N93" s="21">
        <f t="shared" si="2"/>
        <v>0</v>
      </c>
      <c r="O93" s="21" t="str">
        <f t="shared" si="3"/>
        <v/>
      </c>
    </row>
    <row r="94" spans="13:15">
      <c r="N94" s="21">
        <f t="shared" si="2"/>
        <v>0</v>
      </c>
      <c r="O94" s="21" t="str">
        <f t="shared" si="3"/>
        <v/>
      </c>
    </row>
    <row r="95" spans="13:15">
      <c r="N95" s="21">
        <f t="shared" si="2"/>
        <v>0</v>
      </c>
      <c r="O95" s="21" t="str">
        <f t="shared" si="3"/>
        <v/>
      </c>
    </row>
    <row r="96" spans="13:15">
      <c r="N96" s="21">
        <f t="shared" si="2"/>
        <v>0</v>
      </c>
      <c r="O96" s="21" t="str">
        <f t="shared" si="3"/>
        <v/>
      </c>
    </row>
    <row r="97" spans="14:15">
      <c r="N97" s="21">
        <f t="shared" si="2"/>
        <v>0</v>
      </c>
      <c r="O97" s="21" t="str">
        <f t="shared" si="3"/>
        <v/>
      </c>
    </row>
    <row r="98" spans="14:15">
      <c r="N98" s="21">
        <f t="shared" si="2"/>
        <v>0</v>
      </c>
      <c r="O98" s="21" t="str">
        <f t="shared" si="3"/>
        <v/>
      </c>
    </row>
    <row r="99" spans="14:15">
      <c r="N99" s="21">
        <f t="shared" si="2"/>
        <v>0</v>
      </c>
      <c r="O99" s="21" t="str">
        <f t="shared" si="3"/>
        <v/>
      </c>
    </row>
    <row r="100" spans="14:15">
      <c r="N100" s="21">
        <f t="shared" si="2"/>
        <v>0</v>
      </c>
      <c r="O100" s="21" t="str">
        <f t="shared" si="3"/>
        <v/>
      </c>
    </row>
    <row r="101" spans="14:15">
      <c r="N101" s="21">
        <f t="shared" si="2"/>
        <v>0</v>
      </c>
      <c r="O101" s="21" t="str">
        <f t="shared" si="3"/>
        <v/>
      </c>
    </row>
    <row r="102" spans="14:15">
      <c r="N102" s="21">
        <f t="shared" si="2"/>
        <v>0</v>
      </c>
      <c r="O102" s="21" t="str">
        <f t="shared" si="3"/>
        <v/>
      </c>
    </row>
    <row r="103" spans="14:15">
      <c r="N103" s="21">
        <f t="shared" si="2"/>
        <v>0</v>
      </c>
      <c r="O103" s="21" t="str">
        <f t="shared" si="3"/>
        <v/>
      </c>
    </row>
    <row r="104" spans="14:15">
      <c r="N104" s="21">
        <f t="shared" si="2"/>
        <v>0</v>
      </c>
      <c r="O104" s="21" t="str">
        <f t="shared" si="3"/>
        <v/>
      </c>
    </row>
    <row r="105" spans="14:15">
      <c r="N105" s="21">
        <f t="shared" si="2"/>
        <v>0</v>
      </c>
      <c r="O105" s="21" t="str">
        <f t="shared" si="3"/>
        <v/>
      </c>
    </row>
    <row r="106" spans="14:15">
      <c r="N106" s="21">
        <f t="shared" si="2"/>
        <v>0</v>
      </c>
      <c r="O106" s="21" t="str">
        <f t="shared" si="3"/>
        <v/>
      </c>
    </row>
    <row r="107" spans="14:15">
      <c r="N107" s="21">
        <f t="shared" si="2"/>
        <v>0</v>
      </c>
      <c r="O107" s="21" t="str">
        <f t="shared" si="3"/>
        <v/>
      </c>
    </row>
    <row r="108" spans="14:15">
      <c r="N108" s="21">
        <f t="shared" si="2"/>
        <v>0</v>
      </c>
      <c r="O108" s="21" t="str">
        <f t="shared" si="3"/>
        <v/>
      </c>
    </row>
    <row r="109" spans="14:15">
      <c r="N109" s="21">
        <f t="shared" si="2"/>
        <v>0</v>
      </c>
      <c r="O109" s="21" t="str">
        <f t="shared" si="3"/>
        <v/>
      </c>
    </row>
    <row r="110" spans="14:15">
      <c r="N110" s="21">
        <f t="shared" si="2"/>
        <v>0</v>
      </c>
      <c r="O110" s="21" t="str">
        <f t="shared" si="3"/>
        <v/>
      </c>
    </row>
    <row r="111" spans="14:15">
      <c r="N111" s="21">
        <f t="shared" si="2"/>
        <v>0</v>
      </c>
      <c r="O111" s="21" t="str">
        <f t="shared" si="3"/>
        <v/>
      </c>
    </row>
    <row r="112" spans="14:15">
      <c r="N112" s="21">
        <f t="shared" si="2"/>
        <v>0</v>
      </c>
      <c r="O112" s="21" t="str">
        <f t="shared" si="3"/>
        <v/>
      </c>
    </row>
    <row r="113" spans="14:15">
      <c r="N113" s="21">
        <f t="shared" si="2"/>
        <v>0</v>
      </c>
      <c r="O113" s="21" t="str">
        <f t="shared" si="3"/>
        <v/>
      </c>
    </row>
    <row r="114" spans="14:15">
      <c r="N114" s="21">
        <f t="shared" si="2"/>
        <v>0</v>
      </c>
      <c r="O114" s="21" t="str">
        <f t="shared" si="3"/>
        <v/>
      </c>
    </row>
    <row r="115" spans="14:15">
      <c r="N115" s="21">
        <f t="shared" si="2"/>
        <v>0</v>
      </c>
      <c r="O115" s="21" t="str">
        <f t="shared" si="3"/>
        <v/>
      </c>
    </row>
    <row r="116" spans="14:15">
      <c r="N116" s="21">
        <f t="shared" si="2"/>
        <v>0</v>
      </c>
      <c r="O116" s="21" t="str">
        <f t="shared" si="3"/>
        <v/>
      </c>
    </row>
    <row r="117" spans="14:15">
      <c r="N117" s="21">
        <f t="shared" si="2"/>
        <v>0</v>
      </c>
      <c r="O117" s="21" t="str">
        <f t="shared" si="3"/>
        <v/>
      </c>
    </row>
    <row r="118" spans="14:15">
      <c r="N118" s="21">
        <f t="shared" si="2"/>
        <v>0</v>
      </c>
      <c r="O118" s="21" t="str">
        <f t="shared" si="3"/>
        <v/>
      </c>
    </row>
    <row r="119" spans="14:15">
      <c r="N119" s="21">
        <f t="shared" si="2"/>
        <v>0</v>
      </c>
      <c r="O119" s="21" t="str">
        <f t="shared" si="3"/>
        <v/>
      </c>
    </row>
    <row r="120" spans="14:15">
      <c r="N120" s="21">
        <f t="shared" si="2"/>
        <v>0</v>
      </c>
      <c r="O120" s="21" t="str">
        <f t="shared" si="3"/>
        <v/>
      </c>
    </row>
    <row r="121" spans="14:15">
      <c r="N121" s="21">
        <f t="shared" si="2"/>
        <v>0</v>
      </c>
      <c r="O121" s="21" t="str">
        <f t="shared" si="3"/>
        <v/>
      </c>
    </row>
    <row r="122" spans="14:15">
      <c r="N122" s="21">
        <f t="shared" si="2"/>
        <v>0</v>
      </c>
      <c r="O122" s="21" t="str">
        <f t="shared" si="3"/>
        <v/>
      </c>
    </row>
    <row r="123" spans="14:15">
      <c r="N123" s="21">
        <f t="shared" si="2"/>
        <v>0</v>
      </c>
      <c r="O123" s="21" t="str">
        <f t="shared" si="3"/>
        <v/>
      </c>
    </row>
    <row r="124" spans="14:15">
      <c r="N124" s="21">
        <f t="shared" si="2"/>
        <v>0</v>
      </c>
      <c r="O124" s="21" t="str">
        <f t="shared" si="3"/>
        <v/>
      </c>
    </row>
    <row r="125" spans="14:15">
      <c r="N125" s="21">
        <f t="shared" si="2"/>
        <v>0</v>
      </c>
      <c r="O125" s="21" t="str">
        <f t="shared" si="3"/>
        <v/>
      </c>
    </row>
    <row r="126" spans="14:15">
      <c r="N126" s="21">
        <f t="shared" si="2"/>
        <v>0</v>
      </c>
      <c r="O126" s="21" t="str">
        <f t="shared" si="3"/>
        <v/>
      </c>
    </row>
    <row r="127" spans="14:15">
      <c r="N127" s="21">
        <f t="shared" si="2"/>
        <v>0</v>
      </c>
      <c r="O127" s="21" t="str">
        <f t="shared" si="3"/>
        <v/>
      </c>
    </row>
    <row r="128" spans="14:15">
      <c r="N128" s="21">
        <f t="shared" si="2"/>
        <v>0</v>
      </c>
      <c r="O128" s="21" t="str">
        <f t="shared" si="3"/>
        <v/>
      </c>
    </row>
    <row r="129" spans="14:15">
      <c r="N129" s="21">
        <f t="shared" si="2"/>
        <v>0</v>
      </c>
      <c r="O129" s="21" t="str">
        <f t="shared" si="3"/>
        <v/>
      </c>
    </row>
    <row r="130" spans="14:15">
      <c r="N130" s="21">
        <f t="shared" si="2"/>
        <v>0</v>
      </c>
      <c r="O130" s="21" t="str">
        <f t="shared" si="3"/>
        <v/>
      </c>
    </row>
    <row r="131" spans="14:15">
      <c r="N131" s="21">
        <f t="shared" si="2"/>
        <v>0</v>
      </c>
      <c r="O131" s="21" t="str">
        <f t="shared" si="3"/>
        <v/>
      </c>
    </row>
    <row r="132" spans="14:15">
      <c r="N132" s="21">
        <f t="shared" si="2"/>
        <v>0</v>
      </c>
      <c r="O132" s="21" t="str">
        <f t="shared" si="3"/>
        <v/>
      </c>
    </row>
    <row r="133" spans="14:15">
      <c r="N133" s="21">
        <f t="shared" si="2"/>
        <v>0</v>
      </c>
      <c r="O133" s="21" t="str">
        <f t="shared" si="3"/>
        <v/>
      </c>
    </row>
    <row r="134" spans="14:15">
      <c r="N134" s="21">
        <f t="shared" ref="N134:N197" si="4">IF(ISNUMBER(FIND("/",$B134,1)),MID($B134,1,FIND("/",$B134,1)-1),$B134)</f>
        <v>0</v>
      </c>
      <c r="O134" s="21" t="str">
        <f t="shared" ref="O134:O197" si="5">IF(ISNUMBER(FIND("/",$B134,1)),MID($B134,FIND("/",$B134,1)+1,LEN($B134)),"")</f>
        <v/>
      </c>
    </row>
    <row r="135" spans="14:15">
      <c r="N135" s="21">
        <f t="shared" si="4"/>
        <v>0</v>
      </c>
      <c r="O135" s="21" t="str">
        <f t="shared" si="5"/>
        <v/>
      </c>
    </row>
    <row r="136" spans="14:15">
      <c r="N136" s="21">
        <f t="shared" si="4"/>
        <v>0</v>
      </c>
      <c r="O136" s="21" t="str">
        <f t="shared" si="5"/>
        <v/>
      </c>
    </row>
    <row r="137" spans="14:15">
      <c r="N137" s="21">
        <f t="shared" si="4"/>
        <v>0</v>
      </c>
      <c r="O137" s="21" t="str">
        <f t="shared" si="5"/>
        <v/>
      </c>
    </row>
    <row r="138" spans="14:15">
      <c r="N138" s="21">
        <f t="shared" si="4"/>
        <v>0</v>
      </c>
      <c r="O138" s="21" t="str">
        <f t="shared" si="5"/>
        <v/>
      </c>
    </row>
    <row r="139" spans="14:15">
      <c r="N139" s="21">
        <f t="shared" si="4"/>
        <v>0</v>
      </c>
      <c r="O139" s="21" t="str">
        <f t="shared" si="5"/>
        <v/>
      </c>
    </row>
    <row r="140" spans="14:15">
      <c r="N140" s="21">
        <f t="shared" si="4"/>
        <v>0</v>
      </c>
      <c r="O140" s="21" t="str">
        <f t="shared" si="5"/>
        <v/>
      </c>
    </row>
    <row r="141" spans="14:15">
      <c r="N141" s="21">
        <f t="shared" si="4"/>
        <v>0</v>
      </c>
      <c r="O141" s="21" t="str">
        <f t="shared" si="5"/>
        <v/>
      </c>
    </row>
    <row r="142" spans="14:15">
      <c r="N142" s="21">
        <f t="shared" si="4"/>
        <v>0</v>
      </c>
      <c r="O142" s="21" t="str">
        <f t="shared" si="5"/>
        <v/>
      </c>
    </row>
    <row r="143" spans="14:15">
      <c r="N143" s="21">
        <f t="shared" si="4"/>
        <v>0</v>
      </c>
      <c r="O143" s="21" t="str">
        <f t="shared" si="5"/>
        <v/>
      </c>
    </row>
    <row r="144" spans="14:15">
      <c r="N144" s="21">
        <f t="shared" si="4"/>
        <v>0</v>
      </c>
      <c r="O144" s="21" t="str">
        <f t="shared" si="5"/>
        <v/>
      </c>
    </row>
    <row r="145" spans="14:15">
      <c r="N145" s="21">
        <f t="shared" si="4"/>
        <v>0</v>
      </c>
      <c r="O145" s="21" t="str">
        <f t="shared" si="5"/>
        <v/>
      </c>
    </row>
    <row r="146" spans="14:15">
      <c r="N146" s="21">
        <f t="shared" si="4"/>
        <v>0</v>
      </c>
      <c r="O146" s="21" t="str">
        <f t="shared" si="5"/>
        <v/>
      </c>
    </row>
    <row r="147" spans="14:15">
      <c r="N147" s="21">
        <f t="shared" si="4"/>
        <v>0</v>
      </c>
      <c r="O147" s="21" t="str">
        <f t="shared" si="5"/>
        <v/>
      </c>
    </row>
    <row r="148" spans="14:15">
      <c r="N148" s="21">
        <f t="shared" si="4"/>
        <v>0</v>
      </c>
      <c r="O148" s="21" t="str">
        <f t="shared" si="5"/>
        <v/>
      </c>
    </row>
    <row r="149" spans="14:15">
      <c r="N149" s="21">
        <f t="shared" si="4"/>
        <v>0</v>
      </c>
      <c r="O149" s="21" t="str">
        <f t="shared" si="5"/>
        <v/>
      </c>
    </row>
    <row r="150" spans="14:15">
      <c r="N150" s="21">
        <f t="shared" si="4"/>
        <v>0</v>
      </c>
      <c r="O150" s="21" t="str">
        <f t="shared" si="5"/>
        <v/>
      </c>
    </row>
    <row r="151" spans="14:15">
      <c r="N151" s="21">
        <f t="shared" si="4"/>
        <v>0</v>
      </c>
      <c r="O151" s="21" t="str">
        <f t="shared" si="5"/>
        <v/>
      </c>
    </row>
    <row r="152" spans="14:15">
      <c r="N152" s="21">
        <f t="shared" si="4"/>
        <v>0</v>
      </c>
      <c r="O152" s="21" t="str">
        <f t="shared" si="5"/>
        <v/>
      </c>
    </row>
    <row r="153" spans="14:15">
      <c r="N153" s="21">
        <f t="shared" si="4"/>
        <v>0</v>
      </c>
      <c r="O153" s="21" t="str">
        <f t="shared" si="5"/>
        <v/>
      </c>
    </row>
    <row r="154" spans="14:15">
      <c r="N154" s="21">
        <f t="shared" si="4"/>
        <v>0</v>
      </c>
      <c r="O154" s="21" t="str">
        <f t="shared" si="5"/>
        <v/>
      </c>
    </row>
    <row r="155" spans="14:15">
      <c r="N155" s="21">
        <f t="shared" si="4"/>
        <v>0</v>
      </c>
      <c r="O155" s="21" t="str">
        <f t="shared" si="5"/>
        <v/>
      </c>
    </row>
    <row r="156" spans="14:15">
      <c r="N156" s="21">
        <f t="shared" si="4"/>
        <v>0</v>
      </c>
      <c r="O156" s="21" t="str">
        <f t="shared" si="5"/>
        <v/>
      </c>
    </row>
    <row r="157" spans="14:15">
      <c r="N157" s="21">
        <f t="shared" si="4"/>
        <v>0</v>
      </c>
      <c r="O157" s="21" t="str">
        <f t="shared" si="5"/>
        <v/>
      </c>
    </row>
    <row r="158" spans="14:15">
      <c r="N158" s="21">
        <f t="shared" si="4"/>
        <v>0</v>
      </c>
      <c r="O158" s="21" t="str">
        <f t="shared" si="5"/>
        <v/>
      </c>
    </row>
    <row r="159" spans="14:15">
      <c r="N159" s="21">
        <f t="shared" si="4"/>
        <v>0</v>
      </c>
      <c r="O159" s="21" t="str">
        <f t="shared" si="5"/>
        <v/>
      </c>
    </row>
    <row r="160" spans="14:15">
      <c r="N160" s="21">
        <f t="shared" si="4"/>
        <v>0</v>
      </c>
      <c r="O160" s="21" t="str">
        <f t="shared" si="5"/>
        <v/>
      </c>
    </row>
    <row r="161" spans="13:15">
      <c r="N161" s="21">
        <f t="shared" si="4"/>
        <v>0</v>
      </c>
      <c r="O161" s="21" t="str">
        <f t="shared" si="5"/>
        <v/>
      </c>
    </row>
    <row r="162" spans="13:15">
      <c r="N162" s="21">
        <f t="shared" si="4"/>
        <v>0</v>
      </c>
      <c r="O162" s="21" t="str">
        <f t="shared" si="5"/>
        <v/>
      </c>
    </row>
    <row r="163" spans="13:15">
      <c r="N163" s="21">
        <f t="shared" si="4"/>
        <v>0</v>
      </c>
      <c r="O163" s="21" t="str">
        <f t="shared" si="5"/>
        <v/>
      </c>
    </row>
    <row r="164" spans="13:15">
      <c r="N164" s="21">
        <f t="shared" si="4"/>
        <v>0</v>
      </c>
      <c r="O164" s="21" t="str">
        <f t="shared" si="5"/>
        <v/>
      </c>
    </row>
    <row r="165" spans="13:15">
      <c r="N165" s="21">
        <f t="shared" si="4"/>
        <v>0</v>
      </c>
      <c r="O165" s="21" t="str">
        <f t="shared" si="5"/>
        <v/>
      </c>
    </row>
    <row r="166" spans="13:15">
      <c r="N166" s="21">
        <f t="shared" si="4"/>
        <v>0</v>
      </c>
      <c r="O166" s="21" t="str">
        <f t="shared" si="5"/>
        <v/>
      </c>
    </row>
    <row r="167" spans="13:15">
      <c r="N167" s="21">
        <f t="shared" si="4"/>
        <v>0</v>
      </c>
      <c r="O167" s="21" t="str">
        <f t="shared" si="5"/>
        <v/>
      </c>
    </row>
    <row r="168" spans="13:15">
      <c r="N168" s="21">
        <f t="shared" si="4"/>
        <v>0</v>
      </c>
      <c r="O168" s="21" t="str">
        <f t="shared" si="5"/>
        <v/>
      </c>
    </row>
    <row r="169" spans="13:15">
      <c r="N169" s="21">
        <f t="shared" si="4"/>
        <v>0</v>
      </c>
      <c r="O169" s="21" t="str">
        <f t="shared" si="5"/>
        <v/>
      </c>
    </row>
    <row r="170" spans="13:15">
      <c r="N170" s="21">
        <f t="shared" si="4"/>
        <v>0</v>
      </c>
      <c r="O170" s="21" t="str">
        <f t="shared" si="5"/>
        <v/>
      </c>
    </row>
    <row r="171" spans="13:15">
      <c r="N171" s="21">
        <f t="shared" si="4"/>
        <v>0</v>
      </c>
      <c r="O171" s="21" t="str">
        <f t="shared" si="5"/>
        <v/>
      </c>
    </row>
    <row r="172" spans="13:15">
      <c r="N172" s="21">
        <f t="shared" si="4"/>
        <v>0</v>
      </c>
      <c r="O172" s="21" t="str">
        <f t="shared" si="5"/>
        <v/>
      </c>
    </row>
    <row r="173" spans="13:15">
      <c r="M173" s="23"/>
      <c r="N173" s="21">
        <f t="shared" si="4"/>
        <v>0</v>
      </c>
      <c r="O173" s="21" t="str">
        <f t="shared" si="5"/>
        <v/>
      </c>
    </row>
    <row r="174" spans="13:15">
      <c r="M174" s="23"/>
      <c r="N174" s="21">
        <f t="shared" si="4"/>
        <v>0</v>
      </c>
      <c r="O174" s="21" t="str">
        <f t="shared" si="5"/>
        <v/>
      </c>
    </row>
    <row r="175" spans="13:15">
      <c r="M175" s="23"/>
      <c r="N175" s="21">
        <f t="shared" si="4"/>
        <v>0</v>
      </c>
      <c r="O175" s="21" t="str">
        <f t="shared" si="5"/>
        <v/>
      </c>
    </row>
    <row r="176" spans="13:15">
      <c r="M176" s="23"/>
      <c r="N176" s="21">
        <f t="shared" si="4"/>
        <v>0</v>
      </c>
      <c r="O176" s="21" t="str">
        <f t="shared" si="5"/>
        <v/>
      </c>
    </row>
    <row r="177" spans="13:15">
      <c r="M177" s="23"/>
      <c r="N177" s="21">
        <f t="shared" si="4"/>
        <v>0</v>
      </c>
      <c r="O177" s="21" t="str">
        <f t="shared" si="5"/>
        <v/>
      </c>
    </row>
    <row r="178" spans="13:15">
      <c r="M178" s="23"/>
      <c r="N178" s="21">
        <f t="shared" si="4"/>
        <v>0</v>
      </c>
      <c r="O178" s="21" t="str">
        <f t="shared" si="5"/>
        <v/>
      </c>
    </row>
    <row r="179" spans="13:15">
      <c r="M179" s="23"/>
      <c r="N179" s="21">
        <f t="shared" si="4"/>
        <v>0</v>
      </c>
      <c r="O179" s="21" t="str">
        <f t="shared" si="5"/>
        <v/>
      </c>
    </row>
    <row r="180" spans="13:15">
      <c r="M180" s="23"/>
      <c r="N180" s="21">
        <f t="shared" si="4"/>
        <v>0</v>
      </c>
      <c r="O180" s="21" t="str">
        <f t="shared" si="5"/>
        <v/>
      </c>
    </row>
    <row r="181" spans="13:15">
      <c r="M181" s="23"/>
      <c r="N181" s="21">
        <f t="shared" si="4"/>
        <v>0</v>
      </c>
      <c r="O181" s="21" t="str">
        <f t="shared" si="5"/>
        <v/>
      </c>
    </row>
    <row r="182" spans="13:15">
      <c r="M182" s="23"/>
      <c r="N182" s="21">
        <f t="shared" si="4"/>
        <v>0</v>
      </c>
      <c r="O182" s="21" t="str">
        <f t="shared" si="5"/>
        <v/>
      </c>
    </row>
    <row r="183" spans="13:15">
      <c r="M183" s="23"/>
      <c r="N183" s="21">
        <f t="shared" si="4"/>
        <v>0</v>
      </c>
      <c r="O183" s="21" t="str">
        <f t="shared" si="5"/>
        <v/>
      </c>
    </row>
    <row r="184" spans="13:15">
      <c r="M184" s="23"/>
      <c r="N184" s="21">
        <f t="shared" si="4"/>
        <v>0</v>
      </c>
      <c r="O184" s="21" t="str">
        <f t="shared" si="5"/>
        <v/>
      </c>
    </row>
    <row r="185" spans="13:15">
      <c r="M185" s="23"/>
      <c r="N185" s="21">
        <f t="shared" si="4"/>
        <v>0</v>
      </c>
      <c r="O185" s="21" t="str">
        <f t="shared" si="5"/>
        <v/>
      </c>
    </row>
    <row r="186" spans="13:15">
      <c r="M186" s="23"/>
      <c r="N186" s="21">
        <f t="shared" si="4"/>
        <v>0</v>
      </c>
      <c r="O186" s="21" t="str">
        <f t="shared" si="5"/>
        <v/>
      </c>
    </row>
    <row r="187" spans="13:15">
      <c r="M187" s="23"/>
      <c r="N187" s="21">
        <f t="shared" si="4"/>
        <v>0</v>
      </c>
      <c r="O187" s="21" t="str">
        <f t="shared" si="5"/>
        <v/>
      </c>
    </row>
    <row r="188" spans="13:15">
      <c r="M188" s="23"/>
      <c r="N188" s="21">
        <f t="shared" si="4"/>
        <v>0</v>
      </c>
      <c r="O188" s="21" t="str">
        <f t="shared" si="5"/>
        <v/>
      </c>
    </row>
    <row r="189" spans="13:15">
      <c r="M189" s="23"/>
      <c r="N189" s="21">
        <f t="shared" si="4"/>
        <v>0</v>
      </c>
      <c r="O189" s="21" t="str">
        <f t="shared" si="5"/>
        <v/>
      </c>
    </row>
    <row r="190" spans="13:15">
      <c r="M190" s="23"/>
      <c r="N190" s="21">
        <f t="shared" si="4"/>
        <v>0</v>
      </c>
      <c r="O190" s="21" t="str">
        <f t="shared" si="5"/>
        <v/>
      </c>
    </row>
    <row r="191" spans="13:15">
      <c r="M191" s="23"/>
      <c r="N191" s="21">
        <f t="shared" si="4"/>
        <v>0</v>
      </c>
      <c r="O191" s="21" t="str">
        <f t="shared" si="5"/>
        <v/>
      </c>
    </row>
    <row r="192" spans="13:15">
      <c r="M192" s="23"/>
      <c r="N192" s="21">
        <f t="shared" si="4"/>
        <v>0</v>
      </c>
      <c r="O192" s="21" t="str">
        <f t="shared" si="5"/>
        <v/>
      </c>
    </row>
    <row r="193" spans="13:15">
      <c r="M193" s="23"/>
      <c r="N193" s="21">
        <f t="shared" si="4"/>
        <v>0</v>
      </c>
      <c r="O193" s="21" t="str">
        <f t="shared" si="5"/>
        <v/>
      </c>
    </row>
    <row r="194" spans="13:15">
      <c r="M194" s="77"/>
      <c r="N194" s="21">
        <f t="shared" si="4"/>
        <v>0</v>
      </c>
      <c r="O194" s="21" t="str">
        <f t="shared" si="5"/>
        <v/>
      </c>
    </row>
    <row r="195" spans="13:15">
      <c r="M195" s="77"/>
      <c r="N195" s="21">
        <f t="shared" si="4"/>
        <v>0</v>
      </c>
      <c r="O195" s="21" t="str">
        <f t="shared" si="5"/>
        <v/>
      </c>
    </row>
    <row r="196" spans="13:15">
      <c r="M196" s="77"/>
      <c r="N196" s="21">
        <f t="shared" si="4"/>
        <v>0</v>
      </c>
      <c r="O196" s="21" t="str">
        <f t="shared" si="5"/>
        <v/>
      </c>
    </row>
    <row r="197" spans="13:15">
      <c r="M197" s="77"/>
      <c r="N197" s="21">
        <f t="shared" si="4"/>
        <v>0</v>
      </c>
      <c r="O197" s="21" t="str">
        <f t="shared" si="5"/>
        <v/>
      </c>
    </row>
    <row r="198" spans="13:15">
      <c r="M198" s="77"/>
      <c r="N198" s="21">
        <f t="shared" ref="N198:N261" si="6">IF(ISNUMBER(FIND("/",$B198,1)),MID($B198,1,FIND("/",$B198,1)-1),$B198)</f>
        <v>0</v>
      </c>
      <c r="O198" s="21" t="str">
        <f t="shared" ref="O198:O261" si="7">IF(ISNUMBER(FIND("/",$B198,1)),MID($B198,FIND("/",$B198,1)+1,LEN($B198)),"")</f>
        <v/>
      </c>
    </row>
    <row r="199" spans="13:15">
      <c r="M199" s="77"/>
      <c r="N199" s="21">
        <f t="shared" si="6"/>
        <v>0</v>
      </c>
      <c r="O199" s="21" t="str">
        <f t="shared" si="7"/>
        <v/>
      </c>
    </row>
    <row r="200" spans="13:15">
      <c r="M200" s="77"/>
      <c r="N200" s="21">
        <f t="shared" si="6"/>
        <v>0</v>
      </c>
      <c r="O200" s="21" t="str">
        <f t="shared" si="7"/>
        <v/>
      </c>
    </row>
    <row r="201" spans="13:15">
      <c r="M201" s="77"/>
      <c r="N201" s="21">
        <f t="shared" si="6"/>
        <v>0</v>
      </c>
      <c r="O201" s="21" t="str">
        <f t="shared" si="7"/>
        <v/>
      </c>
    </row>
    <row r="202" spans="13:15">
      <c r="M202" s="77"/>
      <c r="N202" s="21">
        <f t="shared" si="6"/>
        <v>0</v>
      </c>
      <c r="O202" s="21" t="str">
        <f t="shared" si="7"/>
        <v/>
      </c>
    </row>
    <row r="203" spans="13:15">
      <c r="M203" s="77"/>
      <c r="N203" s="21">
        <f t="shared" si="6"/>
        <v>0</v>
      </c>
      <c r="O203" s="21" t="str">
        <f t="shared" si="7"/>
        <v/>
      </c>
    </row>
    <row r="204" spans="13:15">
      <c r="M204" s="77"/>
      <c r="N204" s="21">
        <f t="shared" si="6"/>
        <v>0</v>
      </c>
      <c r="O204" s="21" t="str">
        <f t="shared" si="7"/>
        <v/>
      </c>
    </row>
    <row r="205" spans="13:15">
      <c r="M205" s="77"/>
      <c r="N205" s="21">
        <f t="shared" si="6"/>
        <v>0</v>
      </c>
      <c r="O205" s="21" t="str">
        <f t="shared" si="7"/>
        <v/>
      </c>
    </row>
    <row r="206" spans="13:15">
      <c r="M206" s="77"/>
      <c r="N206" s="21">
        <f t="shared" si="6"/>
        <v>0</v>
      </c>
      <c r="O206" s="21" t="str">
        <f t="shared" si="7"/>
        <v/>
      </c>
    </row>
    <row r="207" spans="13:15">
      <c r="M207" s="77"/>
      <c r="N207" s="21">
        <f t="shared" si="6"/>
        <v>0</v>
      </c>
      <c r="O207" s="21" t="str">
        <f t="shared" si="7"/>
        <v/>
      </c>
    </row>
    <row r="208" spans="13:15">
      <c r="M208" s="77"/>
      <c r="N208" s="21">
        <f t="shared" si="6"/>
        <v>0</v>
      </c>
      <c r="O208" s="21" t="str">
        <f t="shared" si="7"/>
        <v/>
      </c>
    </row>
    <row r="209" spans="13:15">
      <c r="M209" s="77"/>
      <c r="N209" s="21">
        <f t="shared" si="6"/>
        <v>0</v>
      </c>
      <c r="O209" s="21" t="str">
        <f t="shared" si="7"/>
        <v/>
      </c>
    </row>
    <row r="210" spans="13:15">
      <c r="M210" s="77"/>
      <c r="N210" s="21">
        <f t="shared" si="6"/>
        <v>0</v>
      </c>
      <c r="O210" s="21" t="str">
        <f t="shared" si="7"/>
        <v/>
      </c>
    </row>
    <row r="211" spans="13:15">
      <c r="M211" s="77"/>
      <c r="N211" s="21">
        <f t="shared" si="6"/>
        <v>0</v>
      </c>
      <c r="O211" s="21" t="str">
        <f t="shared" si="7"/>
        <v/>
      </c>
    </row>
    <row r="212" spans="13:15">
      <c r="M212" s="77"/>
      <c r="N212" s="21">
        <f t="shared" si="6"/>
        <v>0</v>
      </c>
      <c r="O212" s="21" t="str">
        <f t="shared" si="7"/>
        <v/>
      </c>
    </row>
    <row r="213" spans="13:15">
      <c r="M213" s="77"/>
      <c r="N213" s="21">
        <f t="shared" si="6"/>
        <v>0</v>
      </c>
      <c r="O213" s="21" t="str">
        <f t="shared" si="7"/>
        <v/>
      </c>
    </row>
    <row r="214" spans="13:15">
      <c r="M214" s="77"/>
      <c r="N214" s="21">
        <f t="shared" si="6"/>
        <v>0</v>
      </c>
      <c r="O214" s="21" t="str">
        <f t="shared" si="7"/>
        <v/>
      </c>
    </row>
    <row r="215" spans="13:15">
      <c r="M215" s="77"/>
      <c r="N215" s="21">
        <f t="shared" si="6"/>
        <v>0</v>
      </c>
      <c r="O215" s="21" t="str">
        <f t="shared" si="7"/>
        <v/>
      </c>
    </row>
    <row r="216" spans="13:15">
      <c r="M216" s="23"/>
      <c r="N216" s="21">
        <f t="shared" si="6"/>
        <v>0</v>
      </c>
      <c r="O216" s="21" t="str">
        <f t="shared" si="7"/>
        <v/>
      </c>
    </row>
    <row r="217" spans="13:15">
      <c r="M217" s="23"/>
      <c r="N217" s="21">
        <f t="shared" si="6"/>
        <v>0</v>
      </c>
      <c r="O217" s="21" t="str">
        <f t="shared" si="7"/>
        <v/>
      </c>
    </row>
    <row r="218" spans="13:15">
      <c r="M218" s="23"/>
      <c r="N218" s="21">
        <f t="shared" si="6"/>
        <v>0</v>
      </c>
      <c r="O218" s="21" t="str">
        <f t="shared" si="7"/>
        <v/>
      </c>
    </row>
    <row r="219" spans="13:15">
      <c r="M219" s="23"/>
      <c r="N219" s="21">
        <f t="shared" si="6"/>
        <v>0</v>
      </c>
      <c r="O219" s="21" t="str">
        <f t="shared" si="7"/>
        <v/>
      </c>
    </row>
    <row r="220" spans="13:15">
      <c r="M220" s="23"/>
      <c r="N220" s="21">
        <f t="shared" si="6"/>
        <v>0</v>
      </c>
      <c r="O220" s="21" t="str">
        <f t="shared" si="7"/>
        <v/>
      </c>
    </row>
    <row r="221" spans="13:15">
      <c r="M221" s="23"/>
      <c r="N221" s="21">
        <f t="shared" si="6"/>
        <v>0</v>
      </c>
      <c r="O221" s="21" t="str">
        <f t="shared" si="7"/>
        <v/>
      </c>
    </row>
    <row r="222" spans="13:15">
      <c r="M222" s="23"/>
      <c r="N222" s="21">
        <f t="shared" si="6"/>
        <v>0</v>
      </c>
      <c r="O222" s="21" t="str">
        <f t="shared" si="7"/>
        <v/>
      </c>
    </row>
    <row r="223" spans="13:15">
      <c r="N223" s="21">
        <f t="shared" si="6"/>
        <v>0</v>
      </c>
      <c r="O223" s="21" t="str">
        <f t="shared" si="7"/>
        <v/>
      </c>
    </row>
    <row r="224" spans="13:15">
      <c r="N224" s="21">
        <f t="shared" si="6"/>
        <v>0</v>
      </c>
      <c r="O224" s="21" t="str">
        <f t="shared" si="7"/>
        <v/>
      </c>
    </row>
    <row r="225" spans="14:15">
      <c r="N225" s="21">
        <f t="shared" si="6"/>
        <v>0</v>
      </c>
      <c r="O225" s="21" t="str">
        <f t="shared" si="7"/>
        <v/>
      </c>
    </row>
    <row r="226" spans="14:15">
      <c r="N226" s="21">
        <f t="shared" si="6"/>
        <v>0</v>
      </c>
      <c r="O226" s="21" t="str">
        <f t="shared" si="7"/>
        <v/>
      </c>
    </row>
    <row r="227" spans="14:15">
      <c r="N227" s="21">
        <f t="shared" si="6"/>
        <v>0</v>
      </c>
      <c r="O227" s="21" t="str">
        <f t="shared" si="7"/>
        <v/>
      </c>
    </row>
    <row r="228" spans="14:15">
      <c r="N228" s="21">
        <f t="shared" si="6"/>
        <v>0</v>
      </c>
      <c r="O228" s="21" t="str">
        <f t="shared" si="7"/>
        <v/>
      </c>
    </row>
    <row r="229" spans="14:15">
      <c r="N229" s="21">
        <f t="shared" si="6"/>
        <v>0</v>
      </c>
      <c r="O229" s="21" t="str">
        <f t="shared" si="7"/>
        <v/>
      </c>
    </row>
    <row r="230" spans="14:15">
      <c r="N230" s="21">
        <f t="shared" si="6"/>
        <v>0</v>
      </c>
      <c r="O230" s="21" t="str">
        <f t="shared" si="7"/>
        <v/>
      </c>
    </row>
    <row r="231" spans="14:15">
      <c r="N231" s="21">
        <f t="shared" si="6"/>
        <v>0</v>
      </c>
      <c r="O231" s="21" t="str">
        <f t="shared" si="7"/>
        <v/>
      </c>
    </row>
    <row r="232" spans="14:15">
      <c r="N232" s="21">
        <f t="shared" si="6"/>
        <v>0</v>
      </c>
      <c r="O232" s="21" t="str">
        <f t="shared" si="7"/>
        <v/>
      </c>
    </row>
    <row r="233" spans="14:15">
      <c r="N233" s="21">
        <f t="shared" si="6"/>
        <v>0</v>
      </c>
      <c r="O233" s="21" t="str">
        <f t="shared" si="7"/>
        <v/>
      </c>
    </row>
    <row r="234" spans="14:15">
      <c r="N234" s="21">
        <f t="shared" si="6"/>
        <v>0</v>
      </c>
      <c r="O234" s="21" t="str">
        <f t="shared" si="7"/>
        <v/>
      </c>
    </row>
    <row r="235" spans="14:15">
      <c r="N235" s="21">
        <f t="shared" si="6"/>
        <v>0</v>
      </c>
      <c r="O235" s="21" t="str">
        <f t="shared" si="7"/>
        <v/>
      </c>
    </row>
    <row r="236" spans="14:15">
      <c r="N236" s="21">
        <f t="shared" si="6"/>
        <v>0</v>
      </c>
      <c r="O236" s="21" t="str">
        <f t="shared" si="7"/>
        <v/>
      </c>
    </row>
    <row r="237" spans="14:15">
      <c r="N237" s="21">
        <f t="shared" si="6"/>
        <v>0</v>
      </c>
      <c r="O237" s="21" t="str">
        <f t="shared" si="7"/>
        <v/>
      </c>
    </row>
    <row r="238" spans="14:15">
      <c r="N238" s="21">
        <f t="shared" si="6"/>
        <v>0</v>
      </c>
      <c r="O238" s="21" t="str">
        <f t="shared" si="7"/>
        <v/>
      </c>
    </row>
    <row r="239" spans="14:15">
      <c r="N239" s="21">
        <f t="shared" si="6"/>
        <v>0</v>
      </c>
      <c r="O239" s="21" t="str">
        <f t="shared" si="7"/>
        <v/>
      </c>
    </row>
    <row r="240" spans="14:15">
      <c r="N240" s="21">
        <f t="shared" si="6"/>
        <v>0</v>
      </c>
      <c r="O240" s="21" t="str">
        <f t="shared" si="7"/>
        <v/>
      </c>
    </row>
    <row r="241" spans="14:15">
      <c r="N241" s="21">
        <f t="shared" si="6"/>
        <v>0</v>
      </c>
      <c r="O241" s="21" t="str">
        <f t="shared" si="7"/>
        <v/>
      </c>
    </row>
    <row r="242" spans="14:15">
      <c r="N242" s="21">
        <f t="shared" si="6"/>
        <v>0</v>
      </c>
      <c r="O242" s="21" t="str">
        <f t="shared" si="7"/>
        <v/>
      </c>
    </row>
    <row r="243" spans="14:15">
      <c r="N243" s="21">
        <f t="shared" si="6"/>
        <v>0</v>
      </c>
      <c r="O243" s="21" t="str">
        <f t="shared" si="7"/>
        <v/>
      </c>
    </row>
    <row r="244" spans="14:15">
      <c r="N244" s="21">
        <f t="shared" si="6"/>
        <v>0</v>
      </c>
      <c r="O244" s="21" t="str">
        <f t="shared" si="7"/>
        <v/>
      </c>
    </row>
    <row r="245" spans="14:15">
      <c r="N245" s="21">
        <f t="shared" si="6"/>
        <v>0</v>
      </c>
      <c r="O245" s="21" t="str">
        <f t="shared" si="7"/>
        <v/>
      </c>
    </row>
    <row r="246" spans="14:15">
      <c r="N246" s="21">
        <f t="shared" si="6"/>
        <v>0</v>
      </c>
      <c r="O246" s="21" t="str">
        <f t="shared" si="7"/>
        <v/>
      </c>
    </row>
    <row r="247" spans="14:15">
      <c r="N247" s="21">
        <f t="shared" si="6"/>
        <v>0</v>
      </c>
      <c r="O247" s="21" t="str">
        <f t="shared" si="7"/>
        <v/>
      </c>
    </row>
    <row r="248" spans="14:15">
      <c r="N248" s="21">
        <f t="shared" si="6"/>
        <v>0</v>
      </c>
      <c r="O248" s="21" t="str">
        <f t="shared" si="7"/>
        <v/>
      </c>
    </row>
    <row r="249" spans="14:15">
      <c r="N249" s="21">
        <f t="shared" si="6"/>
        <v>0</v>
      </c>
      <c r="O249" s="21" t="str">
        <f t="shared" si="7"/>
        <v/>
      </c>
    </row>
    <row r="250" spans="14:15">
      <c r="N250" s="21">
        <f t="shared" si="6"/>
        <v>0</v>
      </c>
      <c r="O250" s="21" t="str">
        <f t="shared" si="7"/>
        <v/>
      </c>
    </row>
    <row r="251" spans="14:15">
      <c r="N251" s="21">
        <f t="shared" si="6"/>
        <v>0</v>
      </c>
      <c r="O251" s="21" t="str">
        <f t="shared" si="7"/>
        <v/>
      </c>
    </row>
    <row r="252" spans="14:15">
      <c r="N252" s="21">
        <f t="shared" si="6"/>
        <v>0</v>
      </c>
      <c r="O252" s="21" t="str">
        <f t="shared" si="7"/>
        <v/>
      </c>
    </row>
    <row r="253" spans="14:15">
      <c r="N253" s="21">
        <f t="shared" si="6"/>
        <v>0</v>
      </c>
      <c r="O253" s="21" t="str">
        <f t="shared" si="7"/>
        <v/>
      </c>
    </row>
    <row r="254" spans="14:15">
      <c r="N254" s="21">
        <f t="shared" si="6"/>
        <v>0</v>
      </c>
      <c r="O254" s="21" t="str">
        <f t="shared" si="7"/>
        <v/>
      </c>
    </row>
    <row r="255" spans="14:15">
      <c r="N255" s="21">
        <f t="shared" si="6"/>
        <v>0</v>
      </c>
      <c r="O255" s="21" t="str">
        <f t="shared" si="7"/>
        <v/>
      </c>
    </row>
    <row r="256" spans="14:15">
      <c r="N256" s="21">
        <f t="shared" si="6"/>
        <v>0</v>
      </c>
      <c r="O256" s="21" t="str">
        <f t="shared" si="7"/>
        <v/>
      </c>
    </row>
    <row r="257" spans="14:15">
      <c r="N257" s="21">
        <f t="shared" si="6"/>
        <v>0</v>
      </c>
      <c r="O257" s="21" t="str">
        <f t="shared" si="7"/>
        <v/>
      </c>
    </row>
    <row r="258" spans="14:15">
      <c r="N258" s="21">
        <f t="shared" si="6"/>
        <v>0</v>
      </c>
      <c r="O258" s="21" t="str">
        <f t="shared" si="7"/>
        <v/>
      </c>
    </row>
    <row r="259" spans="14:15">
      <c r="N259" s="21">
        <f t="shared" si="6"/>
        <v>0</v>
      </c>
      <c r="O259" s="21" t="str">
        <f t="shared" si="7"/>
        <v/>
      </c>
    </row>
    <row r="260" spans="14:15">
      <c r="N260" s="21">
        <f t="shared" si="6"/>
        <v>0</v>
      </c>
      <c r="O260" s="21" t="str">
        <f t="shared" si="7"/>
        <v/>
      </c>
    </row>
    <row r="261" spans="14:15">
      <c r="N261" s="21">
        <f t="shared" si="6"/>
        <v>0</v>
      </c>
      <c r="O261" s="21" t="str">
        <f t="shared" si="7"/>
        <v/>
      </c>
    </row>
    <row r="262" spans="14:15">
      <c r="N262" s="21">
        <f t="shared" ref="N262:N300" si="8">IF(ISNUMBER(FIND("/",$B262,1)),MID($B262,1,FIND("/",$B262,1)-1),$B262)</f>
        <v>0</v>
      </c>
      <c r="O262" s="21" t="str">
        <f t="shared" ref="O262:O300" si="9">IF(ISNUMBER(FIND("/",$B262,1)),MID($B262,FIND("/",$B262,1)+1,LEN($B262)),"")</f>
        <v/>
      </c>
    </row>
    <row r="263" spans="14:15">
      <c r="N263" s="21">
        <f t="shared" si="8"/>
        <v>0</v>
      </c>
      <c r="O263" s="21" t="str">
        <f t="shared" si="9"/>
        <v/>
      </c>
    </row>
    <row r="264" spans="14:15">
      <c r="N264" s="21">
        <f t="shared" si="8"/>
        <v>0</v>
      </c>
      <c r="O264" s="21" t="str">
        <f t="shared" si="9"/>
        <v/>
      </c>
    </row>
    <row r="265" spans="14:15">
      <c r="N265" s="21">
        <f t="shared" si="8"/>
        <v>0</v>
      </c>
      <c r="O265" s="21" t="str">
        <f t="shared" si="9"/>
        <v/>
      </c>
    </row>
    <row r="266" spans="14:15">
      <c r="N266" s="21">
        <f t="shared" si="8"/>
        <v>0</v>
      </c>
      <c r="O266" s="21" t="str">
        <f t="shared" si="9"/>
        <v/>
      </c>
    </row>
    <row r="267" spans="14:15">
      <c r="N267" s="21">
        <f t="shared" si="8"/>
        <v>0</v>
      </c>
      <c r="O267" s="21" t="str">
        <f t="shared" si="9"/>
        <v/>
      </c>
    </row>
    <row r="268" spans="14:15">
      <c r="N268" s="21">
        <f t="shared" si="8"/>
        <v>0</v>
      </c>
      <c r="O268" s="21" t="str">
        <f t="shared" si="9"/>
        <v/>
      </c>
    </row>
    <row r="269" spans="14:15">
      <c r="N269" s="21">
        <f t="shared" si="8"/>
        <v>0</v>
      </c>
      <c r="O269" s="21" t="str">
        <f t="shared" si="9"/>
        <v/>
      </c>
    </row>
    <row r="270" spans="14:15">
      <c r="N270" s="21">
        <f t="shared" si="8"/>
        <v>0</v>
      </c>
      <c r="O270" s="21" t="str">
        <f t="shared" si="9"/>
        <v/>
      </c>
    </row>
    <row r="271" spans="14:15">
      <c r="N271" s="21">
        <f t="shared" si="8"/>
        <v>0</v>
      </c>
      <c r="O271" s="21" t="str">
        <f t="shared" si="9"/>
        <v/>
      </c>
    </row>
    <row r="272" spans="14:15">
      <c r="N272" s="21">
        <f t="shared" si="8"/>
        <v>0</v>
      </c>
      <c r="O272" s="21" t="str">
        <f t="shared" si="9"/>
        <v/>
      </c>
    </row>
    <row r="273" spans="14:15">
      <c r="N273" s="21">
        <f t="shared" si="8"/>
        <v>0</v>
      </c>
      <c r="O273" s="21" t="str">
        <f t="shared" si="9"/>
        <v/>
      </c>
    </row>
    <row r="274" spans="14:15">
      <c r="N274" s="21">
        <f t="shared" si="8"/>
        <v>0</v>
      </c>
      <c r="O274" s="21" t="str">
        <f t="shared" si="9"/>
        <v/>
      </c>
    </row>
    <row r="275" spans="14:15">
      <c r="N275" s="21">
        <f t="shared" si="8"/>
        <v>0</v>
      </c>
      <c r="O275" s="21" t="str">
        <f t="shared" si="9"/>
        <v/>
      </c>
    </row>
    <row r="276" spans="14:15">
      <c r="N276" s="21">
        <f t="shared" si="8"/>
        <v>0</v>
      </c>
      <c r="O276" s="21" t="str">
        <f t="shared" si="9"/>
        <v/>
      </c>
    </row>
    <row r="277" spans="14:15">
      <c r="N277" s="21">
        <f t="shared" si="8"/>
        <v>0</v>
      </c>
      <c r="O277" s="21" t="str">
        <f t="shared" si="9"/>
        <v/>
      </c>
    </row>
    <row r="278" spans="14:15">
      <c r="N278" s="21">
        <f t="shared" si="8"/>
        <v>0</v>
      </c>
      <c r="O278" s="21" t="str">
        <f t="shared" si="9"/>
        <v/>
      </c>
    </row>
    <row r="279" spans="14:15">
      <c r="N279" s="21">
        <f t="shared" si="8"/>
        <v>0</v>
      </c>
      <c r="O279" s="21" t="str">
        <f t="shared" si="9"/>
        <v/>
      </c>
    </row>
    <row r="280" spans="14:15">
      <c r="N280" s="21">
        <f t="shared" si="8"/>
        <v>0</v>
      </c>
      <c r="O280" s="21" t="str">
        <f t="shared" si="9"/>
        <v/>
      </c>
    </row>
    <row r="281" spans="14:15">
      <c r="N281" s="21">
        <f t="shared" si="8"/>
        <v>0</v>
      </c>
      <c r="O281" s="21" t="str">
        <f t="shared" si="9"/>
        <v/>
      </c>
    </row>
    <row r="282" spans="14:15">
      <c r="N282" s="21">
        <f t="shared" si="8"/>
        <v>0</v>
      </c>
      <c r="O282" s="21" t="str">
        <f t="shared" si="9"/>
        <v/>
      </c>
    </row>
    <row r="283" spans="14:15">
      <c r="N283" s="21">
        <f t="shared" si="8"/>
        <v>0</v>
      </c>
      <c r="O283" s="21" t="str">
        <f t="shared" si="9"/>
        <v/>
      </c>
    </row>
    <row r="284" spans="14:15">
      <c r="N284" s="21">
        <f t="shared" si="8"/>
        <v>0</v>
      </c>
      <c r="O284" s="21" t="str">
        <f t="shared" si="9"/>
        <v/>
      </c>
    </row>
    <row r="285" spans="14:15">
      <c r="N285" s="21">
        <f t="shared" si="8"/>
        <v>0</v>
      </c>
      <c r="O285" s="21" t="str">
        <f t="shared" si="9"/>
        <v/>
      </c>
    </row>
    <row r="286" spans="14:15">
      <c r="N286" s="21">
        <f t="shared" si="8"/>
        <v>0</v>
      </c>
      <c r="O286" s="21" t="str">
        <f t="shared" si="9"/>
        <v/>
      </c>
    </row>
    <row r="287" spans="14:15">
      <c r="N287" s="21">
        <f t="shared" si="8"/>
        <v>0</v>
      </c>
      <c r="O287" s="21" t="str">
        <f t="shared" si="9"/>
        <v/>
      </c>
    </row>
    <row r="288" spans="14:15">
      <c r="N288" s="21">
        <f t="shared" si="8"/>
        <v>0</v>
      </c>
      <c r="O288" s="21" t="str">
        <f t="shared" si="9"/>
        <v/>
      </c>
    </row>
    <row r="289" spans="13:15">
      <c r="N289" s="21">
        <f t="shared" si="8"/>
        <v>0</v>
      </c>
      <c r="O289" s="21" t="str">
        <f t="shared" si="9"/>
        <v/>
      </c>
    </row>
    <row r="290" spans="13:15">
      <c r="N290" s="21">
        <f t="shared" si="8"/>
        <v>0</v>
      </c>
      <c r="O290" s="21" t="str">
        <f t="shared" si="9"/>
        <v/>
      </c>
    </row>
    <row r="291" spans="13:15">
      <c r="N291" s="21">
        <f t="shared" si="8"/>
        <v>0</v>
      </c>
      <c r="O291" s="21" t="str">
        <f t="shared" si="9"/>
        <v/>
      </c>
    </row>
    <row r="292" spans="13:15">
      <c r="N292" s="21">
        <f t="shared" si="8"/>
        <v>0</v>
      </c>
      <c r="O292" s="21" t="str">
        <f t="shared" si="9"/>
        <v/>
      </c>
    </row>
    <row r="293" spans="13:15">
      <c r="N293" s="21">
        <f t="shared" si="8"/>
        <v>0</v>
      </c>
      <c r="O293" s="21" t="str">
        <f t="shared" si="9"/>
        <v/>
      </c>
    </row>
    <row r="294" spans="13:15">
      <c r="N294" s="21">
        <f t="shared" si="8"/>
        <v>0</v>
      </c>
      <c r="O294" s="21" t="str">
        <f t="shared" si="9"/>
        <v/>
      </c>
    </row>
    <row r="295" spans="13:15">
      <c r="N295" s="21">
        <f t="shared" si="8"/>
        <v>0</v>
      </c>
      <c r="O295" s="21" t="str">
        <f t="shared" si="9"/>
        <v/>
      </c>
    </row>
    <row r="296" spans="13:15">
      <c r="M296" s="78"/>
      <c r="N296" s="21">
        <f t="shared" si="8"/>
        <v>0</v>
      </c>
      <c r="O296" s="21" t="str">
        <f t="shared" si="9"/>
        <v/>
      </c>
    </row>
    <row r="297" spans="13:15">
      <c r="M297" s="74"/>
      <c r="N297" s="21">
        <f t="shared" si="8"/>
        <v>0</v>
      </c>
      <c r="O297" s="21" t="str">
        <f t="shared" si="9"/>
        <v/>
      </c>
    </row>
    <row r="298" spans="13:15">
      <c r="M298" s="74"/>
      <c r="N298" s="21">
        <f t="shared" si="8"/>
        <v>0</v>
      </c>
      <c r="O298" s="21" t="str">
        <f t="shared" si="9"/>
        <v/>
      </c>
    </row>
    <row r="299" spans="13:15">
      <c r="M299" s="78"/>
      <c r="N299" s="21">
        <f t="shared" si="8"/>
        <v>0</v>
      </c>
      <c r="O299" s="21" t="str">
        <f t="shared" si="9"/>
        <v/>
      </c>
    </row>
    <row r="300" spans="13:15">
      <c r="M300" s="78"/>
      <c r="N300" s="21">
        <f t="shared" si="8"/>
        <v>0</v>
      </c>
      <c r="O300" s="21" t="str">
        <f t="shared" si="9"/>
        <v/>
      </c>
    </row>
    <row r="301" spans="13:15">
      <c r="M301" s="78"/>
    </row>
    <row r="302" spans="13:15">
      <c r="M302" s="78"/>
    </row>
    <row r="303" spans="13:15">
      <c r="M303" s="79"/>
    </row>
    <row r="304" spans="13:15">
      <c r="M304" s="79"/>
    </row>
  </sheetData>
  <mergeCells count="2">
    <mergeCell ref="A1:H1"/>
    <mergeCell ref="A3:G3"/>
  </mergeCells>
  <conditionalFormatting sqref="E5:E8">
    <cfRule type="containsText" dxfId="993" priority="233" operator="containsText" text="CADUCADO">
      <formula>NOT(ISERROR(SEARCH("CADUCADO",E5)))</formula>
    </cfRule>
    <cfRule type="expression" dxfId="992" priority="234">
      <formula xml:space="preserve"> CADUCADO</formula>
    </cfRule>
  </conditionalFormatting>
  <conditionalFormatting sqref="E5:E8">
    <cfRule type="containsText" dxfId="991" priority="232" operator="containsText" text="CADUCADO">
      <formula>NOT(ISERROR(SEARCH("CADUCADO",E5)))</formula>
    </cfRule>
  </conditionalFormatting>
  <conditionalFormatting sqref="F5:F8">
    <cfRule type="containsText" dxfId="990" priority="229" operator="containsText" text="ALERTA">
      <formula>NOT(ISERROR(SEARCH("ALERTA",F5)))</formula>
    </cfRule>
  </conditionalFormatting>
  <conditionalFormatting sqref="F5:F8">
    <cfRule type="containsText" dxfId="989" priority="230" operator="containsText" text="CADUCADO">
      <formula>NOT(ISERROR(SEARCH("CADUCADO",F5)))</formula>
    </cfRule>
    <cfRule type="expression" dxfId="988" priority="231">
      <formula xml:space="preserve"> CADUCADO</formula>
    </cfRule>
  </conditionalFormatting>
  <conditionalFormatting sqref="E6">
    <cfRule type="containsText" dxfId="987" priority="227" operator="containsText" text="CADUCADO">
      <formula>NOT(ISERROR(SEARCH("CADUCADO",E6)))</formula>
    </cfRule>
    <cfRule type="expression" dxfId="986" priority="228">
      <formula xml:space="preserve"> CADUCADO</formula>
    </cfRule>
  </conditionalFormatting>
  <conditionalFormatting sqref="E6">
    <cfRule type="containsText" dxfId="985" priority="226" operator="containsText" text="CADUCADO">
      <formula>NOT(ISERROR(SEARCH("CADUCADO",E6)))</formula>
    </cfRule>
  </conditionalFormatting>
  <conditionalFormatting sqref="F6">
    <cfRule type="containsText" dxfId="984" priority="223" operator="containsText" text="ALERTA">
      <formula>NOT(ISERROR(SEARCH("ALERTA",F6)))</formula>
    </cfRule>
  </conditionalFormatting>
  <conditionalFormatting sqref="F6">
    <cfRule type="containsText" dxfId="983" priority="224" operator="containsText" text="CADUCADO">
      <formula>NOT(ISERROR(SEARCH("CADUCADO",F6)))</formula>
    </cfRule>
    <cfRule type="expression" dxfId="982" priority="225">
      <formula xml:space="preserve"> CADUCADO</formula>
    </cfRule>
  </conditionalFormatting>
  <conditionalFormatting sqref="E7">
    <cfRule type="containsText" dxfId="981" priority="221" operator="containsText" text="CADUCADO">
      <formula>NOT(ISERROR(SEARCH("CADUCADO",E7)))</formula>
    </cfRule>
    <cfRule type="expression" dxfId="980" priority="222">
      <formula xml:space="preserve"> CADUCADO</formula>
    </cfRule>
  </conditionalFormatting>
  <conditionalFormatting sqref="E7">
    <cfRule type="containsText" dxfId="979" priority="220" operator="containsText" text="CADUCADO">
      <formula>NOT(ISERROR(SEARCH("CADUCADO",E7)))</formula>
    </cfRule>
  </conditionalFormatting>
  <conditionalFormatting sqref="F7">
    <cfRule type="containsText" dxfId="978" priority="217" operator="containsText" text="ALERTA">
      <formula>NOT(ISERROR(SEARCH("ALERTA",F7)))</formula>
    </cfRule>
  </conditionalFormatting>
  <conditionalFormatting sqref="F7">
    <cfRule type="containsText" dxfId="977" priority="218" operator="containsText" text="CADUCADO">
      <formula>NOT(ISERROR(SEARCH("CADUCADO",F7)))</formula>
    </cfRule>
    <cfRule type="expression" dxfId="976" priority="219">
      <formula xml:space="preserve"> CADUCADO</formula>
    </cfRule>
  </conditionalFormatting>
  <conditionalFormatting sqref="E7">
    <cfRule type="containsText" dxfId="975" priority="215" operator="containsText" text="CADUCADO">
      <formula>NOT(ISERROR(SEARCH("CADUCADO",E7)))</formula>
    </cfRule>
    <cfRule type="expression" dxfId="974" priority="216">
      <formula xml:space="preserve"> CADUCADO</formula>
    </cfRule>
  </conditionalFormatting>
  <conditionalFormatting sqref="E7">
    <cfRule type="containsText" dxfId="973" priority="214" operator="containsText" text="CADUCADO">
      <formula>NOT(ISERROR(SEARCH("CADUCADO",E7)))</formula>
    </cfRule>
  </conditionalFormatting>
  <conditionalFormatting sqref="F7">
    <cfRule type="containsText" dxfId="972" priority="211" operator="containsText" text="ALERTA">
      <formula>NOT(ISERROR(SEARCH("ALERTA",F7)))</formula>
    </cfRule>
  </conditionalFormatting>
  <conditionalFormatting sqref="F7">
    <cfRule type="containsText" dxfId="971" priority="212" operator="containsText" text="CADUCADO">
      <formula>NOT(ISERROR(SEARCH("CADUCADO",F7)))</formula>
    </cfRule>
    <cfRule type="expression" dxfId="970" priority="213">
      <formula xml:space="preserve"> CADUCADO</formula>
    </cfRule>
  </conditionalFormatting>
  <conditionalFormatting sqref="E8">
    <cfRule type="containsText" dxfId="969" priority="209" operator="containsText" text="CADUCADO">
      <formula>NOT(ISERROR(SEARCH("CADUCADO",E8)))</formula>
    </cfRule>
    <cfRule type="expression" dxfId="968" priority="210">
      <formula xml:space="preserve"> CADUCADO</formula>
    </cfRule>
  </conditionalFormatting>
  <conditionalFormatting sqref="E8">
    <cfRule type="containsText" dxfId="967" priority="208" operator="containsText" text="CADUCADO">
      <formula>NOT(ISERROR(SEARCH("CADUCADO",E8)))</formula>
    </cfRule>
  </conditionalFormatting>
  <conditionalFormatting sqref="F8">
    <cfRule type="containsText" dxfId="966" priority="205" operator="containsText" text="ALERTA">
      <formula>NOT(ISERROR(SEARCH("ALERTA",F8)))</formula>
    </cfRule>
  </conditionalFormatting>
  <conditionalFormatting sqref="F8">
    <cfRule type="containsText" dxfId="965" priority="206" operator="containsText" text="CADUCADO">
      <formula>NOT(ISERROR(SEARCH("CADUCADO",F8)))</formula>
    </cfRule>
    <cfRule type="expression" dxfId="964" priority="207">
      <formula xml:space="preserve"> CADUCADO</formula>
    </cfRule>
  </conditionalFormatting>
  <conditionalFormatting sqref="E8">
    <cfRule type="containsText" dxfId="963" priority="203" operator="containsText" text="CADUCADO">
      <formula>NOT(ISERROR(SEARCH("CADUCADO",E8)))</formula>
    </cfRule>
    <cfRule type="expression" dxfId="962" priority="204">
      <formula xml:space="preserve"> CADUCADO</formula>
    </cfRule>
  </conditionalFormatting>
  <conditionalFormatting sqref="E8">
    <cfRule type="containsText" dxfId="961" priority="202" operator="containsText" text="CADUCADO">
      <formula>NOT(ISERROR(SEARCH("CADUCADO",E8)))</formula>
    </cfRule>
  </conditionalFormatting>
  <conditionalFormatting sqref="F8">
    <cfRule type="containsText" dxfId="960" priority="199" operator="containsText" text="ALERTA">
      <formula>NOT(ISERROR(SEARCH("ALERTA",F8)))</formula>
    </cfRule>
  </conditionalFormatting>
  <conditionalFormatting sqref="F8">
    <cfRule type="containsText" dxfId="959" priority="200" operator="containsText" text="CADUCADO">
      <formula>NOT(ISERROR(SEARCH("CADUCADO",F8)))</formula>
    </cfRule>
    <cfRule type="expression" dxfId="958" priority="201">
      <formula xml:space="preserve"> CADUCADO</formula>
    </cfRule>
  </conditionalFormatting>
  <conditionalFormatting sqref="E8">
    <cfRule type="containsText" dxfId="957" priority="197" operator="containsText" text="CADUCADO">
      <formula>NOT(ISERROR(SEARCH("CADUCADO",E8)))</formula>
    </cfRule>
    <cfRule type="expression" dxfId="956" priority="198">
      <formula xml:space="preserve"> CADUCADO</formula>
    </cfRule>
  </conditionalFormatting>
  <conditionalFormatting sqref="E8">
    <cfRule type="containsText" dxfId="955" priority="196" operator="containsText" text="CADUCADO">
      <formula>NOT(ISERROR(SEARCH("CADUCADO",E8)))</formula>
    </cfRule>
  </conditionalFormatting>
  <conditionalFormatting sqref="F8">
    <cfRule type="containsText" dxfId="954" priority="193" operator="containsText" text="ALERTA">
      <formula>NOT(ISERROR(SEARCH("ALERTA",F8)))</formula>
    </cfRule>
  </conditionalFormatting>
  <conditionalFormatting sqref="F8">
    <cfRule type="containsText" dxfId="953" priority="194" operator="containsText" text="CADUCADO">
      <formula>NOT(ISERROR(SEARCH("CADUCADO",F8)))</formula>
    </cfRule>
    <cfRule type="expression" dxfId="952" priority="195">
      <formula xml:space="preserve"> CADUCADO</formula>
    </cfRule>
  </conditionalFormatting>
  <hyperlinks>
    <hyperlink ref="A1:H1" location="TITULARES!A1" display="LISTA DE DIAGNOSTICADORES CON AUTORIZACIÓN DE COMERCIALIZACIÓN EN CUBA 2017" xr:uid="{00000000-0004-0000-0A00-000000000000}"/>
  </hyperlinks>
  <pageMargins left="0.7" right="0.7" top="0.75" bottom="0.75" header="0.3" footer="0.3"/>
  <pageSetup orientation="portrait" verticalDpi="0"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W310"/>
  <sheetViews>
    <sheetView workbookViewId="0">
      <selection sqref="A1:H1"/>
    </sheetView>
  </sheetViews>
  <sheetFormatPr baseColWidth="10" defaultRowHeight="15"/>
  <cols>
    <col min="1" max="1" width="15.7109375" style="1" customWidth="1"/>
    <col min="2" max="2" width="11.42578125" style="1"/>
    <col min="3" max="3" width="14.5703125" style="1" customWidth="1"/>
    <col min="4" max="6" width="15.7109375" style="1" customWidth="1"/>
    <col min="7" max="7" width="14.140625" style="1" customWidth="1"/>
    <col min="8" max="8" width="36.42578125" style="1" customWidth="1"/>
    <col min="9" max="9" width="48.42578125" style="1" customWidth="1"/>
    <col min="10" max="10" width="35.7109375" style="23" customWidth="1"/>
    <col min="11" max="11" width="25.140625" style="1" customWidth="1"/>
    <col min="12" max="12" width="0" style="1" hidden="1" customWidth="1"/>
    <col min="13" max="13" width="11.42578125" style="21" hidden="1" customWidth="1"/>
    <col min="14" max="14" width="12.85546875" style="21" hidden="1" customWidth="1"/>
    <col min="15" max="15" width="17.28515625" style="21" hidden="1" customWidth="1"/>
    <col min="16" max="16" width="11.5703125" style="1" hidden="1" customWidth="1"/>
    <col min="17" max="17" width="8.5703125" style="1" hidden="1" customWidth="1"/>
    <col min="18" max="18" width="3.5703125" style="1" hidden="1" customWidth="1"/>
    <col min="19" max="19" width="11.42578125" style="1957" customWidth="1"/>
    <col min="20" max="27" width="0" style="1957" hidden="1" customWidth="1"/>
    <col min="28" max="30" width="11.42578125" style="1957"/>
    <col min="31" max="16384" width="11.42578125" style="1"/>
  </cols>
  <sheetData>
    <row r="1" spans="1:49" s="1957" customFormat="1">
      <c r="A1" s="2540" t="s">
        <v>6200</v>
      </c>
      <c r="B1" s="2540"/>
      <c r="C1" s="2540"/>
      <c r="D1" s="2540"/>
      <c r="E1" s="2540"/>
      <c r="F1" s="2540"/>
      <c r="G1" s="2540"/>
      <c r="H1" s="2540"/>
      <c r="I1" s="1955"/>
      <c r="J1" s="2055"/>
      <c r="M1" s="1956"/>
      <c r="N1" s="1956"/>
      <c r="O1" s="1956"/>
    </row>
    <row r="2" spans="1:49" s="1957" customFormat="1" ht="20.25" thickBot="1">
      <c r="A2" s="2056" t="s">
        <v>2582</v>
      </c>
      <c r="B2" s="1959"/>
      <c r="C2" s="1959"/>
      <c r="D2" s="1959"/>
      <c r="E2" s="1959"/>
      <c r="F2" s="1959"/>
      <c r="J2" s="2055"/>
      <c r="M2" s="1956"/>
      <c r="N2" s="1939"/>
      <c r="O2" s="1956"/>
      <c r="S2" s="1942" t="s">
        <v>2735</v>
      </c>
      <c r="T2" s="1960">
        <f ca="1">TODAY()</f>
        <v>46175</v>
      </c>
    </row>
    <row r="3" spans="1:49" s="1957" customFormat="1" ht="22.5" customHeight="1" thickTop="1" thickBot="1">
      <c r="A3" s="2574" t="s">
        <v>1161</v>
      </c>
      <c r="B3" s="2575"/>
      <c r="C3" s="2575"/>
      <c r="D3" s="2575"/>
      <c r="E3" s="2575"/>
      <c r="F3" s="2575"/>
      <c r="G3" s="2576"/>
      <c r="H3" s="2057"/>
      <c r="I3" s="2057"/>
      <c r="J3" s="2058"/>
      <c r="K3" s="2059"/>
      <c r="M3" s="1956"/>
      <c r="N3" s="1956"/>
      <c r="O3" s="1956"/>
    </row>
    <row r="4" spans="1:49" s="490" customFormat="1" ht="31.5" thickTop="1" thickBot="1">
      <c r="A4" s="844" t="s">
        <v>1603</v>
      </c>
      <c r="B4" s="845" t="s">
        <v>1160</v>
      </c>
      <c r="C4" s="845" t="s">
        <v>1162</v>
      </c>
      <c r="D4" s="845" t="s">
        <v>1163</v>
      </c>
      <c r="E4" s="846" t="s">
        <v>2736</v>
      </c>
      <c r="F4" s="846" t="s">
        <v>2737</v>
      </c>
      <c r="G4" s="847" t="s">
        <v>604</v>
      </c>
      <c r="H4" s="848" t="s">
        <v>1586</v>
      </c>
      <c r="I4" s="849" t="s">
        <v>1164</v>
      </c>
      <c r="J4" s="852" t="s">
        <v>2583</v>
      </c>
      <c r="K4" s="850" t="s">
        <v>517</v>
      </c>
      <c r="L4" s="484" t="s">
        <v>517</v>
      </c>
      <c r="M4" s="485" t="s">
        <v>1592</v>
      </c>
      <c r="N4" s="462" t="s">
        <v>1590</v>
      </c>
      <c r="O4" s="462" t="s">
        <v>1591</v>
      </c>
      <c r="P4" s="486" t="s">
        <v>1594</v>
      </c>
      <c r="Q4" s="487"/>
      <c r="R4" s="488"/>
      <c r="S4" s="2061"/>
      <c r="T4" s="1965"/>
      <c r="U4" s="1966">
        <v>2012</v>
      </c>
      <c r="V4" s="1967">
        <v>2013</v>
      </c>
      <c r="W4" s="1967">
        <v>2014</v>
      </c>
      <c r="X4" s="1967">
        <v>2015</v>
      </c>
      <c r="Y4" s="1967">
        <v>2016</v>
      </c>
      <c r="Z4" s="1966" t="s">
        <v>2739</v>
      </c>
      <c r="AA4" s="1968" t="s">
        <v>1595</v>
      </c>
      <c r="AB4" s="2062"/>
      <c r="AC4" s="2062"/>
      <c r="AD4" s="2062"/>
      <c r="AE4" s="361"/>
      <c r="AF4" s="361"/>
      <c r="AG4" s="361"/>
      <c r="AH4" s="361"/>
      <c r="AI4" s="361"/>
      <c r="AJ4" s="361"/>
      <c r="AK4" s="361"/>
      <c r="AL4" s="361"/>
      <c r="AM4" s="361"/>
      <c r="AN4" s="361"/>
      <c r="AO4" s="361"/>
      <c r="AP4" s="361"/>
      <c r="AQ4" s="361"/>
      <c r="AR4" s="361"/>
      <c r="AS4" s="361"/>
      <c r="AT4" s="489"/>
      <c r="AU4" s="489"/>
      <c r="AV4" s="489"/>
      <c r="AW4" s="489"/>
    </row>
    <row r="5" spans="1:49" s="122" customFormat="1" ht="30" customHeight="1">
      <c r="A5" s="1280" t="s">
        <v>1596</v>
      </c>
      <c r="B5" s="1281" t="s">
        <v>4228</v>
      </c>
      <c r="C5" s="1282">
        <v>43640</v>
      </c>
      <c r="D5" s="1283">
        <v>45473</v>
      </c>
      <c r="E5" s="1284"/>
      <c r="F5" s="1285"/>
      <c r="G5" s="1281" t="s">
        <v>1277</v>
      </c>
      <c r="H5" s="1286" t="s">
        <v>4227</v>
      </c>
      <c r="I5" s="1287" t="s">
        <v>4229</v>
      </c>
      <c r="J5" s="1281"/>
      <c r="K5" s="1288" t="s">
        <v>4230</v>
      </c>
      <c r="L5" s="322"/>
      <c r="M5" s="120"/>
      <c r="N5" s="120" t="e">
        <f>IF(ISNUMBER(FIND("/",#REF!,1)),MID(#REF!,1,FIND("/",#REF!,1)-1),#REF!)</f>
        <v>#REF!</v>
      </c>
      <c r="O5" s="120" t="str">
        <f>IF(ISNUMBER(FIND("/",#REF!,1)),MID(#REF!,FIND("/",#REF!,1)+1,LEN(#REF!)),"")</f>
        <v/>
      </c>
      <c r="P5" s="323" t="s">
        <v>1603</v>
      </c>
      <c r="Q5" s="323" t="s">
        <v>1590</v>
      </c>
      <c r="R5" s="324" t="s">
        <v>1595</v>
      </c>
      <c r="S5" s="1947"/>
      <c r="T5" s="1995"/>
      <c r="U5" s="1996">
        <f>COUNTIFS($C$5:$C$245, "&gt;="&amp;U16, $C$5:$C$245, "&lt;="&amp;U17, $A$5:$A$245, "&lt;&gt;F")</f>
        <v>0</v>
      </c>
      <c r="V5" s="1996">
        <f>COUNTIFS($C$5:$C$245, "&gt;="&amp;V16, $C$5:$C$245, "&lt;="&amp;V17, $A$5:$A$245, "&lt;&gt;F")</f>
        <v>0</v>
      </c>
      <c r="W5" s="1996">
        <f>COUNTIFS($C$5:$C$245, "&gt;="&amp;W16, $C$5:$C$245, "&lt;="&amp;W17, $A$5:$A$245, "&lt;&gt;F")</f>
        <v>0</v>
      </c>
      <c r="X5" s="1996">
        <f>COUNTIFS($C$5:$C$245, "&gt;="&amp;X16, $C$5:$C$245, "&lt;="&amp;X17, $A$5:$A$245, "&lt;&gt;F")</f>
        <v>0</v>
      </c>
      <c r="Y5" s="1996">
        <f>COUNTIFS($C$5:$C$245, "&gt;="&amp;Y16, $C$5:$C$245, "&lt;="&amp;Y17, $A$5:$A$245, "&lt;&gt;F")</f>
        <v>0</v>
      </c>
      <c r="Z5" s="1996">
        <f>COUNTIFS($C$5:$C$245,"&gt;="&amp;Z16, $C$5:$C$245, "&lt;="&amp;Z17, $A$5:$A$245, "&lt;&gt;F")</f>
        <v>0</v>
      </c>
      <c r="AA5" s="1997">
        <f t="shared" ref="AA5:AA15" si="0">SUM(U5:Y5)</f>
        <v>0</v>
      </c>
      <c r="AB5" s="2051"/>
      <c r="AC5" s="2051"/>
      <c r="AD5" s="2051"/>
      <c r="AE5" s="127"/>
      <c r="AF5" s="127"/>
      <c r="AG5" s="127"/>
      <c r="AH5" s="127"/>
      <c r="AI5" s="127"/>
      <c r="AJ5" s="127"/>
      <c r="AK5" s="127"/>
      <c r="AL5" s="127"/>
      <c r="AM5" s="127"/>
      <c r="AN5" s="127"/>
      <c r="AO5" s="127"/>
      <c r="AP5" s="127"/>
      <c r="AQ5" s="127"/>
      <c r="AR5" s="127"/>
      <c r="AS5" s="127"/>
    </row>
    <row r="6" spans="1:49" s="1986" customFormat="1" ht="45">
      <c r="A6" s="1280" t="s">
        <v>1596</v>
      </c>
      <c r="B6" s="1281" t="s">
        <v>4250</v>
      </c>
      <c r="C6" s="1282">
        <v>43717</v>
      </c>
      <c r="D6" s="1283">
        <v>45565</v>
      </c>
      <c r="E6" s="1284"/>
      <c r="F6" s="1285"/>
      <c r="G6" s="1281" t="s">
        <v>1277</v>
      </c>
      <c r="H6" s="1286" t="s">
        <v>4248</v>
      </c>
      <c r="I6" s="1287" t="s">
        <v>4249</v>
      </c>
      <c r="J6" s="1281"/>
      <c r="K6" s="1299" t="s">
        <v>4251</v>
      </c>
      <c r="M6" s="1956"/>
      <c r="N6" s="1956" t="e">
        <f>IF(ISNUMBER(FIND("/",#REF!,1)),MID(#REF!,1,FIND("/",#REF!,1)-1),#REF!)</f>
        <v>#REF!</v>
      </c>
      <c r="O6" s="1956" t="str">
        <f>IF(ISNUMBER(FIND("/",#REF!,1)),MID(#REF!,FIND("/",#REF!,1)+1,LEN(#REF!)),"")</f>
        <v/>
      </c>
      <c r="P6" s="2072" t="s">
        <v>1587</v>
      </c>
      <c r="Q6" s="2073"/>
      <c r="R6" s="2074">
        <v>1</v>
      </c>
      <c r="S6" s="1975"/>
      <c r="T6" s="2003" t="s">
        <v>2740</v>
      </c>
      <c r="U6" s="1996">
        <f>COUNTIFS($C$5:$C$245, "&gt;="&amp;U16, $C$5:$C$245, "&lt;="&amp;U17, $A$5:$A$245, "&lt;&gt;F",$G$5:$G$245, "A" )</f>
        <v>0</v>
      </c>
      <c r="V6" s="1996">
        <f>COUNTIFS($C$5:$C$245, "&gt;="&amp;V16, $C$5:$C$245, "&lt;="&amp;V17, $A$5:$A$245, "&lt;&gt;F",$G$5:$G$245, "A" )</f>
        <v>0</v>
      </c>
      <c r="W6" s="1996">
        <f>COUNTIFS($C$5:$C$245, "&gt;="&amp;W16, $C$5:$C$245, "&lt;="&amp;W17, $A$5:$A$245, "&lt;&gt;F",$G$5:$G$245, "A" )</f>
        <v>0</v>
      </c>
      <c r="X6" s="1996">
        <f>COUNTIFS($C$5:$C$245, "&gt;="&amp;X16, $C$5:$C$245, "&lt;="&amp;X17, $A$5:$A$245, "&lt;&gt;F",$G$5:$G$245, "A" )</f>
        <v>0</v>
      </c>
      <c r="Y6" s="1996">
        <f>COUNTIFS($C$5:$C$245, "&gt;="&amp;Y16, $C$5:$C$245, "&lt;="&amp;Y17, $A$5:$A$245, "&lt;&gt;F",$G$5:$G$245, "A" )</f>
        <v>0</v>
      </c>
      <c r="Z6" s="1996">
        <f>COUNTIFS($C$5:$C$245,"&gt;="&amp;Z17, $C$5:$C$245, "&lt;="&amp;Z18, $A$5:$A$245, "&lt;&gt;F",$G$5:$G$245, "A")</f>
        <v>0</v>
      </c>
      <c r="AA6" s="1997">
        <f t="shared" si="0"/>
        <v>0</v>
      </c>
    </row>
    <row r="7" spans="1:49" s="1986" customFormat="1" ht="27" customHeight="1">
      <c r="A7" s="1280" t="s">
        <v>1604</v>
      </c>
      <c r="B7" s="1281" t="s">
        <v>4254</v>
      </c>
      <c r="C7" s="1282">
        <v>43717</v>
      </c>
      <c r="D7" s="1283">
        <v>45565</v>
      </c>
      <c r="E7" s="1284"/>
      <c r="F7" s="1285"/>
      <c r="G7" s="1281" t="s">
        <v>1277</v>
      </c>
      <c r="H7" s="1286" t="s">
        <v>4252</v>
      </c>
      <c r="I7" s="1287" t="s">
        <v>4253</v>
      </c>
      <c r="J7" s="1281"/>
      <c r="K7" s="1299" t="s">
        <v>4255</v>
      </c>
      <c r="M7" s="1956"/>
      <c r="N7" s="1956" t="str">
        <f>IF(ISNUMBER(FIND("/",$B16,1)),MID($B16,1,FIND("/",$B16,1)-1),$B16)</f>
        <v>SISTEMAS</v>
      </c>
      <c r="O7" s="1956" t="str">
        <f>IF(ISNUMBER(FIND("/",$B16,1)),MID($B16,FIND("/",$B16,1)+1,LEN($B16)),"")</f>
        <v/>
      </c>
      <c r="P7" s="2085" t="s">
        <v>1593</v>
      </c>
      <c r="Q7" s="2086"/>
      <c r="R7" s="2087">
        <v>1</v>
      </c>
      <c r="S7" s="1975"/>
      <c r="T7" s="2003" t="s">
        <v>2741</v>
      </c>
      <c r="U7" s="1996">
        <f>COUNTIFS($C$5:$C$245, "&gt;="&amp;U16, $C$5:$C$245, "&lt;="&amp;U17, $A$5:$A$245, "&lt;&gt;F",$G$5:$G$245, "B" )</f>
        <v>0</v>
      </c>
      <c r="V7" s="1996">
        <f>COUNTIFS($C$5:$C$245, "&gt;="&amp;V16, $C$5:$C$245, "&lt;="&amp;V17, $A$5:$A$245, "&lt;&gt;F",$G$5:$G$245, "B" )</f>
        <v>0</v>
      </c>
      <c r="W7" s="1996">
        <f>COUNTIFS($C$5:$C$245, "&gt;="&amp;W16, $C$5:$C$245, "&lt;="&amp;W17, $A$5:$A$245, "&lt;&gt;F",$G$5:$G$245, "B" )</f>
        <v>0</v>
      </c>
      <c r="X7" s="1996">
        <f>COUNTIFS($C$5:$C$245, "&gt;="&amp;X16, $C$5:$C$245, "&lt;="&amp;X17, $A$5:$A$245, "&lt;&gt;F",$G$5:$G$245, "B" )</f>
        <v>0</v>
      </c>
      <c r="Y7" s="1996">
        <f>COUNTIFS($C$5:$C$245, "&gt;="&amp;Y16, $C$5:$C$245, "&lt;="&amp;Y17, $A$5:$A$245, "&lt;&gt;F",$G$5:$G$245, "B" )</f>
        <v>0</v>
      </c>
      <c r="Z7" s="1996">
        <f>COUNTIFS($C$5:$C$245,"&gt;="&amp;Z18, $C$5:$C$245, "&lt;="&amp;Z19, $A$5:$A$245, "&lt;&gt;F",$G$5:$G$245, "A")</f>
        <v>0</v>
      </c>
      <c r="AA7" s="1997">
        <f t="shared" si="0"/>
        <v>0</v>
      </c>
    </row>
    <row r="8" spans="1:49">
      <c r="A8" s="2063"/>
      <c r="B8" s="2064"/>
      <c r="C8" s="2065"/>
      <c r="D8" s="2066"/>
      <c r="E8" s="2067"/>
      <c r="F8" s="2068"/>
      <c r="G8" s="2064"/>
      <c r="H8" s="2069"/>
      <c r="I8" s="2070"/>
      <c r="J8" s="2064"/>
      <c r="K8" s="2071"/>
      <c r="P8"/>
      <c r="Q8"/>
      <c r="R8"/>
      <c r="S8" s="1975"/>
      <c r="T8" s="2003"/>
      <c r="U8" s="1996"/>
      <c r="V8" s="1996"/>
      <c r="W8" s="1996"/>
      <c r="X8" s="1996"/>
      <c r="Y8" s="1996"/>
      <c r="Z8" s="1996"/>
      <c r="AA8" s="1997"/>
    </row>
    <row r="9" spans="1:49">
      <c r="A9" s="2075"/>
      <c r="B9" s="2076"/>
      <c r="C9" s="2077"/>
      <c r="D9" s="2078"/>
      <c r="E9" s="2079"/>
      <c r="F9" s="2080"/>
      <c r="G9" s="2076"/>
      <c r="H9" s="2081"/>
      <c r="I9" s="2082"/>
      <c r="J9" s="2083"/>
      <c r="K9" s="2084"/>
      <c r="P9"/>
      <c r="Q9"/>
      <c r="R9"/>
      <c r="S9" s="1975"/>
      <c r="T9" s="2003"/>
      <c r="U9" s="1996"/>
      <c r="V9" s="1996"/>
      <c r="W9" s="1996"/>
      <c r="X9" s="1996"/>
      <c r="Y9" s="1996"/>
      <c r="Z9" s="1996"/>
      <c r="AA9" s="1997"/>
    </row>
    <row r="10" spans="1:49">
      <c r="A10" s="1280"/>
      <c r="B10" s="1281"/>
      <c r="C10" s="1282"/>
      <c r="D10" s="1283"/>
      <c r="E10" s="1284"/>
      <c r="F10" s="1285"/>
      <c r="G10" s="1281"/>
      <c r="H10" s="1286"/>
      <c r="I10" s="1287"/>
      <c r="J10" s="1281"/>
      <c r="K10" s="1288"/>
      <c r="P10"/>
      <c r="Q10"/>
      <c r="R10"/>
      <c r="S10" s="1975"/>
      <c r="T10" s="2003"/>
      <c r="U10" s="1996"/>
      <c r="V10" s="1996"/>
      <c r="W10" s="1996"/>
      <c r="X10" s="1996"/>
      <c r="Y10" s="1996"/>
      <c r="Z10" s="1996"/>
      <c r="AA10" s="1997"/>
    </row>
    <row r="11" spans="1:49">
      <c r="A11" s="1280"/>
      <c r="B11" s="1281"/>
      <c r="C11" s="1282"/>
      <c r="D11" s="1283"/>
      <c r="E11" s="1284"/>
      <c r="F11" s="1285"/>
      <c r="G11" s="1281"/>
      <c r="H11" s="1286"/>
      <c r="I11" s="1287"/>
      <c r="J11" s="1281"/>
      <c r="K11" s="1299"/>
      <c r="P11"/>
      <c r="Q11"/>
      <c r="R11"/>
      <c r="S11" s="1975"/>
      <c r="T11" s="2003"/>
      <c r="U11" s="1996"/>
      <c r="V11" s="1996"/>
      <c r="W11" s="1996"/>
      <c r="X11" s="1996"/>
      <c r="Y11" s="1996"/>
      <c r="Z11" s="1996"/>
      <c r="AA11" s="1997"/>
    </row>
    <row r="12" spans="1:49" s="1957" customFormat="1">
      <c r="A12" s="1280"/>
      <c r="B12" s="1281"/>
      <c r="C12" s="1282"/>
      <c r="D12" s="1283"/>
      <c r="E12" s="1284"/>
      <c r="F12" s="1285"/>
      <c r="G12" s="1281"/>
      <c r="H12" s="1286"/>
      <c r="I12" s="1287"/>
      <c r="J12" s="1281"/>
      <c r="K12" s="1299"/>
      <c r="M12" s="1956"/>
      <c r="N12" s="1956"/>
      <c r="O12" s="1956"/>
      <c r="P12" s="1975"/>
      <c r="Q12" s="1975"/>
      <c r="R12" s="1975"/>
      <c r="S12" s="1975"/>
      <c r="T12" s="2003"/>
      <c r="U12" s="1996"/>
      <c r="V12" s="1996"/>
      <c r="W12" s="1996"/>
      <c r="X12" s="1996"/>
      <c r="Y12" s="1996"/>
      <c r="Z12" s="1996"/>
      <c r="AA12" s="1997"/>
    </row>
    <row r="13" spans="1:49" s="1957" customFormat="1" ht="15.75" thickBot="1">
      <c r="A13" s="938"/>
      <c r="B13" s="939"/>
      <c r="C13" s="940"/>
      <c r="D13" s="941"/>
      <c r="E13" s="752"/>
      <c r="F13" s="942"/>
      <c r="G13" s="939"/>
      <c r="H13" s="943"/>
      <c r="I13" s="944"/>
      <c r="J13" s="939"/>
      <c r="K13" s="945"/>
      <c r="M13" s="1956"/>
      <c r="N13" s="1956"/>
      <c r="O13" s="1956"/>
      <c r="P13" s="1975"/>
      <c r="Q13" s="1975"/>
      <c r="R13" s="1975"/>
      <c r="S13" s="1975"/>
      <c r="T13" s="2003"/>
      <c r="U13" s="1996"/>
      <c r="V13" s="1996"/>
      <c r="W13" s="1996"/>
      <c r="X13" s="1996"/>
      <c r="Y13" s="1996"/>
      <c r="Z13" s="1996"/>
      <c r="AA13" s="1997"/>
    </row>
    <row r="14" spans="1:49" ht="15.75" thickTop="1">
      <c r="A14" s="2060" t="s">
        <v>2734</v>
      </c>
      <c r="B14" s="1986"/>
      <c r="C14" s="1986"/>
      <c r="D14" s="1986"/>
      <c r="E14" s="2043"/>
      <c r="F14" s="2043"/>
      <c r="G14" s="1957"/>
      <c r="H14" s="1957"/>
      <c r="I14" s="1957"/>
      <c r="J14" s="2055"/>
      <c r="K14" s="1957"/>
      <c r="L14" s="1957"/>
      <c r="M14" s="1956"/>
      <c r="N14" s="1956">
        <f>IF(ISNUMBER(FIND("/",$B20,1)),MID($B20,1,FIND("/",$B20,1)-1),$B20)</f>
        <v>0</v>
      </c>
      <c r="O14" s="1956" t="str">
        <f>IF(ISNUMBER(FIND("/",$B20,1)),MID($B20,FIND("/",$B20,1)+1,LEN($B20)),"")</f>
        <v/>
      </c>
      <c r="P14" s="1975"/>
      <c r="Q14" s="1975"/>
      <c r="R14" s="1975"/>
      <c r="S14" s="1975"/>
      <c r="T14" s="2003" t="s">
        <v>2742</v>
      </c>
      <c r="U14" s="1996">
        <f>COUNTIFS($C$5:$C$245, "&gt;="&amp;U19, $C$5:$C$245, "&lt;="&amp;U20, $A$5:$A$245, "&lt;&gt;F",$G$5:$G$245, "C" )</f>
        <v>0</v>
      </c>
      <c r="V14" s="1996">
        <f>COUNTIFS($C$5:$C$245, "&gt;="&amp;V19, $C$5:$C$245, "&lt;="&amp;V20, $A$5:$A$245, "&lt;&gt;F",$G$5:$G$245, "C" )</f>
        <v>0</v>
      </c>
      <c r="W14" s="1996">
        <f>COUNTIFS($C$5:$C$245, "&gt;="&amp;W19, $C$5:$C$245, "&lt;="&amp;W20, $A$5:$A$245, "&lt;&gt;F",$G$5:$G$245, "C" )</f>
        <v>0</v>
      </c>
      <c r="X14" s="1996">
        <f>COUNTIFS($C$5:$C$245, "&gt;="&amp;X19, $C$5:$C$245, "&lt;="&amp;X20, $A$5:$A$245, "&lt;&gt;F",$G$5:$G$245, "C" )</f>
        <v>0</v>
      </c>
      <c r="Y14" s="1996">
        <f>COUNTIFS($C$5:$C$245, "&gt;="&amp;Y19, $C$5:$C$245, "&lt;="&amp;Y20, $A$5:$A$245, "&lt;&gt;F",$G$5:$G$245, "C" )</f>
        <v>0</v>
      </c>
      <c r="Z14" s="1996">
        <f>COUNTIFS($C$5:$C$245,"&gt;="&amp;Z22, $C$5:$C$245, "&lt;="&amp;Z23, $A$5:$A$245, "&lt;&gt;F",$G$5:$G$245, "A")</f>
        <v>0</v>
      </c>
      <c r="AA14" s="1997">
        <f t="shared" si="0"/>
        <v>0</v>
      </c>
      <c r="AE14" s="1957"/>
      <c r="AF14" s="1957"/>
    </row>
    <row r="15" spans="1:49" ht="15.75" thickBot="1">
      <c r="A15" s="1957"/>
      <c r="B15" s="1957"/>
      <c r="C15" s="1957"/>
      <c r="D15" s="1957"/>
      <c r="E15" s="1984"/>
      <c r="F15" s="1984"/>
      <c r="G15" s="1957"/>
      <c r="H15" s="1957"/>
      <c r="I15" s="1957"/>
      <c r="J15" s="2055"/>
      <c r="K15" s="1957"/>
      <c r="L15" s="1957"/>
      <c r="M15" s="1956"/>
      <c r="N15" s="1956" t="e">
        <f>IF(ISNUMBER(FIND("/",#REF!,1)),MID(#REF!,1,FIND("/",#REF!,1)-1),#REF!)</f>
        <v>#REF!</v>
      </c>
      <c r="O15" s="1956" t="str">
        <f>IF(ISNUMBER(FIND("/",#REF!,1)),MID(#REF!,FIND("/",#REF!,1)+1,LEN(#REF!)),"")</f>
        <v/>
      </c>
      <c r="P15" s="1975"/>
      <c r="Q15" s="1975"/>
      <c r="R15" s="1975"/>
      <c r="S15" s="1975"/>
      <c r="T15" s="1980" t="s">
        <v>2743</v>
      </c>
      <c r="U15" s="1981">
        <f>COUNTIFS($C$5:$C$245, "&gt;="&amp;U16, $C$5:$C$245, "&lt;="&amp;U17, $A$5:$A$245, "&lt;&gt;F",$G$5:$G$245, "D" )</f>
        <v>0</v>
      </c>
      <c r="V15" s="1981">
        <f>COUNTIFS($C$5:$C$245, "&gt;="&amp;V16, $C$5:$C$245, "&lt;="&amp;V17, $A$5:$A$245, "&lt;&gt;F",$G$5:$G$245, "D" )</f>
        <v>0</v>
      </c>
      <c r="W15" s="1981">
        <f>COUNTIFS($C$5:$C$245, "&gt;="&amp;W16, $C$5:$C$245, "&lt;="&amp;W17, $A$5:$A$245, "&lt;&gt;F",$G$5:$G$245, "D" )</f>
        <v>0</v>
      </c>
      <c r="X15" s="1981">
        <f>COUNTIFS($C$5:$C$245, "&gt;="&amp;X16, $C$5:$C$245, "&lt;="&amp;X17, $A$5:$A$245, "&lt;&gt;F",$G$5:$G$245, "D" )</f>
        <v>0</v>
      </c>
      <c r="Y15" s="1981">
        <f>COUNTIFS($C$5:$C$245, "&gt;="&amp;Y16, $C$5:$C$245, "&lt;="&amp;Y17, $A$5:$A$245, "&lt;&gt;F",$G$5:$G$245, "D" )</f>
        <v>0</v>
      </c>
      <c r="Z15" s="1981">
        <f>COUNTIFS($C$5:$C$245,"&gt;="&amp;Z20, $C$5:$C$245, "&lt;="&amp;Z21, $A$5:$A$245, "&lt;&gt;F",$G$5:$G$245, "A")</f>
        <v>0</v>
      </c>
      <c r="AA15" s="1982">
        <f t="shared" si="0"/>
        <v>0</v>
      </c>
      <c r="AE15" s="1957"/>
      <c r="AF15" s="1957"/>
    </row>
    <row r="16" spans="1:49" s="1957" customFormat="1" ht="30.75" thickTop="1">
      <c r="A16" s="72" t="s">
        <v>1599</v>
      </c>
      <c r="B16" s="72" t="s">
        <v>1600</v>
      </c>
      <c r="C16" s="72" t="s">
        <v>1601</v>
      </c>
      <c r="D16" s="72" t="s">
        <v>1602</v>
      </c>
      <c r="J16" s="2055"/>
      <c r="M16" s="1956"/>
      <c r="N16" s="1956" t="e">
        <f>IF(ISNUMBER(FIND("/",#REF!,1)),MID(#REF!,1,FIND("/",#REF!,1)-1),#REF!)</f>
        <v>#REF!</v>
      </c>
      <c r="O16" s="1956" t="str">
        <f>IF(ISNUMBER(FIND("/",#REF!,1)),MID(#REF!,FIND("/",#REF!,1)+1,LEN(#REF!)),"")</f>
        <v/>
      </c>
      <c r="P16" s="1975"/>
      <c r="Q16" s="1975"/>
      <c r="R16" s="1975"/>
      <c r="S16" s="1975"/>
      <c r="T16" s="1986"/>
      <c r="U16" s="1987">
        <v>40909</v>
      </c>
      <c r="V16" s="1987">
        <v>41275</v>
      </c>
      <c r="W16" s="1987">
        <v>41640</v>
      </c>
      <c r="X16" s="1987">
        <v>42005</v>
      </c>
      <c r="Y16" s="1987">
        <v>42370</v>
      </c>
      <c r="Z16" s="1987">
        <v>40909</v>
      </c>
      <c r="AA16" s="1986"/>
    </row>
    <row r="17" spans="1:27" s="1957" customFormat="1">
      <c r="A17" s="5">
        <f>COUNTIF($A5:$A14,"P")</f>
        <v>0</v>
      </c>
      <c r="B17" s="5">
        <f>COUNTIF($A5:$A14,"S*")</f>
        <v>3</v>
      </c>
      <c r="C17" s="5">
        <f>COUNTIF($A5:$A14,"F")</f>
        <v>0</v>
      </c>
      <c r="D17" s="851">
        <f>COUNTIF($A5:$A14,"P*") + COUNTIF($A5:$A14,"S2") *2 + COUNTIF($A5:$A14,"S3") *3 + COUNTIF($A5:$A14,"S4") *4 + COUNTIF($A5:$A14,"S5")*5</f>
        <v>10</v>
      </c>
      <c r="J17" s="2055"/>
      <c r="M17" s="1956"/>
      <c r="N17" s="1956" t="e">
        <f>IF(ISNUMBER(FIND("/",#REF!,1)),MID(#REF!,1,FIND("/",#REF!,1)-1),#REF!)</f>
        <v>#REF!</v>
      </c>
      <c r="O17" s="1956" t="str">
        <f>IF(ISNUMBER(FIND("/",#REF!,1)),MID(#REF!,FIND("/",#REF!,1)+1,LEN(#REF!)),"")</f>
        <v/>
      </c>
      <c r="P17" s="1975"/>
      <c r="Q17" s="1975"/>
      <c r="R17" s="1975"/>
      <c r="S17" s="1975"/>
      <c r="T17" s="1986"/>
      <c r="U17" s="2005">
        <v>41274</v>
      </c>
      <c r="V17" s="2005">
        <v>41639</v>
      </c>
      <c r="W17" s="2005">
        <v>42004</v>
      </c>
      <c r="X17" s="2005">
        <v>42369</v>
      </c>
      <c r="Y17" s="2005">
        <v>42735</v>
      </c>
      <c r="Z17" s="2005">
        <v>42735</v>
      </c>
      <c r="AA17" s="1986"/>
    </row>
    <row r="18" spans="1:27" s="1957" customFormat="1">
      <c r="J18" s="2055"/>
      <c r="M18" s="1956"/>
      <c r="N18" s="1956" t="e">
        <f>IF(ISNUMBER(FIND("/",#REF!,1)),MID(#REF!,1,FIND("/",#REF!,1)-1),#REF!)</f>
        <v>#REF!</v>
      </c>
      <c r="O18" s="1956" t="str">
        <f>IF(ISNUMBER(FIND("/",#REF!,1)),MID(#REF!,FIND("/",#REF!,1)+1,LEN(#REF!)),"")</f>
        <v/>
      </c>
      <c r="P18" s="1975"/>
      <c r="Q18" s="1975"/>
      <c r="R18" s="1975"/>
      <c r="S18" s="1975"/>
      <c r="T18" s="1975"/>
      <c r="U18" s="1975"/>
      <c r="V18" s="1975"/>
      <c r="W18" s="1975"/>
      <c r="X18" s="1975"/>
    </row>
    <row r="19" spans="1:27" s="1957" customFormat="1">
      <c r="J19" s="2055"/>
      <c r="M19" s="1956"/>
      <c r="N19" s="1956">
        <f t="shared" ref="N19:N50" si="1">IF(ISNUMBER(FIND("/",$B18,1)),MID($B18,1,FIND("/",$B18,1)-1),$B18)</f>
        <v>0</v>
      </c>
      <c r="O19" s="1956" t="str">
        <f t="shared" ref="O19:O50" si="2">IF(ISNUMBER(FIND("/",$B18,1)),MID($B18,FIND("/",$B18,1)+1,LEN($B18)),"")</f>
        <v/>
      </c>
      <c r="P19" s="1975"/>
      <c r="Q19" s="1975"/>
      <c r="R19" s="1975"/>
      <c r="S19" s="1975"/>
      <c r="T19" s="1975"/>
      <c r="U19" s="1975"/>
      <c r="V19" s="1975"/>
    </row>
    <row r="20" spans="1:27" s="1957" customFormat="1">
      <c r="J20" s="2055"/>
      <c r="M20" s="1956"/>
      <c r="N20" s="1956">
        <f t="shared" si="1"/>
        <v>0</v>
      </c>
      <c r="O20" s="1956" t="str">
        <f t="shared" si="2"/>
        <v/>
      </c>
      <c r="P20" s="1975"/>
      <c r="Q20" s="1975"/>
      <c r="R20" s="1975"/>
      <c r="S20" s="1975"/>
      <c r="T20" s="1975"/>
      <c r="U20" s="1975"/>
      <c r="V20" s="1975"/>
    </row>
    <row r="21" spans="1:27" s="1957" customFormat="1">
      <c r="J21" s="2055"/>
      <c r="M21" s="1956"/>
      <c r="N21" s="1956">
        <f t="shared" si="1"/>
        <v>0</v>
      </c>
      <c r="O21" s="1956" t="str">
        <f t="shared" si="2"/>
        <v/>
      </c>
      <c r="P21" s="1975"/>
      <c r="Q21" s="1975"/>
      <c r="R21" s="1975"/>
      <c r="S21" s="1975"/>
      <c r="T21" s="1975"/>
      <c r="U21" s="1975"/>
      <c r="V21" s="1975"/>
    </row>
    <row r="22" spans="1:27" s="1957" customFormat="1">
      <c r="J22" s="2055"/>
      <c r="M22" s="1956"/>
      <c r="N22" s="1956">
        <f t="shared" si="1"/>
        <v>0</v>
      </c>
      <c r="O22" s="1956" t="str">
        <f t="shared" si="2"/>
        <v/>
      </c>
      <c r="P22" s="1975"/>
      <c r="Q22" s="1975"/>
      <c r="R22" s="1975"/>
      <c r="S22" s="1975"/>
      <c r="T22" s="1975"/>
      <c r="U22" s="1975"/>
      <c r="V22" s="1975"/>
    </row>
    <row r="23" spans="1:27" s="1957" customFormat="1">
      <c r="J23" s="2055"/>
      <c r="M23" s="1956"/>
      <c r="N23" s="1956">
        <f t="shared" si="1"/>
        <v>0</v>
      </c>
      <c r="O23" s="1956" t="str">
        <f t="shared" si="2"/>
        <v/>
      </c>
      <c r="P23" s="1975"/>
      <c r="Q23" s="1975"/>
      <c r="R23" s="1975"/>
      <c r="S23" s="1975"/>
      <c r="T23" s="1975"/>
      <c r="U23" s="1975"/>
      <c r="V23" s="1975"/>
    </row>
    <row r="24" spans="1:27" s="1957" customFormat="1">
      <c r="J24" s="2055"/>
      <c r="M24" s="1956"/>
      <c r="N24" s="1956">
        <f t="shared" si="1"/>
        <v>0</v>
      </c>
      <c r="O24" s="1956" t="str">
        <f t="shared" si="2"/>
        <v/>
      </c>
    </row>
    <row r="25" spans="1:27" s="1957" customFormat="1">
      <c r="J25" s="2055"/>
      <c r="M25" s="1956"/>
      <c r="N25" s="1956">
        <f t="shared" si="1"/>
        <v>0</v>
      </c>
      <c r="O25" s="1956" t="str">
        <f t="shared" si="2"/>
        <v/>
      </c>
    </row>
    <row r="26" spans="1:27" s="1957" customFormat="1">
      <c r="J26" s="2055"/>
      <c r="M26" s="1956"/>
      <c r="N26" s="1956">
        <f t="shared" si="1"/>
        <v>0</v>
      </c>
      <c r="O26" s="1956" t="str">
        <f t="shared" si="2"/>
        <v/>
      </c>
    </row>
    <row r="27" spans="1:27" s="1957" customFormat="1">
      <c r="J27" s="2055"/>
      <c r="M27" s="1956"/>
      <c r="N27" s="1956">
        <f t="shared" si="1"/>
        <v>0</v>
      </c>
      <c r="O27" s="1956" t="str">
        <f t="shared" si="2"/>
        <v/>
      </c>
    </row>
    <row r="28" spans="1:27" s="1957" customFormat="1">
      <c r="J28" s="2055"/>
      <c r="M28" s="1956"/>
      <c r="N28" s="1956">
        <f t="shared" si="1"/>
        <v>0</v>
      </c>
      <c r="O28" s="1956" t="str">
        <f t="shared" si="2"/>
        <v/>
      </c>
    </row>
    <row r="29" spans="1:27" s="1957" customFormat="1">
      <c r="J29" s="2055"/>
      <c r="M29" s="1956"/>
      <c r="N29" s="1956">
        <f t="shared" si="1"/>
        <v>0</v>
      </c>
      <c r="O29" s="1956" t="str">
        <f t="shared" si="2"/>
        <v/>
      </c>
    </row>
    <row r="30" spans="1:27" s="1957" customFormat="1">
      <c r="J30" s="2055"/>
      <c r="M30" s="1956"/>
      <c r="N30" s="1956">
        <f t="shared" si="1"/>
        <v>0</v>
      </c>
      <c r="O30" s="1956" t="str">
        <f t="shared" si="2"/>
        <v/>
      </c>
    </row>
    <row r="31" spans="1:27" s="1957" customFormat="1">
      <c r="J31" s="2055"/>
      <c r="M31" s="1956"/>
      <c r="N31" s="1956">
        <f t="shared" si="1"/>
        <v>0</v>
      </c>
      <c r="O31" s="1956" t="str">
        <f t="shared" si="2"/>
        <v/>
      </c>
    </row>
    <row r="32" spans="1:27" s="1957" customFormat="1">
      <c r="J32" s="2055"/>
      <c r="M32" s="1956"/>
      <c r="N32" s="1956">
        <f t="shared" si="1"/>
        <v>0</v>
      </c>
      <c r="O32" s="1956" t="str">
        <f t="shared" si="2"/>
        <v/>
      </c>
    </row>
    <row r="33" spans="1:15" s="1957" customFormat="1">
      <c r="J33" s="2055"/>
      <c r="M33" s="1956"/>
      <c r="N33" s="1956">
        <f t="shared" si="1"/>
        <v>0</v>
      </c>
      <c r="O33" s="1956" t="str">
        <f t="shared" si="2"/>
        <v/>
      </c>
    </row>
    <row r="34" spans="1:15" s="1957" customFormat="1">
      <c r="J34" s="2055"/>
      <c r="M34" s="1956"/>
      <c r="N34" s="1956">
        <f t="shared" si="1"/>
        <v>0</v>
      </c>
      <c r="O34" s="1956" t="str">
        <f t="shared" si="2"/>
        <v/>
      </c>
    </row>
    <row r="35" spans="1:15" s="1957" customFormat="1">
      <c r="J35" s="2055"/>
      <c r="M35" s="1956"/>
      <c r="N35" s="1956">
        <f t="shared" si="1"/>
        <v>0</v>
      </c>
      <c r="O35" s="1956" t="str">
        <f t="shared" si="2"/>
        <v/>
      </c>
    </row>
    <row r="36" spans="1:15" s="1957" customFormat="1">
      <c r="J36" s="2055"/>
      <c r="M36" s="1956"/>
      <c r="N36" s="1956">
        <f t="shared" si="1"/>
        <v>0</v>
      </c>
      <c r="O36" s="1956" t="str">
        <f t="shared" si="2"/>
        <v/>
      </c>
    </row>
    <row r="37" spans="1:15" s="1957" customFormat="1">
      <c r="J37" s="2055"/>
      <c r="M37" s="1956"/>
      <c r="N37" s="1956">
        <f t="shared" si="1"/>
        <v>0</v>
      </c>
      <c r="O37" s="1956" t="str">
        <f t="shared" si="2"/>
        <v/>
      </c>
    </row>
    <row r="38" spans="1:15" s="1957" customFormat="1">
      <c r="J38" s="2055"/>
      <c r="M38" s="1956"/>
      <c r="N38" s="1956">
        <f t="shared" si="1"/>
        <v>0</v>
      </c>
      <c r="O38" s="1956" t="str">
        <f t="shared" si="2"/>
        <v/>
      </c>
    </row>
    <row r="39" spans="1:15" s="1957" customFormat="1">
      <c r="J39" s="2055"/>
      <c r="M39" s="1956"/>
      <c r="N39" s="1956">
        <f t="shared" si="1"/>
        <v>0</v>
      </c>
      <c r="O39" s="1956" t="str">
        <f t="shared" si="2"/>
        <v/>
      </c>
    </row>
    <row r="40" spans="1:15" s="1957" customFormat="1">
      <c r="J40" s="2055"/>
      <c r="M40" s="1956"/>
      <c r="N40" s="1956">
        <f t="shared" si="1"/>
        <v>0</v>
      </c>
      <c r="O40" s="1956" t="str">
        <f t="shared" si="2"/>
        <v/>
      </c>
    </row>
    <row r="41" spans="1:15" s="1957" customFormat="1">
      <c r="J41" s="2055"/>
      <c r="M41" s="1956"/>
      <c r="N41" s="1956">
        <f t="shared" si="1"/>
        <v>0</v>
      </c>
      <c r="O41" s="1956" t="str">
        <f t="shared" si="2"/>
        <v/>
      </c>
    </row>
    <row r="42" spans="1:15" s="1957" customFormat="1">
      <c r="J42" s="2055"/>
      <c r="M42" s="1956"/>
      <c r="N42" s="1956">
        <f t="shared" si="1"/>
        <v>0</v>
      </c>
      <c r="O42" s="1956" t="str">
        <f t="shared" si="2"/>
        <v/>
      </c>
    </row>
    <row r="43" spans="1:15" s="1957" customFormat="1">
      <c r="J43" s="2055"/>
      <c r="M43" s="1956"/>
      <c r="N43" s="1956">
        <f t="shared" si="1"/>
        <v>0</v>
      </c>
      <c r="O43" s="1956" t="str">
        <f t="shared" si="2"/>
        <v/>
      </c>
    </row>
    <row r="44" spans="1:15">
      <c r="A44" s="1957"/>
      <c r="B44" s="1957"/>
      <c r="C44" s="1957"/>
      <c r="D44" s="1957"/>
      <c r="E44" s="1957"/>
      <c r="F44" s="1957"/>
      <c r="G44" s="1957"/>
      <c r="H44" s="1957"/>
      <c r="I44" s="1957"/>
      <c r="J44" s="2055"/>
      <c r="K44" s="1957"/>
      <c r="N44" s="21">
        <f t="shared" si="1"/>
        <v>0</v>
      </c>
      <c r="O44" s="21" t="str">
        <f t="shared" si="2"/>
        <v/>
      </c>
    </row>
    <row r="45" spans="1:15">
      <c r="A45" s="1957"/>
      <c r="B45" s="1957"/>
      <c r="C45" s="1957"/>
      <c r="D45" s="1957"/>
      <c r="E45" s="1957"/>
      <c r="F45" s="1957"/>
      <c r="G45" s="1957"/>
      <c r="H45" s="1957"/>
      <c r="I45" s="1957"/>
      <c r="J45" s="2055"/>
      <c r="K45" s="1957"/>
      <c r="N45" s="21">
        <f t="shared" si="1"/>
        <v>0</v>
      </c>
      <c r="O45" s="21" t="str">
        <f t="shared" si="2"/>
        <v/>
      </c>
    </row>
    <row r="46" spans="1:15">
      <c r="N46" s="21">
        <f t="shared" si="1"/>
        <v>0</v>
      </c>
      <c r="O46" s="21" t="str">
        <f t="shared" si="2"/>
        <v/>
      </c>
    </row>
    <row r="47" spans="1:15">
      <c r="N47" s="21">
        <f t="shared" si="1"/>
        <v>0</v>
      </c>
      <c r="O47" s="21" t="str">
        <f t="shared" si="2"/>
        <v/>
      </c>
    </row>
    <row r="48" spans="1:15">
      <c r="N48" s="21">
        <f t="shared" si="1"/>
        <v>0</v>
      </c>
      <c r="O48" s="21" t="str">
        <f t="shared" si="2"/>
        <v/>
      </c>
    </row>
    <row r="49" spans="13:15">
      <c r="N49" s="21">
        <f t="shared" si="1"/>
        <v>0</v>
      </c>
      <c r="O49" s="21" t="str">
        <f t="shared" si="2"/>
        <v/>
      </c>
    </row>
    <row r="50" spans="13:15">
      <c r="N50" s="21">
        <f t="shared" si="1"/>
        <v>0</v>
      </c>
      <c r="O50" s="21" t="str">
        <f t="shared" si="2"/>
        <v/>
      </c>
    </row>
    <row r="51" spans="13:15">
      <c r="N51" s="21">
        <f t="shared" ref="N51:N75" si="3">IF(ISNUMBER(FIND("/",$B50,1)),MID($B50,1,FIND("/",$B50,1)-1),$B50)</f>
        <v>0</v>
      </c>
      <c r="O51" s="21" t="str">
        <f t="shared" ref="O51:O75" si="4">IF(ISNUMBER(FIND("/",$B50,1)),MID($B50,FIND("/",$B50,1)+1,LEN($B50)),"")</f>
        <v/>
      </c>
    </row>
    <row r="52" spans="13:15">
      <c r="N52" s="21">
        <f t="shared" si="3"/>
        <v>0</v>
      </c>
      <c r="O52" s="21" t="str">
        <f t="shared" si="4"/>
        <v/>
      </c>
    </row>
    <row r="53" spans="13:15">
      <c r="N53" s="21">
        <f t="shared" si="3"/>
        <v>0</v>
      </c>
      <c r="O53" s="21" t="str">
        <f t="shared" si="4"/>
        <v/>
      </c>
    </row>
    <row r="54" spans="13:15">
      <c r="N54" s="21">
        <f t="shared" si="3"/>
        <v>0</v>
      </c>
      <c r="O54" s="21" t="str">
        <f t="shared" si="4"/>
        <v/>
      </c>
    </row>
    <row r="55" spans="13:15">
      <c r="N55" s="21">
        <f t="shared" si="3"/>
        <v>0</v>
      </c>
      <c r="O55" s="21" t="str">
        <f t="shared" si="4"/>
        <v/>
      </c>
    </row>
    <row r="56" spans="13:15">
      <c r="M56" s="75"/>
      <c r="N56" s="21">
        <f t="shared" si="3"/>
        <v>0</v>
      </c>
      <c r="O56" s="21" t="str">
        <f t="shared" si="4"/>
        <v/>
      </c>
    </row>
    <row r="57" spans="13:15">
      <c r="M57" s="75"/>
      <c r="N57" s="21">
        <f t="shared" si="3"/>
        <v>0</v>
      </c>
      <c r="O57" s="21" t="str">
        <f t="shared" si="4"/>
        <v/>
      </c>
    </row>
    <row r="58" spans="13:15">
      <c r="N58" s="21">
        <f t="shared" si="3"/>
        <v>0</v>
      </c>
      <c r="O58" s="21" t="str">
        <f t="shared" si="4"/>
        <v/>
      </c>
    </row>
    <row r="59" spans="13:15">
      <c r="N59" s="21">
        <f t="shared" si="3"/>
        <v>0</v>
      </c>
      <c r="O59" s="21" t="str">
        <f t="shared" si="4"/>
        <v/>
      </c>
    </row>
    <row r="60" spans="13:15">
      <c r="N60" s="21">
        <f t="shared" si="3"/>
        <v>0</v>
      </c>
      <c r="O60" s="21" t="str">
        <f t="shared" si="4"/>
        <v/>
      </c>
    </row>
    <row r="61" spans="13:15">
      <c r="N61" s="21">
        <f t="shared" si="3"/>
        <v>0</v>
      </c>
      <c r="O61" s="21" t="str">
        <f t="shared" si="4"/>
        <v/>
      </c>
    </row>
    <row r="62" spans="13:15">
      <c r="N62" s="21">
        <f t="shared" si="3"/>
        <v>0</v>
      </c>
      <c r="O62" s="21" t="str">
        <f t="shared" si="4"/>
        <v/>
      </c>
    </row>
    <row r="63" spans="13:15">
      <c r="N63" s="21">
        <f t="shared" si="3"/>
        <v>0</v>
      </c>
      <c r="O63" s="21" t="str">
        <f t="shared" si="4"/>
        <v/>
      </c>
    </row>
    <row r="64" spans="13:15">
      <c r="N64" s="21">
        <f t="shared" si="3"/>
        <v>0</v>
      </c>
      <c r="O64" s="21" t="str">
        <f t="shared" si="4"/>
        <v/>
      </c>
    </row>
    <row r="65" spans="14:15">
      <c r="N65" s="21">
        <f t="shared" si="3"/>
        <v>0</v>
      </c>
      <c r="O65" s="21" t="str">
        <f t="shared" si="4"/>
        <v/>
      </c>
    </row>
    <row r="66" spans="14:15">
      <c r="N66" s="21">
        <f t="shared" si="3"/>
        <v>0</v>
      </c>
      <c r="O66" s="21" t="str">
        <f t="shared" si="4"/>
        <v/>
      </c>
    </row>
    <row r="67" spans="14:15">
      <c r="N67" s="21">
        <f t="shared" si="3"/>
        <v>0</v>
      </c>
      <c r="O67" s="21" t="str">
        <f t="shared" si="4"/>
        <v/>
      </c>
    </row>
    <row r="68" spans="14:15">
      <c r="N68" s="21">
        <f t="shared" si="3"/>
        <v>0</v>
      </c>
      <c r="O68" s="21" t="str">
        <f t="shared" si="4"/>
        <v/>
      </c>
    </row>
    <row r="69" spans="14:15">
      <c r="N69" s="21">
        <f t="shared" si="3"/>
        <v>0</v>
      </c>
      <c r="O69" s="21" t="str">
        <f t="shared" si="4"/>
        <v/>
      </c>
    </row>
    <row r="70" spans="14:15">
      <c r="N70" s="21">
        <f t="shared" si="3"/>
        <v>0</v>
      </c>
      <c r="O70" s="21" t="str">
        <f t="shared" si="4"/>
        <v/>
      </c>
    </row>
    <row r="71" spans="14:15">
      <c r="N71" s="21">
        <f t="shared" si="3"/>
        <v>0</v>
      </c>
      <c r="O71" s="21" t="str">
        <f t="shared" si="4"/>
        <v/>
      </c>
    </row>
    <row r="72" spans="14:15">
      <c r="N72" s="21">
        <f t="shared" si="3"/>
        <v>0</v>
      </c>
      <c r="O72" s="21" t="str">
        <f t="shared" si="4"/>
        <v/>
      </c>
    </row>
    <row r="73" spans="14:15">
      <c r="N73" s="21">
        <f t="shared" si="3"/>
        <v>0</v>
      </c>
      <c r="O73" s="21" t="str">
        <f t="shared" si="4"/>
        <v/>
      </c>
    </row>
    <row r="74" spans="14:15">
      <c r="N74" s="21">
        <f t="shared" si="3"/>
        <v>0</v>
      </c>
      <c r="O74" s="21" t="str">
        <f t="shared" si="4"/>
        <v/>
      </c>
    </row>
    <row r="75" spans="14:15">
      <c r="N75" s="21">
        <f t="shared" si="3"/>
        <v>0</v>
      </c>
      <c r="O75" s="21" t="str">
        <f t="shared" si="4"/>
        <v/>
      </c>
    </row>
    <row r="76" spans="14:15">
      <c r="N76" s="21">
        <f t="shared" ref="N76:N139" si="5">IF(ISNUMBER(FIND("/",$B75,1)),MID($B75,1,FIND("/",$B75,1)-1),$B75)</f>
        <v>0</v>
      </c>
      <c r="O76" s="21" t="str">
        <f t="shared" ref="O76:O139" si="6">IF(ISNUMBER(FIND("/",$B75,1)),MID($B75,FIND("/",$B75,1)+1,LEN($B75)),"")</f>
        <v/>
      </c>
    </row>
    <row r="77" spans="14:15">
      <c r="N77" s="21">
        <f t="shared" si="5"/>
        <v>0</v>
      </c>
      <c r="O77" s="21" t="str">
        <f t="shared" si="6"/>
        <v/>
      </c>
    </row>
    <row r="78" spans="14:15">
      <c r="N78" s="21">
        <f t="shared" si="5"/>
        <v>0</v>
      </c>
      <c r="O78" s="21" t="str">
        <f t="shared" si="6"/>
        <v/>
      </c>
    </row>
    <row r="79" spans="14:15">
      <c r="N79" s="21">
        <f t="shared" si="5"/>
        <v>0</v>
      </c>
      <c r="O79" s="21" t="str">
        <f t="shared" si="6"/>
        <v/>
      </c>
    </row>
    <row r="80" spans="14:15">
      <c r="N80" s="21">
        <f t="shared" si="5"/>
        <v>0</v>
      </c>
      <c r="O80" s="21" t="str">
        <f t="shared" si="6"/>
        <v/>
      </c>
    </row>
    <row r="81" spans="14:15">
      <c r="N81" s="21">
        <f t="shared" si="5"/>
        <v>0</v>
      </c>
      <c r="O81" s="21" t="str">
        <f t="shared" si="6"/>
        <v/>
      </c>
    </row>
    <row r="82" spans="14:15">
      <c r="N82" s="21">
        <f t="shared" si="5"/>
        <v>0</v>
      </c>
      <c r="O82" s="21" t="str">
        <f t="shared" si="6"/>
        <v/>
      </c>
    </row>
    <row r="83" spans="14:15">
      <c r="N83" s="21">
        <f t="shared" si="5"/>
        <v>0</v>
      </c>
      <c r="O83" s="21" t="str">
        <f t="shared" si="6"/>
        <v/>
      </c>
    </row>
    <row r="84" spans="14:15">
      <c r="N84" s="21">
        <f t="shared" si="5"/>
        <v>0</v>
      </c>
      <c r="O84" s="21" t="str">
        <f t="shared" si="6"/>
        <v/>
      </c>
    </row>
    <row r="85" spans="14:15">
      <c r="N85" s="21">
        <f t="shared" si="5"/>
        <v>0</v>
      </c>
      <c r="O85" s="21" t="str">
        <f t="shared" si="6"/>
        <v/>
      </c>
    </row>
    <row r="86" spans="14:15">
      <c r="N86" s="21">
        <f t="shared" si="5"/>
        <v>0</v>
      </c>
      <c r="O86" s="21" t="str">
        <f t="shared" si="6"/>
        <v/>
      </c>
    </row>
    <row r="87" spans="14:15">
      <c r="N87" s="21">
        <f t="shared" si="5"/>
        <v>0</v>
      </c>
      <c r="O87" s="21" t="str">
        <f t="shared" si="6"/>
        <v/>
      </c>
    </row>
    <row r="88" spans="14:15">
      <c r="N88" s="21">
        <f t="shared" si="5"/>
        <v>0</v>
      </c>
      <c r="O88" s="21" t="str">
        <f t="shared" si="6"/>
        <v/>
      </c>
    </row>
    <row r="89" spans="14:15">
      <c r="N89" s="21">
        <f t="shared" si="5"/>
        <v>0</v>
      </c>
      <c r="O89" s="21" t="str">
        <f t="shared" si="6"/>
        <v/>
      </c>
    </row>
    <row r="90" spans="14:15">
      <c r="N90" s="21">
        <f t="shared" si="5"/>
        <v>0</v>
      </c>
      <c r="O90" s="21" t="str">
        <f t="shared" si="6"/>
        <v/>
      </c>
    </row>
    <row r="91" spans="14:15">
      <c r="N91" s="21">
        <f t="shared" si="5"/>
        <v>0</v>
      </c>
      <c r="O91" s="21" t="str">
        <f t="shared" si="6"/>
        <v/>
      </c>
    </row>
    <row r="92" spans="14:15">
      <c r="N92" s="21">
        <f t="shared" si="5"/>
        <v>0</v>
      </c>
      <c r="O92" s="21" t="str">
        <f t="shared" si="6"/>
        <v/>
      </c>
    </row>
    <row r="93" spans="14:15">
      <c r="N93" s="21">
        <f t="shared" si="5"/>
        <v>0</v>
      </c>
      <c r="O93" s="21" t="str">
        <f t="shared" si="6"/>
        <v/>
      </c>
    </row>
    <row r="94" spans="14:15">
      <c r="N94" s="21">
        <f t="shared" si="5"/>
        <v>0</v>
      </c>
      <c r="O94" s="21" t="str">
        <f t="shared" si="6"/>
        <v/>
      </c>
    </row>
    <row r="95" spans="14:15">
      <c r="N95" s="21">
        <f t="shared" si="5"/>
        <v>0</v>
      </c>
      <c r="O95" s="21" t="str">
        <f t="shared" si="6"/>
        <v/>
      </c>
    </row>
    <row r="96" spans="14:15">
      <c r="N96" s="21">
        <f t="shared" si="5"/>
        <v>0</v>
      </c>
      <c r="O96" s="21" t="str">
        <f t="shared" si="6"/>
        <v/>
      </c>
    </row>
    <row r="97" spans="13:15">
      <c r="N97" s="21">
        <f t="shared" si="5"/>
        <v>0</v>
      </c>
      <c r="O97" s="21" t="str">
        <f t="shared" si="6"/>
        <v/>
      </c>
    </row>
    <row r="98" spans="13:15">
      <c r="M98" s="76"/>
      <c r="N98" s="21">
        <f t="shared" si="5"/>
        <v>0</v>
      </c>
      <c r="O98" s="21" t="str">
        <f t="shared" si="6"/>
        <v/>
      </c>
    </row>
    <row r="99" spans="13:15">
      <c r="N99" s="21">
        <f t="shared" si="5"/>
        <v>0</v>
      </c>
      <c r="O99" s="21" t="str">
        <f t="shared" si="6"/>
        <v/>
      </c>
    </row>
    <row r="100" spans="13:15">
      <c r="N100" s="21">
        <f t="shared" si="5"/>
        <v>0</v>
      </c>
      <c r="O100" s="21" t="str">
        <f t="shared" si="6"/>
        <v/>
      </c>
    </row>
    <row r="101" spans="13:15">
      <c r="N101" s="21">
        <f t="shared" si="5"/>
        <v>0</v>
      </c>
      <c r="O101" s="21" t="str">
        <f t="shared" si="6"/>
        <v/>
      </c>
    </row>
    <row r="102" spans="13:15">
      <c r="N102" s="21">
        <f t="shared" si="5"/>
        <v>0</v>
      </c>
      <c r="O102" s="21" t="str">
        <f t="shared" si="6"/>
        <v/>
      </c>
    </row>
    <row r="103" spans="13:15">
      <c r="N103" s="21">
        <f t="shared" si="5"/>
        <v>0</v>
      </c>
      <c r="O103" s="21" t="str">
        <f t="shared" si="6"/>
        <v/>
      </c>
    </row>
    <row r="104" spans="13:15">
      <c r="N104" s="21">
        <f t="shared" si="5"/>
        <v>0</v>
      </c>
      <c r="O104" s="21" t="str">
        <f t="shared" si="6"/>
        <v/>
      </c>
    </row>
    <row r="105" spans="13:15">
      <c r="N105" s="21">
        <f t="shared" si="5"/>
        <v>0</v>
      </c>
      <c r="O105" s="21" t="str">
        <f t="shared" si="6"/>
        <v/>
      </c>
    </row>
    <row r="106" spans="13:15">
      <c r="N106" s="21">
        <f t="shared" si="5"/>
        <v>0</v>
      </c>
      <c r="O106" s="21" t="str">
        <f t="shared" si="6"/>
        <v/>
      </c>
    </row>
    <row r="107" spans="13:15">
      <c r="N107" s="21">
        <f t="shared" si="5"/>
        <v>0</v>
      </c>
      <c r="O107" s="21" t="str">
        <f t="shared" si="6"/>
        <v/>
      </c>
    </row>
    <row r="108" spans="13:15">
      <c r="N108" s="21">
        <f t="shared" si="5"/>
        <v>0</v>
      </c>
      <c r="O108" s="21" t="str">
        <f t="shared" si="6"/>
        <v/>
      </c>
    </row>
    <row r="109" spans="13:15">
      <c r="N109" s="21">
        <f t="shared" si="5"/>
        <v>0</v>
      </c>
      <c r="O109" s="21" t="str">
        <f t="shared" si="6"/>
        <v/>
      </c>
    </row>
    <row r="110" spans="13:15">
      <c r="N110" s="21">
        <f t="shared" si="5"/>
        <v>0</v>
      </c>
      <c r="O110" s="21" t="str">
        <f t="shared" si="6"/>
        <v/>
      </c>
    </row>
    <row r="111" spans="13:15">
      <c r="N111" s="21">
        <f t="shared" si="5"/>
        <v>0</v>
      </c>
      <c r="O111" s="21" t="str">
        <f t="shared" si="6"/>
        <v/>
      </c>
    </row>
    <row r="112" spans="13:15">
      <c r="N112" s="21">
        <f t="shared" si="5"/>
        <v>0</v>
      </c>
      <c r="O112" s="21" t="str">
        <f t="shared" si="6"/>
        <v/>
      </c>
    </row>
    <row r="113" spans="14:15">
      <c r="N113" s="21">
        <f t="shared" si="5"/>
        <v>0</v>
      </c>
      <c r="O113" s="21" t="str">
        <f t="shared" si="6"/>
        <v/>
      </c>
    </row>
    <row r="114" spans="14:15">
      <c r="N114" s="21">
        <f t="shared" si="5"/>
        <v>0</v>
      </c>
      <c r="O114" s="21" t="str">
        <f t="shared" si="6"/>
        <v/>
      </c>
    </row>
    <row r="115" spans="14:15">
      <c r="N115" s="21">
        <f t="shared" si="5"/>
        <v>0</v>
      </c>
      <c r="O115" s="21" t="str">
        <f t="shared" si="6"/>
        <v/>
      </c>
    </row>
    <row r="116" spans="14:15">
      <c r="N116" s="21">
        <f t="shared" si="5"/>
        <v>0</v>
      </c>
      <c r="O116" s="21" t="str">
        <f t="shared" si="6"/>
        <v/>
      </c>
    </row>
    <row r="117" spans="14:15">
      <c r="N117" s="21">
        <f t="shared" si="5"/>
        <v>0</v>
      </c>
      <c r="O117" s="21" t="str">
        <f t="shared" si="6"/>
        <v/>
      </c>
    </row>
    <row r="118" spans="14:15">
      <c r="N118" s="21">
        <f t="shared" si="5"/>
        <v>0</v>
      </c>
      <c r="O118" s="21" t="str">
        <f t="shared" si="6"/>
        <v/>
      </c>
    </row>
    <row r="119" spans="14:15">
      <c r="N119" s="21">
        <f t="shared" si="5"/>
        <v>0</v>
      </c>
      <c r="O119" s="21" t="str">
        <f t="shared" si="6"/>
        <v/>
      </c>
    </row>
    <row r="120" spans="14:15">
      <c r="N120" s="21">
        <f t="shared" si="5"/>
        <v>0</v>
      </c>
      <c r="O120" s="21" t="str">
        <f t="shared" si="6"/>
        <v/>
      </c>
    </row>
    <row r="121" spans="14:15">
      <c r="N121" s="21">
        <f t="shared" si="5"/>
        <v>0</v>
      </c>
      <c r="O121" s="21" t="str">
        <f t="shared" si="6"/>
        <v/>
      </c>
    </row>
    <row r="122" spans="14:15">
      <c r="N122" s="21">
        <f t="shared" si="5"/>
        <v>0</v>
      </c>
      <c r="O122" s="21" t="str">
        <f t="shared" si="6"/>
        <v/>
      </c>
    </row>
    <row r="123" spans="14:15">
      <c r="N123" s="21">
        <f t="shared" si="5"/>
        <v>0</v>
      </c>
      <c r="O123" s="21" t="str">
        <f t="shared" si="6"/>
        <v/>
      </c>
    </row>
    <row r="124" spans="14:15">
      <c r="N124" s="21">
        <f t="shared" si="5"/>
        <v>0</v>
      </c>
      <c r="O124" s="21" t="str">
        <f t="shared" si="6"/>
        <v/>
      </c>
    </row>
    <row r="125" spans="14:15">
      <c r="N125" s="21">
        <f t="shared" si="5"/>
        <v>0</v>
      </c>
      <c r="O125" s="21" t="str">
        <f t="shared" si="6"/>
        <v/>
      </c>
    </row>
    <row r="126" spans="14:15">
      <c r="N126" s="21">
        <f t="shared" si="5"/>
        <v>0</v>
      </c>
      <c r="O126" s="21" t="str">
        <f t="shared" si="6"/>
        <v/>
      </c>
    </row>
    <row r="127" spans="14:15">
      <c r="N127" s="21">
        <f t="shared" si="5"/>
        <v>0</v>
      </c>
      <c r="O127" s="21" t="str">
        <f t="shared" si="6"/>
        <v/>
      </c>
    </row>
    <row r="128" spans="14:15">
      <c r="N128" s="21">
        <f t="shared" si="5"/>
        <v>0</v>
      </c>
      <c r="O128" s="21" t="str">
        <f t="shared" si="6"/>
        <v/>
      </c>
    </row>
    <row r="129" spans="14:15">
      <c r="N129" s="21">
        <f t="shared" si="5"/>
        <v>0</v>
      </c>
      <c r="O129" s="21" t="str">
        <f t="shared" si="6"/>
        <v/>
      </c>
    </row>
    <row r="130" spans="14:15">
      <c r="N130" s="21">
        <f t="shared" si="5"/>
        <v>0</v>
      </c>
      <c r="O130" s="21" t="str">
        <f t="shared" si="6"/>
        <v/>
      </c>
    </row>
    <row r="131" spans="14:15">
      <c r="N131" s="21">
        <f t="shared" si="5"/>
        <v>0</v>
      </c>
      <c r="O131" s="21" t="str">
        <f t="shared" si="6"/>
        <v/>
      </c>
    </row>
    <row r="132" spans="14:15">
      <c r="N132" s="21">
        <f t="shared" si="5"/>
        <v>0</v>
      </c>
      <c r="O132" s="21" t="str">
        <f t="shared" si="6"/>
        <v/>
      </c>
    </row>
    <row r="133" spans="14:15">
      <c r="N133" s="21">
        <f t="shared" si="5"/>
        <v>0</v>
      </c>
      <c r="O133" s="21" t="str">
        <f t="shared" si="6"/>
        <v/>
      </c>
    </row>
    <row r="134" spans="14:15">
      <c r="N134" s="21">
        <f t="shared" si="5"/>
        <v>0</v>
      </c>
      <c r="O134" s="21" t="str">
        <f t="shared" si="6"/>
        <v/>
      </c>
    </row>
    <row r="135" spans="14:15">
      <c r="N135" s="21">
        <f t="shared" si="5"/>
        <v>0</v>
      </c>
      <c r="O135" s="21" t="str">
        <f t="shared" si="6"/>
        <v/>
      </c>
    </row>
    <row r="136" spans="14:15">
      <c r="N136" s="21">
        <f t="shared" si="5"/>
        <v>0</v>
      </c>
      <c r="O136" s="21" t="str">
        <f t="shared" si="6"/>
        <v/>
      </c>
    </row>
    <row r="137" spans="14:15">
      <c r="N137" s="21">
        <f t="shared" si="5"/>
        <v>0</v>
      </c>
      <c r="O137" s="21" t="str">
        <f t="shared" si="6"/>
        <v/>
      </c>
    </row>
    <row r="138" spans="14:15">
      <c r="N138" s="21">
        <f t="shared" si="5"/>
        <v>0</v>
      </c>
      <c r="O138" s="21" t="str">
        <f t="shared" si="6"/>
        <v/>
      </c>
    </row>
    <row r="139" spans="14:15">
      <c r="N139" s="21">
        <f t="shared" si="5"/>
        <v>0</v>
      </c>
      <c r="O139" s="21" t="str">
        <f t="shared" si="6"/>
        <v/>
      </c>
    </row>
    <row r="140" spans="14:15">
      <c r="N140" s="21">
        <f t="shared" ref="N140:N203" si="7">IF(ISNUMBER(FIND("/",$B139,1)),MID($B139,1,FIND("/",$B139,1)-1),$B139)</f>
        <v>0</v>
      </c>
      <c r="O140" s="21" t="str">
        <f t="shared" ref="O140:O203" si="8">IF(ISNUMBER(FIND("/",$B139,1)),MID($B139,FIND("/",$B139,1)+1,LEN($B139)),"")</f>
        <v/>
      </c>
    </row>
    <row r="141" spans="14:15">
      <c r="N141" s="21">
        <f t="shared" si="7"/>
        <v>0</v>
      </c>
      <c r="O141" s="21" t="str">
        <f t="shared" si="8"/>
        <v/>
      </c>
    </row>
    <row r="142" spans="14:15">
      <c r="N142" s="21">
        <f t="shared" si="7"/>
        <v>0</v>
      </c>
      <c r="O142" s="21" t="str">
        <f t="shared" si="8"/>
        <v/>
      </c>
    </row>
    <row r="143" spans="14:15">
      <c r="N143" s="21">
        <f t="shared" si="7"/>
        <v>0</v>
      </c>
      <c r="O143" s="21" t="str">
        <f t="shared" si="8"/>
        <v/>
      </c>
    </row>
    <row r="144" spans="14:15">
      <c r="N144" s="21">
        <f t="shared" si="7"/>
        <v>0</v>
      </c>
      <c r="O144" s="21" t="str">
        <f t="shared" si="8"/>
        <v/>
      </c>
    </row>
    <row r="145" spans="14:15">
      <c r="N145" s="21">
        <f t="shared" si="7"/>
        <v>0</v>
      </c>
      <c r="O145" s="21" t="str">
        <f t="shared" si="8"/>
        <v/>
      </c>
    </row>
    <row r="146" spans="14:15">
      <c r="N146" s="21">
        <f t="shared" si="7"/>
        <v>0</v>
      </c>
      <c r="O146" s="21" t="str">
        <f t="shared" si="8"/>
        <v/>
      </c>
    </row>
    <row r="147" spans="14:15">
      <c r="N147" s="21">
        <f t="shared" si="7"/>
        <v>0</v>
      </c>
      <c r="O147" s="21" t="str">
        <f t="shared" si="8"/>
        <v/>
      </c>
    </row>
    <row r="148" spans="14:15">
      <c r="N148" s="21">
        <f t="shared" si="7"/>
        <v>0</v>
      </c>
      <c r="O148" s="21" t="str">
        <f t="shared" si="8"/>
        <v/>
      </c>
    </row>
    <row r="149" spans="14:15">
      <c r="N149" s="21">
        <f t="shared" si="7"/>
        <v>0</v>
      </c>
      <c r="O149" s="21" t="str">
        <f t="shared" si="8"/>
        <v/>
      </c>
    </row>
    <row r="150" spans="14:15">
      <c r="N150" s="21">
        <f t="shared" si="7"/>
        <v>0</v>
      </c>
      <c r="O150" s="21" t="str">
        <f t="shared" si="8"/>
        <v/>
      </c>
    </row>
    <row r="151" spans="14:15">
      <c r="N151" s="21">
        <f t="shared" si="7"/>
        <v>0</v>
      </c>
      <c r="O151" s="21" t="str">
        <f t="shared" si="8"/>
        <v/>
      </c>
    </row>
    <row r="152" spans="14:15">
      <c r="N152" s="21">
        <f t="shared" si="7"/>
        <v>0</v>
      </c>
      <c r="O152" s="21" t="str">
        <f t="shared" si="8"/>
        <v/>
      </c>
    </row>
    <row r="153" spans="14:15">
      <c r="N153" s="21">
        <f t="shared" si="7"/>
        <v>0</v>
      </c>
      <c r="O153" s="21" t="str">
        <f t="shared" si="8"/>
        <v/>
      </c>
    </row>
    <row r="154" spans="14:15">
      <c r="N154" s="21">
        <f t="shared" si="7"/>
        <v>0</v>
      </c>
      <c r="O154" s="21" t="str">
        <f t="shared" si="8"/>
        <v/>
      </c>
    </row>
    <row r="155" spans="14:15">
      <c r="N155" s="21">
        <f t="shared" si="7"/>
        <v>0</v>
      </c>
      <c r="O155" s="21" t="str">
        <f t="shared" si="8"/>
        <v/>
      </c>
    </row>
    <row r="156" spans="14:15">
      <c r="N156" s="21">
        <f t="shared" si="7"/>
        <v>0</v>
      </c>
      <c r="O156" s="21" t="str">
        <f t="shared" si="8"/>
        <v/>
      </c>
    </row>
    <row r="157" spans="14:15">
      <c r="N157" s="21">
        <f t="shared" si="7"/>
        <v>0</v>
      </c>
      <c r="O157" s="21" t="str">
        <f t="shared" si="8"/>
        <v/>
      </c>
    </row>
    <row r="158" spans="14:15">
      <c r="N158" s="21">
        <f t="shared" si="7"/>
        <v>0</v>
      </c>
      <c r="O158" s="21" t="str">
        <f t="shared" si="8"/>
        <v/>
      </c>
    </row>
    <row r="159" spans="14:15">
      <c r="N159" s="21">
        <f t="shared" si="7"/>
        <v>0</v>
      </c>
      <c r="O159" s="21" t="str">
        <f t="shared" si="8"/>
        <v/>
      </c>
    </row>
    <row r="160" spans="14:15">
      <c r="N160" s="21">
        <f t="shared" si="7"/>
        <v>0</v>
      </c>
      <c r="O160" s="21" t="str">
        <f t="shared" si="8"/>
        <v/>
      </c>
    </row>
    <row r="161" spans="14:15">
      <c r="N161" s="21">
        <f t="shared" si="7"/>
        <v>0</v>
      </c>
      <c r="O161" s="21" t="str">
        <f t="shared" si="8"/>
        <v/>
      </c>
    </row>
    <row r="162" spans="14:15">
      <c r="N162" s="21">
        <f t="shared" si="7"/>
        <v>0</v>
      </c>
      <c r="O162" s="21" t="str">
        <f t="shared" si="8"/>
        <v/>
      </c>
    </row>
    <row r="163" spans="14:15">
      <c r="N163" s="21">
        <f t="shared" si="7"/>
        <v>0</v>
      </c>
      <c r="O163" s="21" t="str">
        <f t="shared" si="8"/>
        <v/>
      </c>
    </row>
    <row r="164" spans="14:15">
      <c r="N164" s="21">
        <f t="shared" si="7"/>
        <v>0</v>
      </c>
      <c r="O164" s="21" t="str">
        <f t="shared" si="8"/>
        <v/>
      </c>
    </row>
    <row r="165" spans="14:15">
      <c r="N165" s="21">
        <f t="shared" si="7"/>
        <v>0</v>
      </c>
      <c r="O165" s="21" t="str">
        <f t="shared" si="8"/>
        <v/>
      </c>
    </row>
    <row r="166" spans="14:15">
      <c r="N166" s="21">
        <f t="shared" si="7"/>
        <v>0</v>
      </c>
      <c r="O166" s="21" t="str">
        <f t="shared" si="8"/>
        <v/>
      </c>
    </row>
    <row r="167" spans="14:15">
      <c r="N167" s="21">
        <f t="shared" si="7"/>
        <v>0</v>
      </c>
      <c r="O167" s="21" t="str">
        <f t="shared" si="8"/>
        <v/>
      </c>
    </row>
    <row r="168" spans="14:15">
      <c r="N168" s="21">
        <f t="shared" si="7"/>
        <v>0</v>
      </c>
      <c r="O168" s="21" t="str">
        <f t="shared" si="8"/>
        <v/>
      </c>
    </row>
    <row r="169" spans="14:15">
      <c r="N169" s="21">
        <f t="shared" si="7"/>
        <v>0</v>
      </c>
      <c r="O169" s="21" t="str">
        <f t="shared" si="8"/>
        <v/>
      </c>
    </row>
    <row r="170" spans="14:15">
      <c r="N170" s="21">
        <f t="shared" si="7"/>
        <v>0</v>
      </c>
      <c r="O170" s="21" t="str">
        <f t="shared" si="8"/>
        <v/>
      </c>
    </row>
    <row r="171" spans="14:15">
      <c r="N171" s="21">
        <f t="shared" si="7"/>
        <v>0</v>
      </c>
      <c r="O171" s="21" t="str">
        <f t="shared" si="8"/>
        <v/>
      </c>
    </row>
    <row r="172" spans="14:15">
      <c r="N172" s="21">
        <f t="shared" si="7"/>
        <v>0</v>
      </c>
      <c r="O172" s="21" t="str">
        <f t="shared" si="8"/>
        <v/>
      </c>
    </row>
    <row r="173" spans="14:15">
      <c r="N173" s="21">
        <f t="shared" si="7"/>
        <v>0</v>
      </c>
      <c r="O173" s="21" t="str">
        <f t="shared" si="8"/>
        <v/>
      </c>
    </row>
    <row r="174" spans="14:15">
      <c r="N174" s="21">
        <f t="shared" si="7"/>
        <v>0</v>
      </c>
      <c r="O174" s="21" t="str">
        <f t="shared" si="8"/>
        <v/>
      </c>
    </row>
    <row r="175" spans="14:15">
      <c r="N175" s="21">
        <f t="shared" si="7"/>
        <v>0</v>
      </c>
      <c r="O175" s="21" t="str">
        <f t="shared" si="8"/>
        <v/>
      </c>
    </row>
    <row r="176" spans="14:15">
      <c r="N176" s="21">
        <f t="shared" si="7"/>
        <v>0</v>
      </c>
      <c r="O176" s="21" t="str">
        <f t="shared" si="8"/>
        <v/>
      </c>
    </row>
    <row r="177" spans="13:15">
      <c r="N177" s="21">
        <f t="shared" si="7"/>
        <v>0</v>
      </c>
      <c r="O177" s="21" t="str">
        <f t="shared" si="8"/>
        <v/>
      </c>
    </row>
    <row r="178" spans="13:15">
      <c r="N178" s="21">
        <f t="shared" si="7"/>
        <v>0</v>
      </c>
      <c r="O178" s="21" t="str">
        <f t="shared" si="8"/>
        <v/>
      </c>
    </row>
    <row r="179" spans="13:15">
      <c r="M179" s="23"/>
      <c r="N179" s="21">
        <f t="shared" si="7"/>
        <v>0</v>
      </c>
      <c r="O179" s="21" t="str">
        <f t="shared" si="8"/>
        <v/>
      </c>
    </row>
    <row r="180" spans="13:15">
      <c r="M180" s="23"/>
      <c r="N180" s="21">
        <f t="shared" si="7"/>
        <v>0</v>
      </c>
      <c r="O180" s="21" t="str">
        <f t="shared" si="8"/>
        <v/>
      </c>
    </row>
    <row r="181" spans="13:15">
      <c r="M181" s="23"/>
      <c r="N181" s="21">
        <f t="shared" si="7"/>
        <v>0</v>
      </c>
      <c r="O181" s="21" t="str">
        <f t="shared" si="8"/>
        <v/>
      </c>
    </row>
    <row r="182" spans="13:15">
      <c r="M182" s="23"/>
      <c r="N182" s="21">
        <f t="shared" si="7"/>
        <v>0</v>
      </c>
      <c r="O182" s="21" t="str">
        <f t="shared" si="8"/>
        <v/>
      </c>
    </row>
    <row r="183" spans="13:15">
      <c r="M183" s="23"/>
      <c r="N183" s="21">
        <f t="shared" si="7"/>
        <v>0</v>
      </c>
      <c r="O183" s="21" t="str">
        <f t="shared" si="8"/>
        <v/>
      </c>
    </row>
    <row r="184" spans="13:15">
      <c r="M184" s="23"/>
      <c r="N184" s="21">
        <f t="shared" si="7"/>
        <v>0</v>
      </c>
      <c r="O184" s="21" t="str">
        <f t="shared" si="8"/>
        <v/>
      </c>
    </row>
    <row r="185" spans="13:15">
      <c r="M185" s="23"/>
      <c r="N185" s="21">
        <f t="shared" si="7"/>
        <v>0</v>
      </c>
      <c r="O185" s="21" t="str">
        <f t="shared" si="8"/>
        <v/>
      </c>
    </row>
    <row r="186" spans="13:15">
      <c r="M186" s="23"/>
      <c r="N186" s="21">
        <f t="shared" si="7"/>
        <v>0</v>
      </c>
      <c r="O186" s="21" t="str">
        <f t="shared" si="8"/>
        <v/>
      </c>
    </row>
    <row r="187" spans="13:15">
      <c r="M187" s="23"/>
      <c r="N187" s="21">
        <f t="shared" si="7"/>
        <v>0</v>
      </c>
      <c r="O187" s="21" t="str">
        <f t="shared" si="8"/>
        <v/>
      </c>
    </row>
    <row r="188" spans="13:15">
      <c r="M188" s="23"/>
      <c r="N188" s="21">
        <f t="shared" si="7"/>
        <v>0</v>
      </c>
      <c r="O188" s="21" t="str">
        <f t="shared" si="8"/>
        <v/>
      </c>
    </row>
    <row r="189" spans="13:15">
      <c r="M189" s="23"/>
      <c r="N189" s="21">
        <f t="shared" si="7"/>
        <v>0</v>
      </c>
      <c r="O189" s="21" t="str">
        <f t="shared" si="8"/>
        <v/>
      </c>
    </row>
    <row r="190" spans="13:15">
      <c r="M190" s="23"/>
      <c r="N190" s="21">
        <f t="shared" si="7"/>
        <v>0</v>
      </c>
      <c r="O190" s="21" t="str">
        <f t="shared" si="8"/>
        <v/>
      </c>
    </row>
    <row r="191" spans="13:15">
      <c r="M191" s="23"/>
      <c r="N191" s="21">
        <f t="shared" si="7"/>
        <v>0</v>
      </c>
      <c r="O191" s="21" t="str">
        <f t="shared" si="8"/>
        <v/>
      </c>
    </row>
    <row r="192" spans="13:15">
      <c r="M192" s="23"/>
      <c r="N192" s="21">
        <f t="shared" si="7"/>
        <v>0</v>
      </c>
      <c r="O192" s="21" t="str">
        <f t="shared" si="8"/>
        <v/>
      </c>
    </row>
    <row r="193" spans="13:15">
      <c r="M193" s="23"/>
      <c r="N193" s="21">
        <f t="shared" si="7"/>
        <v>0</v>
      </c>
      <c r="O193" s="21" t="str">
        <f t="shared" si="8"/>
        <v/>
      </c>
    </row>
    <row r="194" spans="13:15">
      <c r="M194" s="23"/>
      <c r="N194" s="21">
        <f t="shared" si="7"/>
        <v>0</v>
      </c>
      <c r="O194" s="21" t="str">
        <f t="shared" si="8"/>
        <v/>
      </c>
    </row>
    <row r="195" spans="13:15">
      <c r="M195" s="23"/>
      <c r="N195" s="21">
        <f t="shared" si="7"/>
        <v>0</v>
      </c>
      <c r="O195" s="21" t="str">
        <f t="shared" si="8"/>
        <v/>
      </c>
    </row>
    <row r="196" spans="13:15">
      <c r="M196" s="23"/>
      <c r="N196" s="21">
        <f t="shared" si="7"/>
        <v>0</v>
      </c>
      <c r="O196" s="21" t="str">
        <f t="shared" si="8"/>
        <v/>
      </c>
    </row>
    <row r="197" spans="13:15">
      <c r="M197" s="23"/>
      <c r="N197" s="21">
        <f t="shared" si="7"/>
        <v>0</v>
      </c>
      <c r="O197" s="21" t="str">
        <f t="shared" si="8"/>
        <v/>
      </c>
    </row>
    <row r="198" spans="13:15">
      <c r="M198" s="23"/>
      <c r="N198" s="21">
        <f t="shared" si="7"/>
        <v>0</v>
      </c>
      <c r="O198" s="21" t="str">
        <f t="shared" si="8"/>
        <v/>
      </c>
    </row>
    <row r="199" spans="13:15">
      <c r="M199" s="23"/>
      <c r="N199" s="21">
        <f t="shared" si="7"/>
        <v>0</v>
      </c>
      <c r="O199" s="21" t="str">
        <f t="shared" si="8"/>
        <v/>
      </c>
    </row>
    <row r="200" spans="13:15">
      <c r="M200" s="77"/>
      <c r="N200" s="21">
        <f t="shared" si="7"/>
        <v>0</v>
      </c>
      <c r="O200" s="21" t="str">
        <f t="shared" si="8"/>
        <v/>
      </c>
    </row>
    <row r="201" spans="13:15">
      <c r="M201" s="77"/>
      <c r="N201" s="21">
        <f t="shared" si="7"/>
        <v>0</v>
      </c>
      <c r="O201" s="21" t="str">
        <f t="shared" si="8"/>
        <v/>
      </c>
    </row>
    <row r="202" spans="13:15">
      <c r="M202" s="77"/>
      <c r="N202" s="21">
        <f t="shared" si="7"/>
        <v>0</v>
      </c>
      <c r="O202" s="21" t="str">
        <f t="shared" si="8"/>
        <v/>
      </c>
    </row>
    <row r="203" spans="13:15">
      <c r="M203" s="77"/>
      <c r="N203" s="21">
        <f t="shared" si="7"/>
        <v>0</v>
      </c>
      <c r="O203" s="21" t="str">
        <f t="shared" si="8"/>
        <v/>
      </c>
    </row>
    <row r="204" spans="13:15">
      <c r="M204" s="77"/>
      <c r="N204" s="21">
        <f t="shared" ref="N204:N267" si="9">IF(ISNUMBER(FIND("/",$B203,1)),MID($B203,1,FIND("/",$B203,1)-1),$B203)</f>
        <v>0</v>
      </c>
      <c r="O204" s="21" t="str">
        <f t="shared" ref="O204:O267" si="10">IF(ISNUMBER(FIND("/",$B203,1)),MID($B203,FIND("/",$B203,1)+1,LEN($B203)),"")</f>
        <v/>
      </c>
    </row>
    <row r="205" spans="13:15">
      <c r="M205" s="77"/>
      <c r="N205" s="21">
        <f t="shared" si="9"/>
        <v>0</v>
      </c>
      <c r="O205" s="21" t="str">
        <f t="shared" si="10"/>
        <v/>
      </c>
    </row>
    <row r="206" spans="13:15">
      <c r="M206" s="77"/>
      <c r="N206" s="21">
        <f t="shared" si="9"/>
        <v>0</v>
      </c>
      <c r="O206" s="21" t="str">
        <f t="shared" si="10"/>
        <v/>
      </c>
    </row>
    <row r="207" spans="13:15">
      <c r="M207" s="77"/>
      <c r="N207" s="21">
        <f t="shared" si="9"/>
        <v>0</v>
      </c>
      <c r="O207" s="21" t="str">
        <f t="shared" si="10"/>
        <v/>
      </c>
    </row>
    <row r="208" spans="13:15">
      <c r="M208" s="77"/>
      <c r="N208" s="21">
        <f t="shared" si="9"/>
        <v>0</v>
      </c>
      <c r="O208" s="21" t="str">
        <f t="shared" si="10"/>
        <v/>
      </c>
    </row>
    <row r="209" spans="13:15">
      <c r="M209" s="77"/>
      <c r="N209" s="21">
        <f t="shared" si="9"/>
        <v>0</v>
      </c>
      <c r="O209" s="21" t="str">
        <f t="shared" si="10"/>
        <v/>
      </c>
    </row>
    <row r="210" spans="13:15">
      <c r="M210" s="77"/>
      <c r="N210" s="21">
        <f t="shared" si="9"/>
        <v>0</v>
      </c>
      <c r="O210" s="21" t="str">
        <f t="shared" si="10"/>
        <v/>
      </c>
    </row>
    <row r="211" spans="13:15">
      <c r="M211" s="77"/>
      <c r="N211" s="21">
        <f t="shared" si="9"/>
        <v>0</v>
      </c>
      <c r="O211" s="21" t="str">
        <f t="shared" si="10"/>
        <v/>
      </c>
    </row>
    <row r="212" spans="13:15">
      <c r="M212" s="77"/>
      <c r="N212" s="21">
        <f t="shared" si="9"/>
        <v>0</v>
      </c>
      <c r="O212" s="21" t="str">
        <f t="shared" si="10"/>
        <v/>
      </c>
    </row>
    <row r="213" spans="13:15">
      <c r="M213" s="77"/>
      <c r="N213" s="21">
        <f t="shared" si="9"/>
        <v>0</v>
      </c>
      <c r="O213" s="21" t="str">
        <f t="shared" si="10"/>
        <v/>
      </c>
    </row>
    <row r="214" spans="13:15">
      <c r="M214" s="77"/>
      <c r="N214" s="21">
        <f t="shared" si="9"/>
        <v>0</v>
      </c>
      <c r="O214" s="21" t="str">
        <f t="shared" si="10"/>
        <v/>
      </c>
    </row>
    <row r="215" spans="13:15">
      <c r="M215" s="77"/>
      <c r="N215" s="21">
        <f t="shared" si="9"/>
        <v>0</v>
      </c>
      <c r="O215" s="21" t="str">
        <f t="shared" si="10"/>
        <v/>
      </c>
    </row>
    <row r="216" spans="13:15">
      <c r="M216" s="77"/>
      <c r="N216" s="21">
        <f t="shared" si="9"/>
        <v>0</v>
      </c>
      <c r="O216" s="21" t="str">
        <f t="shared" si="10"/>
        <v/>
      </c>
    </row>
    <row r="217" spans="13:15">
      <c r="M217" s="77"/>
      <c r="N217" s="21">
        <f t="shared" si="9"/>
        <v>0</v>
      </c>
      <c r="O217" s="21" t="str">
        <f t="shared" si="10"/>
        <v/>
      </c>
    </row>
    <row r="218" spans="13:15">
      <c r="M218" s="77"/>
      <c r="N218" s="21">
        <f t="shared" si="9"/>
        <v>0</v>
      </c>
      <c r="O218" s="21" t="str">
        <f t="shared" si="10"/>
        <v/>
      </c>
    </row>
    <row r="219" spans="13:15">
      <c r="M219" s="77"/>
      <c r="N219" s="21">
        <f t="shared" si="9"/>
        <v>0</v>
      </c>
      <c r="O219" s="21" t="str">
        <f t="shared" si="10"/>
        <v/>
      </c>
    </row>
    <row r="220" spans="13:15">
      <c r="M220" s="77"/>
      <c r="N220" s="21">
        <f t="shared" si="9"/>
        <v>0</v>
      </c>
      <c r="O220" s="21" t="str">
        <f t="shared" si="10"/>
        <v/>
      </c>
    </row>
    <row r="221" spans="13:15">
      <c r="M221" s="77"/>
      <c r="N221" s="21">
        <f t="shared" si="9"/>
        <v>0</v>
      </c>
      <c r="O221" s="21" t="str">
        <f t="shared" si="10"/>
        <v/>
      </c>
    </row>
    <row r="222" spans="13:15">
      <c r="M222" s="23"/>
      <c r="N222" s="21">
        <f t="shared" si="9"/>
        <v>0</v>
      </c>
      <c r="O222" s="21" t="str">
        <f t="shared" si="10"/>
        <v/>
      </c>
    </row>
    <row r="223" spans="13:15">
      <c r="M223" s="23"/>
      <c r="N223" s="21">
        <f t="shared" si="9"/>
        <v>0</v>
      </c>
      <c r="O223" s="21" t="str">
        <f t="shared" si="10"/>
        <v/>
      </c>
    </row>
    <row r="224" spans="13:15">
      <c r="M224" s="23"/>
      <c r="N224" s="21">
        <f t="shared" si="9"/>
        <v>0</v>
      </c>
      <c r="O224" s="21" t="str">
        <f t="shared" si="10"/>
        <v/>
      </c>
    </row>
    <row r="225" spans="13:15">
      <c r="M225" s="23"/>
      <c r="N225" s="21">
        <f t="shared" si="9"/>
        <v>0</v>
      </c>
      <c r="O225" s="21" t="str">
        <f t="shared" si="10"/>
        <v/>
      </c>
    </row>
    <row r="226" spans="13:15">
      <c r="M226" s="23"/>
      <c r="N226" s="21">
        <f t="shared" si="9"/>
        <v>0</v>
      </c>
      <c r="O226" s="21" t="str">
        <f t="shared" si="10"/>
        <v/>
      </c>
    </row>
    <row r="227" spans="13:15">
      <c r="M227" s="23"/>
      <c r="N227" s="21">
        <f t="shared" si="9"/>
        <v>0</v>
      </c>
      <c r="O227" s="21" t="str">
        <f t="shared" si="10"/>
        <v/>
      </c>
    </row>
    <row r="228" spans="13:15">
      <c r="M228" s="23"/>
      <c r="N228" s="21">
        <f t="shared" si="9"/>
        <v>0</v>
      </c>
      <c r="O228" s="21" t="str">
        <f t="shared" si="10"/>
        <v/>
      </c>
    </row>
    <row r="229" spans="13:15">
      <c r="N229" s="21">
        <f t="shared" si="9"/>
        <v>0</v>
      </c>
      <c r="O229" s="21" t="str">
        <f t="shared" si="10"/>
        <v/>
      </c>
    </row>
    <row r="230" spans="13:15">
      <c r="N230" s="21">
        <f t="shared" si="9"/>
        <v>0</v>
      </c>
      <c r="O230" s="21" t="str">
        <f t="shared" si="10"/>
        <v/>
      </c>
    </row>
    <row r="231" spans="13:15">
      <c r="N231" s="21">
        <f t="shared" si="9"/>
        <v>0</v>
      </c>
      <c r="O231" s="21" t="str">
        <f t="shared" si="10"/>
        <v/>
      </c>
    </row>
    <row r="232" spans="13:15">
      <c r="N232" s="21">
        <f t="shared" si="9"/>
        <v>0</v>
      </c>
      <c r="O232" s="21" t="str">
        <f t="shared" si="10"/>
        <v/>
      </c>
    </row>
    <row r="233" spans="13:15">
      <c r="N233" s="21">
        <f t="shared" si="9"/>
        <v>0</v>
      </c>
      <c r="O233" s="21" t="str">
        <f t="shared" si="10"/>
        <v/>
      </c>
    </row>
    <row r="234" spans="13:15">
      <c r="N234" s="21">
        <f t="shared" si="9"/>
        <v>0</v>
      </c>
      <c r="O234" s="21" t="str">
        <f t="shared" si="10"/>
        <v/>
      </c>
    </row>
    <row r="235" spans="13:15">
      <c r="N235" s="21">
        <f t="shared" si="9"/>
        <v>0</v>
      </c>
      <c r="O235" s="21" t="str">
        <f t="shared" si="10"/>
        <v/>
      </c>
    </row>
    <row r="236" spans="13:15">
      <c r="N236" s="21">
        <f t="shared" si="9"/>
        <v>0</v>
      </c>
      <c r="O236" s="21" t="str">
        <f t="shared" si="10"/>
        <v/>
      </c>
    </row>
    <row r="237" spans="13:15">
      <c r="N237" s="21">
        <f t="shared" si="9"/>
        <v>0</v>
      </c>
      <c r="O237" s="21" t="str">
        <f t="shared" si="10"/>
        <v/>
      </c>
    </row>
    <row r="238" spans="13:15">
      <c r="N238" s="21">
        <f t="shared" si="9"/>
        <v>0</v>
      </c>
      <c r="O238" s="21" t="str">
        <f t="shared" si="10"/>
        <v/>
      </c>
    </row>
    <row r="239" spans="13:15">
      <c r="N239" s="21">
        <f t="shared" si="9"/>
        <v>0</v>
      </c>
      <c r="O239" s="21" t="str">
        <f t="shared" si="10"/>
        <v/>
      </c>
    </row>
    <row r="240" spans="13:15">
      <c r="N240" s="21">
        <f t="shared" si="9"/>
        <v>0</v>
      </c>
      <c r="O240" s="21" t="str">
        <f t="shared" si="10"/>
        <v/>
      </c>
    </row>
    <row r="241" spans="14:15">
      <c r="N241" s="21">
        <f t="shared" si="9"/>
        <v>0</v>
      </c>
      <c r="O241" s="21" t="str">
        <f t="shared" si="10"/>
        <v/>
      </c>
    </row>
    <row r="242" spans="14:15">
      <c r="N242" s="21">
        <f t="shared" si="9"/>
        <v>0</v>
      </c>
      <c r="O242" s="21" t="str">
        <f t="shared" si="10"/>
        <v/>
      </c>
    </row>
    <row r="243" spans="14:15">
      <c r="N243" s="21">
        <f t="shared" si="9"/>
        <v>0</v>
      </c>
      <c r="O243" s="21" t="str">
        <f t="shared" si="10"/>
        <v/>
      </c>
    </row>
    <row r="244" spans="14:15">
      <c r="N244" s="21">
        <f t="shared" si="9"/>
        <v>0</v>
      </c>
      <c r="O244" s="21" t="str">
        <f t="shared" si="10"/>
        <v/>
      </c>
    </row>
    <row r="245" spans="14:15">
      <c r="N245" s="21">
        <f t="shared" si="9"/>
        <v>0</v>
      </c>
      <c r="O245" s="21" t="str">
        <f t="shared" si="10"/>
        <v/>
      </c>
    </row>
    <row r="246" spans="14:15">
      <c r="N246" s="21">
        <f t="shared" si="9"/>
        <v>0</v>
      </c>
      <c r="O246" s="21" t="str">
        <f t="shared" si="10"/>
        <v/>
      </c>
    </row>
    <row r="247" spans="14:15">
      <c r="N247" s="21">
        <f t="shared" si="9"/>
        <v>0</v>
      </c>
      <c r="O247" s="21" t="str">
        <f t="shared" si="10"/>
        <v/>
      </c>
    </row>
    <row r="248" spans="14:15">
      <c r="N248" s="21">
        <f t="shared" si="9"/>
        <v>0</v>
      </c>
      <c r="O248" s="21" t="str">
        <f t="shared" si="10"/>
        <v/>
      </c>
    </row>
    <row r="249" spans="14:15">
      <c r="N249" s="21">
        <f t="shared" si="9"/>
        <v>0</v>
      </c>
      <c r="O249" s="21" t="str">
        <f t="shared" si="10"/>
        <v/>
      </c>
    </row>
    <row r="250" spans="14:15">
      <c r="N250" s="21">
        <f t="shared" si="9"/>
        <v>0</v>
      </c>
      <c r="O250" s="21" t="str">
        <f t="shared" si="10"/>
        <v/>
      </c>
    </row>
    <row r="251" spans="14:15">
      <c r="N251" s="21">
        <f t="shared" si="9"/>
        <v>0</v>
      </c>
      <c r="O251" s="21" t="str">
        <f t="shared" si="10"/>
        <v/>
      </c>
    </row>
    <row r="252" spans="14:15">
      <c r="N252" s="21">
        <f t="shared" si="9"/>
        <v>0</v>
      </c>
      <c r="O252" s="21" t="str">
        <f t="shared" si="10"/>
        <v/>
      </c>
    </row>
    <row r="253" spans="14:15">
      <c r="N253" s="21">
        <f t="shared" si="9"/>
        <v>0</v>
      </c>
      <c r="O253" s="21" t="str">
        <f t="shared" si="10"/>
        <v/>
      </c>
    </row>
    <row r="254" spans="14:15">
      <c r="N254" s="21">
        <f t="shared" si="9"/>
        <v>0</v>
      </c>
      <c r="O254" s="21" t="str">
        <f t="shared" si="10"/>
        <v/>
      </c>
    </row>
    <row r="255" spans="14:15">
      <c r="N255" s="21">
        <f t="shared" si="9"/>
        <v>0</v>
      </c>
      <c r="O255" s="21" t="str">
        <f t="shared" si="10"/>
        <v/>
      </c>
    </row>
    <row r="256" spans="14:15">
      <c r="N256" s="21">
        <f t="shared" si="9"/>
        <v>0</v>
      </c>
      <c r="O256" s="21" t="str">
        <f t="shared" si="10"/>
        <v/>
      </c>
    </row>
    <row r="257" spans="14:15">
      <c r="N257" s="21">
        <f t="shared" si="9"/>
        <v>0</v>
      </c>
      <c r="O257" s="21" t="str">
        <f t="shared" si="10"/>
        <v/>
      </c>
    </row>
    <row r="258" spans="14:15">
      <c r="N258" s="21">
        <f t="shared" si="9"/>
        <v>0</v>
      </c>
      <c r="O258" s="21" t="str">
        <f t="shared" si="10"/>
        <v/>
      </c>
    </row>
    <row r="259" spans="14:15">
      <c r="N259" s="21">
        <f t="shared" si="9"/>
        <v>0</v>
      </c>
      <c r="O259" s="21" t="str">
        <f t="shared" si="10"/>
        <v/>
      </c>
    </row>
    <row r="260" spans="14:15">
      <c r="N260" s="21">
        <f t="shared" si="9"/>
        <v>0</v>
      </c>
      <c r="O260" s="21" t="str">
        <f t="shared" si="10"/>
        <v/>
      </c>
    </row>
    <row r="261" spans="14:15">
      <c r="N261" s="21">
        <f t="shared" si="9"/>
        <v>0</v>
      </c>
      <c r="O261" s="21" t="str">
        <f t="shared" si="10"/>
        <v/>
      </c>
    </row>
    <row r="262" spans="14:15">
      <c r="N262" s="21">
        <f t="shared" si="9"/>
        <v>0</v>
      </c>
      <c r="O262" s="21" t="str">
        <f t="shared" si="10"/>
        <v/>
      </c>
    </row>
    <row r="263" spans="14:15">
      <c r="N263" s="21">
        <f t="shared" si="9"/>
        <v>0</v>
      </c>
      <c r="O263" s="21" t="str">
        <f t="shared" si="10"/>
        <v/>
      </c>
    </row>
    <row r="264" spans="14:15">
      <c r="N264" s="21">
        <f t="shared" si="9"/>
        <v>0</v>
      </c>
      <c r="O264" s="21" t="str">
        <f t="shared" si="10"/>
        <v/>
      </c>
    </row>
    <row r="265" spans="14:15">
      <c r="N265" s="21">
        <f t="shared" si="9"/>
        <v>0</v>
      </c>
      <c r="O265" s="21" t="str">
        <f t="shared" si="10"/>
        <v/>
      </c>
    </row>
    <row r="266" spans="14:15">
      <c r="N266" s="21">
        <f t="shared" si="9"/>
        <v>0</v>
      </c>
      <c r="O266" s="21" t="str">
        <f t="shared" si="10"/>
        <v/>
      </c>
    </row>
    <row r="267" spans="14:15">
      <c r="N267" s="21">
        <f t="shared" si="9"/>
        <v>0</v>
      </c>
      <c r="O267" s="21" t="str">
        <f t="shared" si="10"/>
        <v/>
      </c>
    </row>
    <row r="268" spans="14:15">
      <c r="N268" s="21">
        <f t="shared" ref="N268:N306" si="11">IF(ISNUMBER(FIND("/",$B267,1)),MID($B267,1,FIND("/",$B267,1)-1),$B267)</f>
        <v>0</v>
      </c>
      <c r="O268" s="21" t="str">
        <f t="shared" ref="O268:O306" si="12">IF(ISNUMBER(FIND("/",$B267,1)),MID($B267,FIND("/",$B267,1)+1,LEN($B267)),"")</f>
        <v/>
      </c>
    </row>
    <row r="269" spans="14:15">
      <c r="N269" s="21">
        <f t="shared" si="11"/>
        <v>0</v>
      </c>
      <c r="O269" s="21" t="str">
        <f t="shared" si="12"/>
        <v/>
      </c>
    </row>
    <row r="270" spans="14:15">
      <c r="N270" s="21">
        <f t="shared" si="11"/>
        <v>0</v>
      </c>
      <c r="O270" s="21" t="str">
        <f t="shared" si="12"/>
        <v/>
      </c>
    </row>
    <row r="271" spans="14:15">
      <c r="N271" s="21">
        <f t="shared" si="11"/>
        <v>0</v>
      </c>
      <c r="O271" s="21" t="str">
        <f t="shared" si="12"/>
        <v/>
      </c>
    </row>
    <row r="272" spans="14:15">
      <c r="N272" s="21">
        <f t="shared" si="11"/>
        <v>0</v>
      </c>
      <c r="O272" s="21" t="str">
        <f t="shared" si="12"/>
        <v/>
      </c>
    </row>
    <row r="273" spans="14:15">
      <c r="N273" s="21">
        <f t="shared" si="11"/>
        <v>0</v>
      </c>
      <c r="O273" s="21" t="str">
        <f t="shared" si="12"/>
        <v/>
      </c>
    </row>
    <row r="274" spans="14:15">
      <c r="N274" s="21">
        <f t="shared" si="11"/>
        <v>0</v>
      </c>
      <c r="O274" s="21" t="str">
        <f t="shared" si="12"/>
        <v/>
      </c>
    </row>
    <row r="275" spans="14:15">
      <c r="N275" s="21">
        <f t="shared" si="11"/>
        <v>0</v>
      </c>
      <c r="O275" s="21" t="str">
        <f t="shared" si="12"/>
        <v/>
      </c>
    </row>
    <row r="276" spans="14:15">
      <c r="N276" s="21">
        <f t="shared" si="11"/>
        <v>0</v>
      </c>
      <c r="O276" s="21" t="str">
        <f t="shared" si="12"/>
        <v/>
      </c>
    </row>
    <row r="277" spans="14:15">
      <c r="N277" s="21">
        <f t="shared" si="11"/>
        <v>0</v>
      </c>
      <c r="O277" s="21" t="str">
        <f t="shared" si="12"/>
        <v/>
      </c>
    </row>
    <row r="278" spans="14:15">
      <c r="N278" s="21">
        <f t="shared" si="11"/>
        <v>0</v>
      </c>
      <c r="O278" s="21" t="str">
        <f t="shared" si="12"/>
        <v/>
      </c>
    </row>
    <row r="279" spans="14:15">
      <c r="N279" s="21">
        <f t="shared" si="11"/>
        <v>0</v>
      </c>
      <c r="O279" s="21" t="str">
        <f t="shared" si="12"/>
        <v/>
      </c>
    </row>
    <row r="280" spans="14:15">
      <c r="N280" s="21">
        <f t="shared" si="11"/>
        <v>0</v>
      </c>
      <c r="O280" s="21" t="str">
        <f t="shared" si="12"/>
        <v/>
      </c>
    </row>
    <row r="281" spans="14:15">
      <c r="N281" s="21">
        <f t="shared" si="11"/>
        <v>0</v>
      </c>
      <c r="O281" s="21" t="str">
        <f t="shared" si="12"/>
        <v/>
      </c>
    </row>
    <row r="282" spans="14:15">
      <c r="N282" s="21">
        <f t="shared" si="11"/>
        <v>0</v>
      </c>
      <c r="O282" s="21" t="str">
        <f t="shared" si="12"/>
        <v/>
      </c>
    </row>
    <row r="283" spans="14:15">
      <c r="N283" s="21">
        <f t="shared" si="11"/>
        <v>0</v>
      </c>
      <c r="O283" s="21" t="str">
        <f t="shared" si="12"/>
        <v/>
      </c>
    </row>
    <row r="284" spans="14:15">
      <c r="N284" s="21">
        <f t="shared" si="11"/>
        <v>0</v>
      </c>
      <c r="O284" s="21" t="str">
        <f t="shared" si="12"/>
        <v/>
      </c>
    </row>
    <row r="285" spans="14:15">
      <c r="N285" s="21">
        <f t="shared" si="11"/>
        <v>0</v>
      </c>
      <c r="O285" s="21" t="str">
        <f t="shared" si="12"/>
        <v/>
      </c>
    </row>
    <row r="286" spans="14:15">
      <c r="N286" s="21">
        <f t="shared" si="11"/>
        <v>0</v>
      </c>
      <c r="O286" s="21" t="str">
        <f t="shared" si="12"/>
        <v/>
      </c>
    </row>
    <row r="287" spans="14:15">
      <c r="N287" s="21">
        <f t="shared" si="11"/>
        <v>0</v>
      </c>
      <c r="O287" s="21" t="str">
        <f t="shared" si="12"/>
        <v/>
      </c>
    </row>
    <row r="288" spans="14:15">
      <c r="N288" s="21">
        <f t="shared" si="11"/>
        <v>0</v>
      </c>
      <c r="O288" s="21" t="str">
        <f t="shared" si="12"/>
        <v/>
      </c>
    </row>
    <row r="289" spans="13:15">
      <c r="N289" s="21">
        <f t="shared" si="11"/>
        <v>0</v>
      </c>
      <c r="O289" s="21" t="str">
        <f t="shared" si="12"/>
        <v/>
      </c>
    </row>
    <row r="290" spans="13:15">
      <c r="N290" s="21">
        <f t="shared" si="11"/>
        <v>0</v>
      </c>
      <c r="O290" s="21" t="str">
        <f t="shared" si="12"/>
        <v/>
      </c>
    </row>
    <row r="291" spans="13:15">
      <c r="N291" s="21">
        <f t="shared" si="11"/>
        <v>0</v>
      </c>
      <c r="O291" s="21" t="str">
        <f t="shared" si="12"/>
        <v/>
      </c>
    </row>
    <row r="292" spans="13:15">
      <c r="N292" s="21">
        <f t="shared" si="11"/>
        <v>0</v>
      </c>
      <c r="O292" s="21" t="str">
        <f t="shared" si="12"/>
        <v/>
      </c>
    </row>
    <row r="293" spans="13:15">
      <c r="N293" s="21">
        <f t="shared" si="11"/>
        <v>0</v>
      </c>
      <c r="O293" s="21" t="str">
        <f t="shared" si="12"/>
        <v/>
      </c>
    </row>
    <row r="294" spans="13:15">
      <c r="N294" s="21">
        <f t="shared" si="11"/>
        <v>0</v>
      </c>
      <c r="O294" s="21" t="str">
        <f t="shared" si="12"/>
        <v/>
      </c>
    </row>
    <row r="295" spans="13:15">
      <c r="N295" s="21">
        <f t="shared" si="11"/>
        <v>0</v>
      </c>
      <c r="O295" s="21" t="str">
        <f t="shared" si="12"/>
        <v/>
      </c>
    </row>
    <row r="296" spans="13:15">
      <c r="N296" s="21">
        <f t="shared" si="11"/>
        <v>0</v>
      </c>
      <c r="O296" s="21" t="str">
        <f t="shared" si="12"/>
        <v/>
      </c>
    </row>
    <row r="297" spans="13:15">
      <c r="N297" s="21">
        <f t="shared" si="11"/>
        <v>0</v>
      </c>
      <c r="O297" s="21" t="str">
        <f t="shared" si="12"/>
        <v/>
      </c>
    </row>
    <row r="298" spans="13:15">
      <c r="N298" s="21">
        <f t="shared" si="11"/>
        <v>0</v>
      </c>
      <c r="O298" s="21" t="str">
        <f t="shared" si="12"/>
        <v/>
      </c>
    </row>
    <row r="299" spans="13:15">
      <c r="N299" s="21">
        <f t="shared" si="11"/>
        <v>0</v>
      </c>
      <c r="O299" s="21" t="str">
        <f t="shared" si="12"/>
        <v/>
      </c>
    </row>
    <row r="300" spans="13:15">
      <c r="N300" s="21">
        <f t="shared" si="11"/>
        <v>0</v>
      </c>
      <c r="O300" s="21" t="str">
        <f t="shared" si="12"/>
        <v/>
      </c>
    </row>
    <row r="301" spans="13:15">
      <c r="N301" s="21">
        <f t="shared" si="11"/>
        <v>0</v>
      </c>
      <c r="O301" s="21" t="str">
        <f t="shared" si="12"/>
        <v/>
      </c>
    </row>
    <row r="302" spans="13:15">
      <c r="M302" s="78"/>
      <c r="N302" s="21">
        <f t="shared" si="11"/>
        <v>0</v>
      </c>
      <c r="O302" s="21" t="str">
        <f t="shared" si="12"/>
        <v/>
      </c>
    </row>
    <row r="303" spans="13:15">
      <c r="M303" s="74"/>
      <c r="N303" s="21">
        <f t="shared" si="11"/>
        <v>0</v>
      </c>
      <c r="O303" s="21" t="str">
        <f t="shared" si="12"/>
        <v/>
      </c>
    </row>
    <row r="304" spans="13:15">
      <c r="M304" s="74"/>
      <c r="N304" s="21">
        <f t="shared" si="11"/>
        <v>0</v>
      </c>
      <c r="O304" s="21" t="str">
        <f t="shared" si="12"/>
        <v/>
      </c>
    </row>
    <row r="305" spans="13:15">
      <c r="M305" s="78"/>
      <c r="N305" s="21">
        <f t="shared" si="11"/>
        <v>0</v>
      </c>
      <c r="O305" s="21" t="str">
        <f t="shared" si="12"/>
        <v/>
      </c>
    </row>
    <row r="306" spans="13:15">
      <c r="M306" s="78"/>
      <c r="N306" s="21">
        <f t="shared" si="11"/>
        <v>0</v>
      </c>
      <c r="O306" s="21" t="str">
        <f t="shared" si="12"/>
        <v/>
      </c>
    </row>
    <row r="307" spans="13:15">
      <c r="M307" s="78"/>
    </row>
    <row r="308" spans="13:15">
      <c r="M308" s="78"/>
    </row>
    <row r="309" spans="13:15">
      <c r="M309" s="79"/>
    </row>
    <row r="310" spans="13:15">
      <c r="M310" s="79"/>
    </row>
  </sheetData>
  <mergeCells count="2">
    <mergeCell ref="A1:H1"/>
    <mergeCell ref="A3:G3"/>
  </mergeCells>
  <conditionalFormatting sqref="E10:F12">
    <cfRule type="containsText" dxfId="931" priority="239" operator="containsText" text="CADUCADO">
      <formula>NOT(ISERROR(SEARCH("CADUCADO",E10)))</formula>
    </cfRule>
    <cfRule type="expression" dxfId="930" priority="240">
      <formula xml:space="preserve"> CADUCADO</formula>
    </cfRule>
  </conditionalFormatting>
  <conditionalFormatting sqref="E10:E12">
    <cfRule type="containsText" dxfId="929" priority="237" operator="containsText" text="CADUCADO">
      <formula>NOT(ISERROR(SEARCH("CADUCADO",E10)))</formula>
    </cfRule>
  </conditionalFormatting>
  <conditionalFormatting sqref="F10:F12">
    <cfRule type="containsText" dxfId="928" priority="233" operator="containsText" text="ALERTA">
      <formula>NOT(ISERROR(SEARCH("ALERTA",F10)))</formula>
    </cfRule>
  </conditionalFormatting>
  <conditionalFormatting sqref="E8">
    <cfRule type="containsText" dxfId="927" priority="195" operator="containsText" text="CADUCADO">
      <formula>NOT(ISERROR(SEARCH("CADUCADO",E8)))</formula>
    </cfRule>
    <cfRule type="expression" dxfId="926" priority="196">
      <formula xml:space="preserve"> CADUCADO</formula>
    </cfRule>
  </conditionalFormatting>
  <conditionalFormatting sqref="E8">
    <cfRule type="containsText" dxfId="925" priority="194" operator="containsText" text="CADUCADO">
      <formula>NOT(ISERROR(SEARCH("CADUCADO",E8)))</formula>
    </cfRule>
  </conditionalFormatting>
  <conditionalFormatting sqref="F8">
    <cfRule type="containsText" dxfId="924" priority="191" operator="containsText" text="ALERTA">
      <formula>NOT(ISERROR(SEARCH("ALERTA",F8)))</formula>
    </cfRule>
  </conditionalFormatting>
  <conditionalFormatting sqref="F8">
    <cfRule type="containsText" dxfId="923" priority="192" operator="containsText" text="CADUCADO">
      <formula>NOT(ISERROR(SEARCH("CADUCADO",F8)))</formula>
    </cfRule>
    <cfRule type="expression" dxfId="922" priority="193">
      <formula xml:space="preserve"> CADUCADO</formula>
    </cfRule>
  </conditionalFormatting>
  <conditionalFormatting sqref="E8">
    <cfRule type="containsText" dxfId="921" priority="189" operator="containsText" text="CADUCADO">
      <formula>NOT(ISERROR(SEARCH("CADUCADO",E8)))</formula>
    </cfRule>
    <cfRule type="expression" dxfId="920" priority="190">
      <formula xml:space="preserve"> CADUCADO</formula>
    </cfRule>
  </conditionalFormatting>
  <conditionalFormatting sqref="E8">
    <cfRule type="containsText" dxfId="919" priority="188" operator="containsText" text="CADUCADO">
      <formula>NOT(ISERROR(SEARCH("CADUCADO",E8)))</formula>
    </cfRule>
  </conditionalFormatting>
  <conditionalFormatting sqref="F8">
    <cfRule type="containsText" dxfId="918" priority="185" operator="containsText" text="ALERTA">
      <formula>NOT(ISERROR(SEARCH("ALERTA",F8)))</formula>
    </cfRule>
  </conditionalFormatting>
  <conditionalFormatting sqref="F8">
    <cfRule type="containsText" dxfId="917" priority="186" operator="containsText" text="CADUCADO">
      <formula>NOT(ISERROR(SEARCH("CADUCADO",F8)))</formula>
    </cfRule>
    <cfRule type="expression" dxfId="916" priority="187">
      <formula xml:space="preserve"> CADUCADO</formula>
    </cfRule>
  </conditionalFormatting>
  <conditionalFormatting sqref="E8">
    <cfRule type="containsText" dxfId="915" priority="183" operator="containsText" text="CADUCADO">
      <formula>NOT(ISERROR(SEARCH("CADUCADO",E8)))</formula>
    </cfRule>
    <cfRule type="expression" dxfId="914" priority="184">
      <formula xml:space="preserve"> CADUCADO</formula>
    </cfRule>
  </conditionalFormatting>
  <conditionalFormatting sqref="E8">
    <cfRule type="containsText" dxfId="913" priority="182" operator="containsText" text="CADUCADO">
      <formula>NOT(ISERROR(SEARCH("CADUCADO",E8)))</formula>
    </cfRule>
  </conditionalFormatting>
  <conditionalFormatting sqref="F8">
    <cfRule type="containsText" dxfId="912" priority="179" operator="containsText" text="ALERTA">
      <formula>NOT(ISERROR(SEARCH("ALERTA",F8)))</formula>
    </cfRule>
  </conditionalFormatting>
  <conditionalFormatting sqref="F8">
    <cfRule type="containsText" dxfId="911" priority="180" operator="containsText" text="CADUCADO">
      <formula>NOT(ISERROR(SEARCH("CADUCADO",F8)))</formula>
    </cfRule>
    <cfRule type="expression" dxfId="910" priority="181">
      <formula xml:space="preserve"> CADUCADO</formula>
    </cfRule>
  </conditionalFormatting>
  <conditionalFormatting sqref="E8">
    <cfRule type="containsText" dxfId="909" priority="177" operator="containsText" text="CADUCADO">
      <formula>NOT(ISERROR(SEARCH("CADUCADO",E8)))</formula>
    </cfRule>
    <cfRule type="expression" dxfId="908" priority="178">
      <formula xml:space="preserve"> CADUCADO</formula>
    </cfRule>
  </conditionalFormatting>
  <conditionalFormatting sqref="E8">
    <cfRule type="containsText" dxfId="907" priority="176" operator="containsText" text="CADUCADO">
      <formula>NOT(ISERROR(SEARCH("CADUCADO",E8)))</formula>
    </cfRule>
  </conditionalFormatting>
  <conditionalFormatting sqref="F8">
    <cfRule type="containsText" dxfId="906" priority="173" operator="containsText" text="ALERTA">
      <formula>NOT(ISERROR(SEARCH("ALERTA",F8)))</formula>
    </cfRule>
  </conditionalFormatting>
  <conditionalFormatting sqref="F8">
    <cfRule type="containsText" dxfId="905" priority="174" operator="containsText" text="CADUCADO">
      <formula>NOT(ISERROR(SEARCH("CADUCADO",F8)))</formula>
    </cfRule>
    <cfRule type="expression" dxfId="904" priority="175">
      <formula xml:space="preserve"> CADUCADO</formula>
    </cfRule>
  </conditionalFormatting>
  <conditionalFormatting sqref="E9">
    <cfRule type="containsText" dxfId="903" priority="171" operator="containsText" text="CADUCADO">
      <formula>NOT(ISERROR(SEARCH("CADUCADO",E9)))</formula>
    </cfRule>
    <cfRule type="expression" dxfId="902" priority="172">
      <formula xml:space="preserve"> CADUCADO</formula>
    </cfRule>
  </conditionalFormatting>
  <conditionalFormatting sqref="E9">
    <cfRule type="containsText" dxfId="901" priority="170" operator="containsText" text="CADUCADO">
      <formula>NOT(ISERROR(SEARCH("CADUCADO",E9)))</formula>
    </cfRule>
  </conditionalFormatting>
  <conditionalFormatting sqref="F9">
    <cfRule type="containsText" dxfId="900" priority="167" operator="containsText" text="ALERTA">
      <formula>NOT(ISERROR(SEARCH("ALERTA",F9)))</formula>
    </cfRule>
  </conditionalFormatting>
  <conditionalFormatting sqref="F9">
    <cfRule type="containsText" dxfId="899" priority="168" operator="containsText" text="CADUCADO">
      <formula>NOT(ISERROR(SEARCH("CADUCADO",F9)))</formula>
    </cfRule>
    <cfRule type="expression" dxfId="898" priority="169">
      <formula xml:space="preserve"> CADUCADO</formula>
    </cfRule>
  </conditionalFormatting>
  <conditionalFormatting sqref="E9">
    <cfRule type="containsText" dxfId="897" priority="165" operator="containsText" text="CADUCADO">
      <formula>NOT(ISERROR(SEARCH("CADUCADO",E9)))</formula>
    </cfRule>
    <cfRule type="expression" dxfId="896" priority="166">
      <formula xml:space="preserve"> CADUCADO</formula>
    </cfRule>
  </conditionalFormatting>
  <conditionalFormatting sqref="E9">
    <cfRule type="containsText" dxfId="895" priority="164" operator="containsText" text="CADUCADO">
      <formula>NOT(ISERROR(SEARCH("CADUCADO",E9)))</formula>
    </cfRule>
  </conditionalFormatting>
  <conditionalFormatting sqref="F9">
    <cfRule type="containsText" dxfId="894" priority="161" operator="containsText" text="ALERTA">
      <formula>NOT(ISERROR(SEARCH("ALERTA",F9)))</formula>
    </cfRule>
  </conditionalFormatting>
  <conditionalFormatting sqref="F9">
    <cfRule type="containsText" dxfId="893" priority="162" operator="containsText" text="CADUCADO">
      <formula>NOT(ISERROR(SEARCH("CADUCADO",F9)))</formula>
    </cfRule>
    <cfRule type="expression" dxfId="892" priority="163">
      <formula xml:space="preserve"> CADUCADO</formula>
    </cfRule>
  </conditionalFormatting>
  <conditionalFormatting sqref="E9">
    <cfRule type="containsText" dxfId="891" priority="159" operator="containsText" text="CADUCADO">
      <formula>NOT(ISERROR(SEARCH("CADUCADO",E9)))</formula>
    </cfRule>
    <cfRule type="expression" dxfId="890" priority="160">
      <formula xml:space="preserve"> CADUCADO</formula>
    </cfRule>
  </conditionalFormatting>
  <conditionalFormatting sqref="E9">
    <cfRule type="containsText" dxfId="889" priority="158" operator="containsText" text="CADUCADO">
      <formula>NOT(ISERROR(SEARCH("CADUCADO",E9)))</formula>
    </cfRule>
  </conditionalFormatting>
  <conditionalFormatting sqref="F9">
    <cfRule type="containsText" dxfId="888" priority="155" operator="containsText" text="ALERTA">
      <formula>NOT(ISERROR(SEARCH("ALERTA",F9)))</formula>
    </cfRule>
  </conditionalFormatting>
  <conditionalFormatting sqref="F9">
    <cfRule type="containsText" dxfId="887" priority="156" operator="containsText" text="CADUCADO">
      <formula>NOT(ISERROR(SEARCH("CADUCADO",F9)))</formula>
    </cfRule>
    <cfRule type="expression" dxfId="886" priority="157">
      <formula xml:space="preserve"> CADUCADO</formula>
    </cfRule>
  </conditionalFormatting>
  <conditionalFormatting sqref="E9">
    <cfRule type="containsText" dxfId="885" priority="153" operator="containsText" text="CADUCADO">
      <formula>NOT(ISERROR(SEARCH("CADUCADO",E9)))</formula>
    </cfRule>
    <cfRule type="expression" dxfId="884" priority="154">
      <formula xml:space="preserve"> CADUCADO</formula>
    </cfRule>
  </conditionalFormatting>
  <conditionalFormatting sqref="E9">
    <cfRule type="containsText" dxfId="883" priority="152" operator="containsText" text="CADUCADO">
      <formula>NOT(ISERROR(SEARCH("CADUCADO",E9)))</formula>
    </cfRule>
  </conditionalFormatting>
  <conditionalFormatting sqref="F9">
    <cfRule type="containsText" dxfId="882" priority="149" operator="containsText" text="ALERTA">
      <formula>NOT(ISERROR(SEARCH("ALERTA",F9)))</formula>
    </cfRule>
  </conditionalFormatting>
  <conditionalFormatting sqref="F9">
    <cfRule type="containsText" dxfId="881" priority="150" operator="containsText" text="CADUCADO">
      <formula>NOT(ISERROR(SEARCH("CADUCADO",F9)))</formula>
    </cfRule>
    <cfRule type="expression" dxfId="880" priority="151">
      <formula xml:space="preserve"> CADUCADO</formula>
    </cfRule>
  </conditionalFormatting>
  <conditionalFormatting sqref="E13">
    <cfRule type="containsText" dxfId="879" priority="147" operator="containsText" text="CADUCADO">
      <formula>NOT(ISERROR(SEARCH("CADUCADO",E13)))</formula>
    </cfRule>
    <cfRule type="expression" dxfId="878" priority="148">
      <formula xml:space="preserve"> CADUCADO</formula>
    </cfRule>
  </conditionalFormatting>
  <conditionalFormatting sqref="E13">
    <cfRule type="containsText" dxfId="877" priority="146" operator="containsText" text="CADUCADO">
      <formula>NOT(ISERROR(SEARCH("CADUCADO",E13)))</formula>
    </cfRule>
  </conditionalFormatting>
  <conditionalFormatting sqref="F13">
    <cfRule type="containsText" dxfId="876" priority="143" operator="containsText" text="ALERTA">
      <formula>NOT(ISERROR(SEARCH("ALERTA",F13)))</formula>
    </cfRule>
  </conditionalFormatting>
  <conditionalFormatting sqref="F13">
    <cfRule type="containsText" dxfId="875" priority="144" operator="containsText" text="CADUCADO">
      <formula>NOT(ISERROR(SEARCH("CADUCADO",F13)))</formula>
    </cfRule>
    <cfRule type="expression" dxfId="874" priority="145">
      <formula xml:space="preserve"> CADUCADO</formula>
    </cfRule>
  </conditionalFormatting>
  <conditionalFormatting sqref="E13">
    <cfRule type="containsText" dxfId="873" priority="141" operator="containsText" text="CADUCADO">
      <formula>NOT(ISERROR(SEARCH("CADUCADO",E13)))</formula>
    </cfRule>
    <cfRule type="expression" dxfId="872" priority="142">
      <formula xml:space="preserve"> CADUCADO</formula>
    </cfRule>
  </conditionalFormatting>
  <conditionalFormatting sqref="E13">
    <cfRule type="containsText" dxfId="871" priority="140" operator="containsText" text="CADUCADO">
      <formula>NOT(ISERROR(SEARCH("CADUCADO",E13)))</formula>
    </cfRule>
  </conditionalFormatting>
  <conditionalFormatting sqref="F13">
    <cfRule type="containsText" dxfId="870" priority="137" operator="containsText" text="ALERTA">
      <formula>NOT(ISERROR(SEARCH("ALERTA",F13)))</formula>
    </cfRule>
  </conditionalFormatting>
  <conditionalFormatting sqref="F13">
    <cfRule type="containsText" dxfId="869" priority="138" operator="containsText" text="CADUCADO">
      <formula>NOT(ISERROR(SEARCH("CADUCADO",F13)))</formula>
    </cfRule>
    <cfRule type="expression" dxfId="868" priority="139">
      <formula xml:space="preserve"> CADUCADO</formula>
    </cfRule>
  </conditionalFormatting>
  <conditionalFormatting sqref="E13">
    <cfRule type="containsText" dxfId="867" priority="135" operator="containsText" text="CADUCADO">
      <formula>NOT(ISERROR(SEARCH("CADUCADO",E13)))</formula>
    </cfRule>
    <cfRule type="expression" dxfId="866" priority="136">
      <formula xml:space="preserve"> CADUCADO</formula>
    </cfRule>
  </conditionalFormatting>
  <conditionalFormatting sqref="E13">
    <cfRule type="containsText" dxfId="865" priority="134" operator="containsText" text="CADUCADO">
      <formula>NOT(ISERROR(SEARCH("CADUCADO",E13)))</formula>
    </cfRule>
  </conditionalFormatting>
  <conditionalFormatting sqref="F13">
    <cfRule type="containsText" dxfId="864" priority="131" operator="containsText" text="ALERTA">
      <formula>NOT(ISERROR(SEARCH("ALERTA",F13)))</formula>
    </cfRule>
  </conditionalFormatting>
  <conditionalFormatting sqref="F13">
    <cfRule type="containsText" dxfId="863" priority="132" operator="containsText" text="CADUCADO">
      <formula>NOT(ISERROR(SEARCH("CADUCADO",F13)))</formula>
    </cfRule>
    <cfRule type="expression" dxfId="862" priority="133">
      <formula xml:space="preserve"> CADUCADO</formula>
    </cfRule>
  </conditionalFormatting>
  <conditionalFormatting sqref="E13">
    <cfRule type="containsText" dxfId="861" priority="129" operator="containsText" text="CADUCADO">
      <formula>NOT(ISERROR(SEARCH("CADUCADO",E13)))</formula>
    </cfRule>
    <cfRule type="expression" dxfId="860" priority="130">
      <formula xml:space="preserve"> CADUCADO</formula>
    </cfRule>
  </conditionalFormatting>
  <conditionalFormatting sqref="E13">
    <cfRule type="containsText" dxfId="859" priority="128" operator="containsText" text="CADUCADO">
      <formula>NOT(ISERROR(SEARCH("CADUCADO",E13)))</formula>
    </cfRule>
  </conditionalFormatting>
  <conditionalFormatting sqref="F13">
    <cfRule type="containsText" dxfId="858" priority="125" operator="containsText" text="ALERTA">
      <formula>NOT(ISERROR(SEARCH("ALERTA",F13)))</formula>
    </cfRule>
  </conditionalFormatting>
  <conditionalFormatting sqref="F13">
    <cfRule type="containsText" dxfId="857" priority="126" operator="containsText" text="CADUCADO">
      <formula>NOT(ISERROR(SEARCH("CADUCADO",F13)))</formula>
    </cfRule>
    <cfRule type="expression" dxfId="856" priority="127">
      <formula xml:space="preserve"> CADUCADO</formula>
    </cfRule>
  </conditionalFormatting>
  <conditionalFormatting sqref="E5:F7">
    <cfRule type="containsText" dxfId="855" priority="3" operator="containsText" text="CADUCADO">
      <formula>NOT(ISERROR(SEARCH("CADUCADO",E5)))</formula>
    </cfRule>
    <cfRule type="expression" dxfId="854" priority="4">
      <formula xml:space="preserve"> CADUCADO</formula>
    </cfRule>
  </conditionalFormatting>
  <conditionalFormatting sqref="E5:E7">
    <cfRule type="containsText" dxfId="853" priority="2" operator="containsText" text="CADUCADO">
      <formula>NOT(ISERROR(SEARCH("CADUCADO",E5)))</formula>
    </cfRule>
  </conditionalFormatting>
  <conditionalFormatting sqref="F5:F7">
    <cfRule type="containsText" dxfId="852" priority="1" operator="containsText" text="ALERTA">
      <formula>NOT(ISERROR(SEARCH("ALERTA",F5)))</formula>
    </cfRule>
  </conditionalFormatting>
  <hyperlinks>
    <hyperlink ref="A1:H1" location="TITULARES!A1" display="LISTA DE DIAGNOSTICADORES CON AUTORIZACIÓN DE COMERCIALIZACIÓN EN CUBA 2017" xr:uid="{00000000-0004-0000-0B00-000000000000}"/>
  </hyperlinks>
  <pageMargins left="0.7" right="0.7" top="0.75" bottom="0.75" header="0.3" footer="0.3"/>
  <pageSetup orientation="portrait" verticalDpi="0"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BT323"/>
  <sheetViews>
    <sheetView workbookViewId="0">
      <selection sqref="A1:H1"/>
    </sheetView>
  </sheetViews>
  <sheetFormatPr baseColWidth="10" defaultRowHeight="15"/>
  <cols>
    <col min="1" max="1" width="14.42578125" style="13" customWidth="1"/>
    <col min="2" max="2" width="12.28515625" style="13" customWidth="1"/>
    <col min="3" max="3" width="12.140625" style="13" customWidth="1"/>
    <col min="4" max="4" width="14.28515625" style="13" customWidth="1"/>
    <col min="5" max="5" width="16.140625" style="13" customWidth="1"/>
    <col min="6" max="6" width="14.28515625" style="13" customWidth="1"/>
    <col min="7" max="7" width="13.85546875" style="13" customWidth="1"/>
    <col min="8" max="8" width="34.42578125" style="13" customWidth="1"/>
    <col min="9" max="9" width="60.85546875" style="13" customWidth="1"/>
    <col min="10" max="10" width="46.28515625" style="13" customWidth="1"/>
    <col min="11" max="11" width="20.140625" style="10" customWidth="1"/>
    <col min="12" max="12" width="11.42578125" style="6" hidden="1" customWidth="1"/>
    <col min="13" max="13" width="12.85546875" style="6" hidden="1" customWidth="1"/>
    <col min="14" max="14" width="17.28515625" style="6" hidden="1" customWidth="1"/>
    <col min="15" max="15" width="11.5703125" style="13" hidden="1" customWidth="1"/>
    <col min="16" max="16" width="1" style="13" hidden="1" customWidth="1"/>
    <col min="17" max="17" width="1.5703125" style="1972" customWidth="1"/>
    <col min="18" max="19" width="11.42578125" style="1972"/>
    <col min="20" max="27" width="0" style="1972" hidden="1" customWidth="1"/>
    <col min="28" max="43" width="11.42578125" style="1972"/>
    <col min="44" max="16384" width="11.42578125" style="13"/>
  </cols>
  <sheetData>
    <row r="1" spans="1:72" s="1972" customFormat="1" ht="18.75" customHeight="1">
      <c r="A1" s="2540" t="s">
        <v>6200</v>
      </c>
      <c r="B1" s="2540"/>
      <c r="C1" s="2540"/>
      <c r="D1" s="2540"/>
      <c r="E1" s="2540"/>
      <c r="F1" s="2540"/>
      <c r="G1" s="2540"/>
      <c r="H1" s="2540"/>
      <c r="I1" s="2088"/>
      <c r="K1" s="1984"/>
      <c r="L1" s="1978"/>
      <c r="M1" s="1978"/>
      <c r="N1" s="1978"/>
    </row>
    <row r="2" spans="1:72" s="1972" customFormat="1" ht="26.25" customHeight="1" thickBot="1">
      <c r="A2" s="2089" t="s">
        <v>1485</v>
      </c>
      <c r="B2" s="1959"/>
      <c r="C2" s="1959"/>
      <c r="D2" s="1959"/>
      <c r="E2" s="1959"/>
      <c r="F2" s="1959"/>
      <c r="K2" s="1984"/>
      <c r="L2" s="1978"/>
      <c r="M2" s="2090"/>
      <c r="N2" s="1978"/>
      <c r="S2" s="1942" t="s">
        <v>2735</v>
      </c>
      <c r="T2" s="1960">
        <f ca="1">TODAY()</f>
        <v>46175</v>
      </c>
    </row>
    <row r="3" spans="1:72" s="1972" customFormat="1" ht="23.25" customHeight="1" thickTop="1" thickBot="1">
      <c r="A3" s="2577" t="s">
        <v>1161</v>
      </c>
      <c r="B3" s="2578"/>
      <c r="C3" s="2578"/>
      <c r="D3" s="2578"/>
      <c r="E3" s="2579"/>
      <c r="F3" s="2579"/>
      <c r="G3" s="2580"/>
      <c r="H3" s="2006"/>
      <c r="I3" s="2006"/>
      <c r="J3" s="2006"/>
      <c r="K3" s="2007"/>
      <c r="L3" s="1978"/>
      <c r="M3" s="1978"/>
      <c r="N3" s="1978"/>
    </row>
    <row r="4" spans="1:72" s="464" customFormat="1" ht="36.75" customHeight="1" thickTop="1">
      <c r="A4" s="458" t="s">
        <v>1603</v>
      </c>
      <c r="B4" s="459" t="s">
        <v>1160</v>
      </c>
      <c r="C4" s="459" t="s">
        <v>1162</v>
      </c>
      <c r="D4" s="493" t="s">
        <v>1163</v>
      </c>
      <c r="E4" s="495" t="s">
        <v>2736</v>
      </c>
      <c r="F4" s="495" t="s">
        <v>2737</v>
      </c>
      <c r="G4" s="494" t="s">
        <v>1046</v>
      </c>
      <c r="H4" s="443" t="s">
        <v>1586</v>
      </c>
      <c r="I4" s="459" t="s">
        <v>1164</v>
      </c>
      <c r="J4" s="459" t="s">
        <v>1048</v>
      </c>
      <c r="K4" s="496" t="s">
        <v>1047</v>
      </c>
      <c r="L4" s="491" t="s">
        <v>1592</v>
      </c>
      <c r="M4" s="491" t="s">
        <v>1590</v>
      </c>
      <c r="N4" s="491" t="s">
        <v>1591</v>
      </c>
      <c r="O4" s="492" t="s">
        <v>1594</v>
      </c>
      <c r="P4" s="492"/>
      <c r="Q4" s="2096"/>
      <c r="R4" s="2096"/>
      <c r="S4" s="2096"/>
      <c r="T4" s="1965"/>
      <c r="U4" s="1966">
        <v>2012</v>
      </c>
      <c r="V4" s="1967">
        <v>2013</v>
      </c>
      <c r="W4" s="1967">
        <v>2014</v>
      </c>
      <c r="X4" s="1967">
        <v>2015</v>
      </c>
      <c r="Y4" s="1967">
        <v>2016</v>
      </c>
      <c r="Z4" s="1966" t="s">
        <v>2739</v>
      </c>
      <c r="AA4" s="1968" t="s">
        <v>1595</v>
      </c>
      <c r="AB4" s="2096"/>
      <c r="AC4" s="2096"/>
      <c r="AD4" s="2096"/>
      <c r="AE4" s="2096"/>
      <c r="AF4" s="2096"/>
      <c r="AG4" s="2096"/>
      <c r="AH4" s="2096"/>
      <c r="AI4" s="2096"/>
      <c r="AJ4" s="2096"/>
      <c r="AK4" s="2096"/>
      <c r="AL4" s="2096"/>
      <c r="AM4" s="2096"/>
      <c r="AN4" s="2096"/>
      <c r="AO4" s="2096"/>
      <c r="AP4" s="2096"/>
      <c r="AQ4" s="2096"/>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row>
    <row r="5" spans="1:72" ht="30">
      <c r="A5" s="266" t="s">
        <v>1587</v>
      </c>
      <c r="B5" s="166" t="s">
        <v>859</v>
      </c>
      <c r="C5" s="163">
        <v>38756</v>
      </c>
      <c r="D5" s="399">
        <v>46054</v>
      </c>
      <c r="E5" s="336" t="str">
        <f ca="1">IF(D5&lt;=$T$2,"CADUCADO","VIGENTE")</f>
        <v>CADUCADO</v>
      </c>
      <c r="F5" s="336" t="str">
        <f ca="1">IF($T$2&gt;=(EDATE(D5,-4)),"ALERTA","OK")</f>
        <v>ALERTA</v>
      </c>
      <c r="G5" s="162" t="s">
        <v>1277</v>
      </c>
      <c r="H5" s="220" t="s">
        <v>2507</v>
      </c>
      <c r="I5" s="171" t="s">
        <v>1337</v>
      </c>
      <c r="J5" s="164" t="s">
        <v>606</v>
      </c>
      <c r="K5" s="263" t="s">
        <v>605</v>
      </c>
      <c r="L5" s="70"/>
      <c r="M5" s="6" t="e">
        <f>IF(ISNUMBER(FIND("/",#REF!,1)),MID(#REF!,1,FIND("/",#REF!,1)-1),#REF!)</f>
        <v>#REF!</v>
      </c>
      <c r="N5" s="6" t="str">
        <f>IF(ISNUMBER(FIND("/",#REF!,1)),MID(#REF!,FIND("/",#REF!,1)+1,LEN(#REF!)),"")</f>
        <v/>
      </c>
      <c r="O5" s="325" t="s">
        <v>1603</v>
      </c>
      <c r="P5" s="325" t="s">
        <v>1590</v>
      </c>
      <c r="Q5" s="1928" t="s">
        <v>1595</v>
      </c>
      <c r="R5" s="1928"/>
      <c r="S5" s="1928"/>
      <c r="T5" s="1995"/>
      <c r="U5" s="1996">
        <f>COUNTIFS($C$5:$C$227, "&gt;="&amp;U10, $C$5:$C$227, "&lt;="&amp;U11, $A$5:$A$227, "&lt;&gt;F")</f>
        <v>0</v>
      </c>
      <c r="V5" s="1996">
        <f>COUNTIFS($C$5:$C$227, "&gt;="&amp;V10, $C$5:$C$227, "&lt;="&amp;V11, $A$5:$A$227, "&lt;&gt;F")</f>
        <v>0</v>
      </c>
      <c r="W5" s="1996">
        <f>COUNTIFS($C$5:$C$227, "&gt;="&amp;W10, $C$5:$C$227, "&lt;="&amp;W11, $A$5:$A$227, "&lt;&gt;F")</f>
        <v>0</v>
      </c>
      <c r="X5" s="1996">
        <f>COUNTIFS($C$5:$C$227, "&gt;="&amp;X10, $C$5:$C$227, "&lt;="&amp;X11, $A$5:$A$227, "&lt;&gt;F")</f>
        <v>0</v>
      </c>
      <c r="Y5" s="1996">
        <f>COUNTIFS($C$5:$C$227, "&gt;="&amp;Y10, $C$5:$C$227, "&lt;="&amp;Y11, $A$5:$A$227, "&lt;&gt;F")</f>
        <v>0</v>
      </c>
      <c r="Z5" s="1996">
        <f>COUNTIFS($C$5:$C$227,"&gt;="&amp;Z10, $C$5:$C$227, "&lt;="&amp;Z11, $A$5:$A$227, "&lt;&gt;F")</f>
        <v>0</v>
      </c>
      <c r="AA5" s="1997">
        <f>SUM(U5:Y5)</f>
        <v>0</v>
      </c>
      <c r="AB5" s="1928"/>
      <c r="AC5" s="1928"/>
      <c r="AD5" s="1928"/>
      <c r="AE5" s="1928"/>
      <c r="AF5" s="1928"/>
      <c r="AG5" s="1928"/>
      <c r="AH5" s="1928"/>
      <c r="AI5" s="1928"/>
      <c r="AJ5" s="1928"/>
      <c r="AK5" s="1928"/>
      <c r="AL5" s="1928"/>
      <c r="AM5" s="1928"/>
      <c r="AN5" s="1928"/>
      <c r="AO5" s="1928"/>
      <c r="AP5" s="1928"/>
      <c r="AQ5" s="1928"/>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row>
    <row r="6" spans="1:72" ht="30">
      <c r="A6" s="266" t="s">
        <v>1587</v>
      </c>
      <c r="B6" s="166" t="s">
        <v>860</v>
      </c>
      <c r="C6" s="163">
        <v>38756</v>
      </c>
      <c r="D6" s="399">
        <v>46054</v>
      </c>
      <c r="E6" s="336" t="str">
        <f ca="1">IF(D6&lt;=$T$2,"CADUCADO","VIGENTE")</f>
        <v>CADUCADO</v>
      </c>
      <c r="F6" s="336" t="str">
        <f ca="1">IF($T$2&gt;=(EDATE(D6,-4)),"ALERTA","OK")</f>
        <v>ALERTA</v>
      </c>
      <c r="G6" s="162" t="s">
        <v>1277</v>
      </c>
      <c r="H6" s="220" t="s">
        <v>2508</v>
      </c>
      <c r="I6" s="174" t="s">
        <v>974</v>
      </c>
      <c r="J6" s="164" t="s">
        <v>606</v>
      </c>
      <c r="K6" s="263" t="s">
        <v>607</v>
      </c>
      <c r="L6" s="70"/>
      <c r="M6" s="6" t="str">
        <f>IF(ISNUMBER(FIND("/",$B5,1)),MID($B5,1,FIND("/",$B5,1)-1),$B5)</f>
        <v>D0602-01</v>
      </c>
      <c r="N6" s="6" t="str">
        <f>IF(ISNUMBER(FIND("/",$B5,1)),MID($B5,FIND("/",$B5,1)+1,LEN($B5)),"")</f>
        <v/>
      </c>
      <c r="O6" s="87" t="s">
        <v>1587</v>
      </c>
      <c r="P6" s="87"/>
      <c r="Q6" s="2035">
        <v>10</v>
      </c>
      <c r="R6" s="1928"/>
      <c r="S6" s="1928"/>
      <c r="T6" s="2003" t="s">
        <v>2740</v>
      </c>
      <c r="U6" s="1996">
        <f>COUNTIFS($C$5:$C$227, "&gt;="&amp;U10, $C$5:$C$227, "&lt;="&amp;U11, $A$5:$A$227, "&lt;&gt;F",$G$5:$G$227, "A" )</f>
        <v>0</v>
      </c>
      <c r="V6" s="1996">
        <f>COUNTIFS($C$5:$C$227, "&gt;="&amp;V10, $C$5:$C$227, "&lt;="&amp;V11, $A$5:$A$227, "&lt;&gt;F",$G$5:$G$227, "A" )</f>
        <v>0</v>
      </c>
      <c r="W6" s="1996">
        <f>COUNTIFS($C$5:$C$227, "&gt;="&amp;W10, $C$5:$C$227, "&lt;="&amp;W11, $A$5:$A$227, "&lt;&gt;F",$G$5:$G$227, "A" )</f>
        <v>0</v>
      </c>
      <c r="X6" s="1996">
        <f>COUNTIFS($C$5:$C$227, "&gt;="&amp;X10, $C$5:$C$227, "&lt;="&amp;X11, $A$5:$A$227, "&lt;&gt;F",$G$5:$G$227, "A" )</f>
        <v>0</v>
      </c>
      <c r="Y6" s="1996">
        <f>COUNTIFS($C$5:$C$227, "&gt;="&amp;Y10, $C$5:$C$227, "&lt;="&amp;Y11, $A$5:$A$227, "&lt;&gt;F",$G$5:$G$227, "A" )</f>
        <v>0</v>
      </c>
      <c r="Z6" s="1996">
        <f>COUNTIFS($C$5:$C$227,"&gt;="&amp;Z11, $C$5:$C$227, "&lt;="&amp;#REF!, $A$5:$A$227, "&lt;&gt;F",$G$5:$G$227, "A")</f>
        <v>0</v>
      </c>
      <c r="AA6" s="1997">
        <f>SUM(U6:Y6)</f>
        <v>0</v>
      </c>
      <c r="AB6" s="1928"/>
      <c r="AC6" s="1928"/>
      <c r="AD6" s="1928"/>
      <c r="AE6" s="1928"/>
      <c r="AF6" s="1928"/>
      <c r="AG6" s="1928"/>
      <c r="AH6" s="1928"/>
      <c r="AI6" s="1928"/>
      <c r="AJ6" s="1928"/>
      <c r="AK6" s="1928"/>
      <c r="AL6" s="1928"/>
      <c r="AM6" s="1928"/>
      <c r="AN6" s="1928"/>
      <c r="AO6" s="1928"/>
      <c r="AP6" s="1928"/>
      <c r="AQ6" s="1928"/>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row>
    <row r="7" spans="1:72">
      <c r="A7" s="272" t="s">
        <v>1587</v>
      </c>
      <c r="B7" s="278" t="s">
        <v>1352</v>
      </c>
      <c r="C7" s="279">
        <v>39857</v>
      </c>
      <c r="D7" s="399">
        <v>47150</v>
      </c>
      <c r="E7" s="399" t="str">
        <f ca="1">IF(D7&lt;=$T$2,"CADUCADO","VIGENTE")</f>
        <v>VIGENTE</v>
      </c>
      <c r="F7" s="399" t="str">
        <f ca="1">IF($T$2&gt;=(EDATE(D7,-4)),"ALERTA","OK")</f>
        <v>OK</v>
      </c>
      <c r="G7" s="278" t="s">
        <v>1278</v>
      </c>
      <c r="H7" s="222" t="s">
        <v>1793</v>
      </c>
      <c r="I7" s="206" t="s">
        <v>975</v>
      </c>
      <c r="J7" s="285" t="s">
        <v>608</v>
      </c>
      <c r="K7" s="290" t="s">
        <v>609</v>
      </c>
      <c r="L7" s="70"/>
      <c r="M7" s="6" t="str">
        <f>IF(ISNUMBER(FIND("/",$B6,1)),MID($B6,1,FIND("/",$B6,1)-1),$B6)</f>
        <v>D0602-02</v>
      </c>
      <c r="N7" s="6" t="str">
        <f>IF(ISNUMBER(FIND("/",$B6,1)),MID($B6,FIND("/",$B6,1)+1,LEN($B6)),"")</f>
        <v/>
      </c>
      <c r="O7" s="87" t="s">
        <v>1597</v>
      </c>
      <c r="P7" s="87"/>
      <c r="Q7" s="2035">
        <v>2</v>
      </c>
      <c r="R7" s="1928"/>
      <c r="S7" s="1928"/>
      <c r="T7" s="2003" t="s">
        <v>2741</v>
      </c>
      <c r="U7" s="1996">
        <f>COUNTIFS($C$5:$C$227, "&gt;="&amp;U10, $C$5:$C$227, "&lt;="&amp;U11, $A$5:$A$227, "&lt;&gt;F",$G$5:$G$227, "B" )</f>
        <v>0</v>
      </c>
      <c r="V7" s="1996">
        <f>COUNTIFS($C$5:$C$227, "&gt;="&amp;V10, $C$5:$C$227, "&lt;="&amp;V11, $A$5:$A$227, "&lt;&gt;F",$G$5:$G$227, "B" )</f>
        <v>0</v>
      </c>
      <c r="W7" s="1996">
        <f>COUNTIFS($C$5:$C$227, "&gt;="&amp;W10, $C$5:$C$227, "&lt;="&amp;W11, $A$5:$A$227, "&lt;&gt;F",$G$5:$G$227, "B" )</f>
        <v>0</v>
      </c>
      <c r="X7" s="1996">
        <f>COUNTIFS($C$5:$C$227, "&gt;="&amp;X10, $C$5:$C$227, "&lt;="&amp;X11, $A$5:$A$227, "&lt;&gt;F",$G$5:$G$227, "B" )</f>
        <v>0</v>
      </c>
      <c r="Y7" s="1996">
        <f>COUNTIFS($C$5:$C$227, "&gt;="&amp;Y10, $C$5:$C$227, "&lt;="&amp;Y11, $A$5:$A$227, "&lt;&gt;F",$G$5:$G$227, "B" )</f>
        <v>0</v>
      </c>
      <c r="Z7" s="1996">
        <f>COUNTIFS($C$5:$C$227,"&gt;="&amp;#REF!, $C$5:$C$227, "&lt;="&amp;#REF!, $A$5:$A$227, "&lt;&gt;F",$G$5:$G$227, "A")</f>
        <v>0</v>
      </c>
      <c r="AA7" s="1997">
        <f>SUM(U7:Y7)</f>
        <v>0</v>
      </c>
      <c r="AB7" s="1928"/>
      <c r="AC7" s="1928"/>
      <c r="AD7" s="1928"/>
      <c r="AE7" s="1928"/>
      <c r="AF7" s="1928"/>
      <c r="AG7" s="1928"/>
      <c r="AH7" s="1928"/>
      <c r="AI7" s="1928"/>
      <c r="AJ7" s="1928"/>
      <c r="AK7" s="1928"/>
      <c r="AL7" s="1928"/>
      <c r="AM7" s="1928"/>
      <c r="AN7" s="1928"/>
      <c r="AO7" s="1928"/>
      <c r="AP7" s="1928"/>
      <c r="AQ7" s="1928"/>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row>
    <row r="8" spans="1:72" ht="30">
      <c r="A8" s="272" t="s">
        <v>1587</v>
      </c>
      <c r="B8" s="278" t="s">
        <v>1353</v>
      </c>
      <c r="C8" s="279">
        <v>39857</v>
      </c>
      <c r="D8" s="399">
        <v>45352</v>
      </c>
      <c r="E8" s="399" t="str">
        <f ca="1">IF(D8&lt;=$T$2,"CADUCADO","VIGENTE")</f>
        <v>CADUCADO</v>
      </c>
      <c r="F8" s="399" t="str">
        <f ca="1">IF($T$2&gt;=(EDATE(D8,-4)),"ALERTA","OK")</f>
        <v>ALERTA</v>
      </c>
      <c r="G8" s="278" t="s">
        <v>1277</v>
      </c>
      <c r="H8" s="222" t="s">
        <v>1768</v>
      </c>
      <c r="I8" s="222" t="s">
        <v>1769</v>
      </c>
      <c r="J8" s="281" t="s">
        <v>610</v>
      </c>
      <c r="K8" s="290" t="s">
        <v>611</v>
      </c>
      <c r="L8" s="70"/>
      <c r="M8" s="6" t="e">
        <f>IF(ISNUMBER(FIND("/",#REF!,1)),MID(#REF!,1,FIND("/",#REF!,1)-1),#REF!)</f>
        <v>#REF!</v>
      </c>
      <c r="N8" s="6" t="str">
        <f>IF(ISNUMBER(FIND("/",#REF!,1)),MID(#REF!,FIND("/",#REF!,1)+1,LEN(#REF!)),"")</f>
        <v/>
      </c>
      <c r="O8" s="87" t="s">
        <v>1596</v>
      </c>
      <c r="P8" s="87"/>
      <c r="Q8" s="2035">
        <v>1</v>
      </c>
      <c r="R8" s="1928"/>
      <c r="S8" s="1928"/>
      <c r="T8" s="2003" t="s">
        <v>2742</v>
      </c>
      <c r="U8" s="1996">
        <f>COUNTIFS($C$5:$C$227, "&gt;="&amp;U10, $C$5:$C$227, "&lt;="&amp;U11, $A$5:$A$227, "&lt;&gt;F",$G$5:$G$227, "C" )</f>
        <v>0</v>
      </c>
      <c r="V8" s="1996">
        <f>COUNTIFS($C$5:$C$227, "&gt;="&amp;V10, $C$5:$C$227, "&lt;="&amp;V11, $A$5:$A$227, "&lt;&gt;F",$G$5:$G$227, "C" )</f>
        <v>0</v>
      </c>
      <c r="W8" s="1996">
        <f>COUNTIFS($C$5:$C$227, "&gt;="&amp;W10, $C$5:$C$227, "&lt;="&amp;W11, $A$5:$A$227, "&lt;&gt;F",$G$5:$G$227, "C" )</f>
        <v>0</v>
      </c>
      <c r="X8" s="1996">
        <f>COUNTIFS($C$5:$C$227, "&gt;="&amp;X10, $C$5:$C$227, "&lt;="&amp;X11, $A$5:$A$227, "&lt;&gt;F",$G$5:$G$227, "C" )</f>
        <v>0</v>
      </c>
      <c r="Y8" s="1996">
        <f>COUNTIFS($C$5:$C$227, "&gt;="&amp;Y10, $C$5:$C$227, "&lt;="&amp;Y11, $A$5:$A$227, "&lt;&gt;F",$G$5:$G$227, "C" )</f>
        <v>0</v>
      </c>
      <c r="Z8" s="1996">
        <f>COUNTIFS($C$5:$C$227,"&gt;="&amp;#REF!, $C$5:$C$227, "&lt;="&amp;Z12, $A$5:$A$227, "&lt;&gt;F",$G$5:$G$227, "A")</f>
        <v>0</v>
      </c>
      <c r="AA8" s="1997">
        <f>SUM(U8:Y8)</f>
        <v>0</v>
      </c>
      <c r="AB8" s="1928"/>
      <c r="AC8" s="1928"/>
      <c r="AD8" s="1928"/>
      <c r="AE8" s="1928"/>
      <c r="AF8" s="1928"/>
      <c r="AG8" s="1928"/>
      <c r="AH8" s="1928"/>
      <c r="AI8" s="1928"/>
      <c r="AJ8" s="1928"/>
      <c r="AK8" s="1928"/>
      <c r="AL8" s="1928"/>
      <c r="AM8" s="1928"/>
      <c r="AN8" s="1928"/>
      <c r="AO8" s="1928"/>
      <c r="AP8" s="1928"/>
      <c r="AQ8" s="1928"/>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row>
    <row r="9" spans="1:72" ht="31.5" customHeight="1" thickBot="1">
      <c r="A9" s="272" t="s">
        <v>1587</v>
      </c>
      <c r="B9" s="278" t="s">
        <v>1354</v>
      </c>
      <c r="C9" s="279">
        <v>39883</v>
      </c>
      <c r="D9" s="399">
        <v>47178</v>
      </c>
      <c r="E9" s="399" t="str">
        <f ca="1">IF(D9&lt;=$T$2,"CADUCADO","VIGENTE")</f>
        <v>VIGENTE</v>
      </c>
      <c r="F9" s="399" t="str">
        <f ca="1">IF($T$2&gt;=(EDATE(D9,-4)),"ALERTA","OK")</f>
        <v>OK</v>
      </c>
      <c r="G9" s="278" t="s">
        <v>1277</v>
      </c>
      <c r="H9" s="222" t="s">
        <v>973</v>
      </c>
      <c r="I9" s="206" t="s">
        <v>976</v>
      </c>
      <c r="J9" s="281" t="s">
        <v>1239</v>
      </c>
      <c r="K9" s="282" t="s">
        <v>612</v>
      </c>
      <c r="L9" s="70"/>
      <c r="M9" s="6" t="e">
        <f>IF(ISNUMBER(FIND("/",#REF!,1)),MID(#REF!,1,FIND("/",#REF!,1)-1),#REF!)</f>
        <v>#REF!</v>
      </c>
      <c r="N9" s="6" t="str">
        <f>IF(ISNUMBER(FIND("/",#REF!,1)),MID(#REF!,FIND("/",#REF!,1)+1,LEN(#REF!)),"")</f>
        <v/>
      </c>
      <c r="O9" s="87">
        <v>10</v>
      </c>
      <c r="P9" s="87">
        <v>3</v>
      </c>
      <c r="Q9" s="2035">
        <v>1</v>
      </c>
      <c r="R9" s="1928"/>
      <c r="S9" s="1928"/>
      <c r="T9" s="1980" t="s">
        <v>2743</v>
      </c>
      <c r="U9" s="1981">
        <f>COUNTIFS($C$5:$C$227, "&gt;="&amp;U10, $C$5:$C$227, "&lt;="&amp;U11, $A$5:$A$227, "&lt;&gt;F",$G$5:$G$227, "D" )</f>
        <v>0</v>
      </c>
      <c r="V9" s="1981">
        <f>COUNTIFS($C$5:$C$227, "&gt;="&amp;V10, $C$5:$C$227, "&lt;="&amp;V11, $A$5:$A$227, "&lt;&gt;F",$G$5:$G$227, "D" )</f>
        <v>0</v>
      </c>
      <c r="W9" s="1981">
        <f>COUNTIFS($C$5:$C$227, "&gt;="&amp;W10, $C$5:$C$227, "&lt;="&amp;W11, $A$5:$A$227, "&lt;&gt;F",$G$5:$G$227, "D" )</f>
        <v>0</v>
      </c>
      <c r="X9" s="1981">
        <f>COUNTIFS($C$5:$C$227, "&gt;="&amp;X10, $C$5:$C$227, "&lt;="&amp;X11, $A$5:$A$227, "&lt;&gt;F",$G$5:$G$227, "D" )</f>
        <v>0</v>
      </c>
      <c r="Y9" s="1981">
        <f>COUNTIFS($C$5:$C$227, "&gt;="&amp;Y10, $C$5:$C$227, "&lt;="&amp;Y11, $A$5:$A$227, "&lt;&gt;F",$G$5:$G$227, "D" )</f>
        <v>0</v>
      </c>
      <c r="Z9" s="1981">
        <f>COUNTIFS($C$5:$C$227,"&gt;="&amp;Z12, $C$5:$C$227, "&lt;="&amp;Z14, $A$5:$A$227, "&lt;&gt;F",$G$5:$G$227, "A")</f>
        <v>0</v>
      </c>
      <c r="AA9" s="1982">
        <f>SUM(U9:Y9)</f>
        <v>0</v>
      </c>
      <c r="AB9" s="1928"/>
      <c r="AC9" s="1928"/>
      <c r="AD9" s="1928"/>
      <c r="AE9" s="1928"/>
      <c r="AF9" s="1928"/>
      <c r="AG9" s="1928"/>
      <c r="AH9" s="1928"/>
      <c r="AI9" s="1928"/>
      <c r="AJ9" s="1928"/>
      <c r="AK9" s="1928"/>
      <c r="AL9" s="1928"/>
      <c r="AM9" s="1928"/>
      <c r="AN9" s="1928"/>
      <c r="AO9" s="1928"/>
      <c r="AP9" s="1928"/>
      <c r="AQ9" s="1928"/>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row>
    <row r="10" spans="1:72" s="1972" customFormat="1" ht="16.5" thickTop="1">
      <c r="A10" s="2091" t="s">
        <v>2734</v>
      </c>
      <c r="B10" s="1984"/>
      <c r="C10" s="1988"/>
      <c r="D10" s="1978"/>
      <c r="E10" s="1978"/>
      <c r="F10" s="1978"/>
      <c r="G10" s="1984"/>
      <c r="H10" s="2012"/>
      <c r="J10" s="2092"/>
      <c r="K10" s="2093"/>
      <c r="L10" s="2090"/>
      <c r="M10" s="1978" t="e">
        <f>IF(ISNUMBER(FIND("/",#REF!,1)),MID(#REF!,1,FIND("/",#REF!,1)-1),#REF!)</f>
        <v>#REF!</v>
      </c>
      <c r="N10" s="1978" t="str">
        <f>IF(ISNUMBER(FIND("/",#REF!,1)),MID(#REF!,FIND("/",#REF!,1)+1,LEN(#REF!)),"")</f>
        <v/>
      </c>
      <c r="O10" s="1928" t="s">
        <v>2178</v>
      </c>
      <c r="P10" s="1928"/>
      <c r="Q10" s="2035">
        <v>1</v>
      </c>
      <c r="R10" s="1928"/>
      <c r="S10" s="1928"/>
      <c r="T10" s="1986"/>
      <c r="U10" s="1987">
        <v>40909</v>
      </c>
      <c r="V10" s="1987">
        <v>41275</v>
      </c>
      <c r="W10" s="1987">
        <v>41640</v>
      </c>
      <c r="X10" s="1987">
        <v>42005</v>
      </c>
      <c r="Y10" s="1987">
        <v>42370</v>
      </c>
      <c r="Z10" s="1987">
        <v>40909</v>
      </c>
      <c r="AA10" s="1986"/>
      <c r="AB10" s="1928"/>
      <c r="AC10" s="1928"/>
      <c r="AD10" s="1928"/>
      <c r="AE10" s="1928"/>
      <c r="AF10" s="1928"/>
      <c r="AG10" s="1928"/>
      <c r="AH10" s="1928"/>
      <c r="AI10" s="1928"/>
      <c r="AJ10" s="1928"/>
      <c r="AK10" s="1928"/>
      <c r="AL10" s="1928"/>
      <c r="AM10" s="1928"/>
      <c r="AN10" s="1928"/>
      <c r="AO10" s="1928"/>
      <c r="AP10" s="1928"/>
      <c r="AQ10" s="1928"/>
      <c r="AR10" s="1928"/>
      <c r="AS10" s="1928"/>
      <c r="AT10" s="1928"/>
      <c r="AU10" s="1928"/>
      <c r="AV10" s="1928"/>
      <c r="AW10" s="1928"/>
      <c r="AX10" s="1928"/>
      <c r="AY10" s="1928"/>
      <c r="AZ10" s="1928"/>
      <c r="BA10" s="1928"/>
      <c r="BB10" s="1928"/>
      <c r="BC10" s="1928"/>
      <c r="BD10" s="1928"/>
      <c r="BE10" s="1928"/>
      <c r="BF10" s="1928"/>
      <c r="BG10" s="1928"/>
      <c r="BH10" s="1928"/>
      <c r="BI10" s="1928"/>
      <c r="BJ10" s="1928"/>
      <c r="BK10" s="1928"/>
      <c r="BL10" s="1928"/>
      <c r="BM10" s="1928"/>
      <c r="BN10" s="1928"/>
      <c r="BO10" s="1928"/>
      <c r="BP10" s="1928"/>
      <c r="BQ10" s="1928"/>
      <c r="BR10" s="1928"/>
      <c r="BS10" s="1928"/>
      <c r="BT10" s="1928"/>
    </row>
    <row r="11" spans="1:72" s="1972" customFormat="1" ht="41.25" customHeight="1" thickBot="1">
      <c r="G11" s="1984"/>
      <c r="H11" s="2094"/>
      <c r="K11" s="2095"/>
      <c r="L11" s="2090"/>
      <c r="M11" s="1978" t="e">
        <f>IF(ISNUMBER(FIND("/",#REF!,1)),MID(#REF!,1,FIND("/",#REF!,1)-1),#REF!)</f>
        <v>#REF!</v>
      </c>
      <c r="N11" s="1978" t="str">
        <f>IF(ISNUMBER(FIND("/",#REF!,1)),MID(#REF!,FIND("/",#REF!,1)+1,LEN(#REF!)),"")</f>
        <v/>
      </c>
      <c r="O11" s="1928" t="s">
        <v>1593</v>
      </c>
      <c r="P11" s="1928"/>
      <c r="Q11" s="2035">
        <v>14</v>
      </c>
      <c r="R11" s="1928"/>
      <c r="S11" s="1928"/>
      <c r="T11" s="1986"/>
      <c r="U11" s="2005">
        <v>41274</v>
      </c>
      <c r="V11" s="2005">
        <v>41639</v>
      </c>
      <c r="W11" s="2005">
        <v>42004</v>
      </c>
      <c r="X11" s="2005">
        <v>42369</v>
      </c>
      <c r="Y11" s="2005">
        <v>42735</v>
      </c>
      <c r="Z11" s="2005">
        <v>42735</v>
      </c>
      <c r="AA11" s="1986"/>
    </row>
    <row r="12" spans="1:72" ht="27.75" customHeight="1" thickBot="1">
      <c r="A12" s="341" t="s">
        <v>1599</v>
      </c>
      <c r="B12" s="341" t="s">
        <v>1600</v>
      </c>
      <c r="C12" s="341" t="s">
        <v>1601</v>
      </c>
      <c r="D12" s="497" t="s">
        <v>1602</v>
      </c>
      <c r="E12" s="2043"/>
      <c r="F12" s="2043"/>
      <c r="G12" s="1972"/>
      <c r="H12" s="1972"/>
      <c r="I12" s="1972"/>
      <c r="J12" s="1972"/>
      <c r="K12" s="1984"/>
      <c r="L12" s="2090"/>
      <c r="M12" s="1978" t="e">
        <f>IF(ISNUMBER(FIND("/",#REF!,1)),MID(#REF!,1,FIND("/",#REF!,1)-1),#REF!)</f>
        <v>#REF!</v>
      </c>
      <c r="N12" s="1978" t="str">
        <f>IF(ISNUMBER(FIND("/",#REF!,1)),MID(#REF!,FIND("/",#REF!,1)+1,LEN(#REF!)),"")</f>
        <v/>
      </c>
      <c r="O12" s="1928"/>
      <c r="P12" s="1928"/>
      <c r="Q12" s="1928"/>
      <c r="R12" s="1928"/>
      <c r="S12" s="1928"/>
      <c r="T12" s="1928"/>
      <c r="U12" s="1928"/>
      <c r="V12" s="1928"/>
      <c r="W12" s="1928"/>
    </row>
    <row r="13" spans="1:72" ht="16.5" customHeight="1" thickBot="1">
      <c r="A13" s="342">
        <f>COUNTIF($A5:$A9,"P")</f>
        <v>5</v>
      </c>
      <c r="B13" s="342">
        <f>COUNTIF($A6:$A9,"S*")</f>
        <v>0</v>
      </c>
      <c r="C13" s="342">
        <f>COUNTIF($A5:$A9,"F")</f>
        <v>0</v>
      </c>
      <c r="D13" s="342">
        <f>COUNTIF($A5:$A9,"P*") + COUNTIF($A5:$A9,"S2") *2 + COUNTIF($A5:$A9,"S3") *3 + COUNTIF($A5:$A9,"S4") *4</f>
        <v>5</v>
      </c>
      <c r="E13" s="1984"/>
      <c r="F13" s="1984"/>
      <c r="G13" s="1972"/>
      <c r="H13" s="1972"/>
      <c r="I13" s="1972"/>
      <c r="J13" s="1972"/>
      <c r="K13" s="1984"/>
      <c r="L13" s="2090"/>
      <c r="M13" s="1978" t="e">
        <f>IF(ISNUMBER(FIND("/",#REF!,1)),MID(#REF!,1,FIND("/",#REF!,1)-1),#REF!)</f>
        <v>#REF!</v>
      </c>
      <c r="N13" s="1978" t="str">
        <f>IF(ISNUMBER(FIND("/",#REF!,1)),MID(#REF!,FIND("/",#REF!,1)+1,LEN(#REF!)),"")</f>
        <v/>
      </c>
      <c r="O13" s="1928"/>
      <c r="P13" s="1928"/>
      <c r="Q13" s="1928"/>
      <c r="R13" s="1928"/>
      <c r="S13" s="1928"/>
      <c r="T13" s="1928"/>
      <c r="U13" s="1928"/>
      <c r="V13" s="1928"/>
      <c r="W13" s="1928"/>
    </row>
    <row r="14" spans="1:72" s="1972" customFormat="1" ht="14.25" customHeight="1">
      <c r="K14" s="1984"/>
      <c r="L14" s="2090"/>
      <c r="M14" s="1978" t="e">
        <f>IF(ISNUMBER(FIND("/",#REF!,1)),MID(#REF!,1,FIND("/",#REF!,1)-1),#REF!)</f>
        <v>#REF!</v>
      </c>
      <c r="N14" s="1978" t="str">
        <f>IF(ISNUMBER(FIND("/",#REF!,1)),MID(#REF!,FIND("/",#REF!,1)+1,LEN(#REF!)),"")</f>
        <v/>
      </c>
      <c r="O14" s="1928"/>
      <c r="P14" s="1928"/>
      <c r="Q14" s="1928"/>
      <c r="R14" s="1928"/>
      <c r="S14" s="1928"/>
      <c r="T14" s="1928"/>
      <c r="U14" s="1928"/>
      <c r="V14" s="1928"/>
      <c r="W14" s="1928"/>
    </row>
    <row r="15" spans="1:72" s="1972" customFormat="1">
      <c r="K15" s="1984"/>
      <c r="L15" s="2090"/>
      <c r="M15" s="1978" t="e">
        <f>IF(ISNUMBER(FIND("/",#REF!,1)),MID(#REF!,1,FIND("/",#REF!,1)-1),#REF!)</f>
        <v>#REF!</v>
      </c>
      <c r="N15" s="1978" t="str">
        <f>IF(ISNUMBER(FIND("/",#REF!,1)),MID(#REF!,FIND("/",#REF!,1)+1,LEN(#REF!)),"")</f>
        <v/>
      </c>
      <c r="O15" s="1928"/>
      <c r="P15" s="1928"/>
      <c r="Q15" s="1928"/>
      <c r="R15" s="1928"/>
      <c r="S15" s="1928"/>
      <c r="T15" s="1928"/>
      <c r="U15" s="1928"/>
      <c r="V15" s="1928"/>
      <c r="W15" s="1928"/>
    </row>
    <row r="16" spans="1:72" s="1972" customFormat="1" ht="18.75" customHeight="1">
      <c r="K16" s="1984"/>
      <c r="L16" s="2090"/>
      <c r="M16" s="1978" t="str">
        <f>IF(ISNUMBER(FIND("/",$B7,1)),MID($B7,1,FIND("/",$B7,1)-1),$B7)</f>
        <v>D0902-01</v>
      </c>
      <c r="N16" s="1978" t="str">
        <f>IF(ISNUMBER(FIND("/",$B7,1)),MID($B7,FIND("/",$B7,1)+1,LEN($B7)),"")</f>
        <v/>
      </c>
      <c r="O16" s="1928"/>
      <c r="P16" s="1928"/>
      <c r="Q16" s="1928"/>
      <c r="R16" s="1928"/>
      <c r="S16" s="1928"/>
      <c r="T16" s="1928"/>
      <c r="U16" s="1928"/>
      <c r="V16" s="1928"/>
      <c r="W16" s="1928"/>
    </row>
    <row r="17" spans="11:23" s="1972" customFormat="1">
      <c r="K17" s="1984"/>
      <c r="L17" s="2090"/>
      <c r="M17" s="1978" t="str">
        <f>IF(ISNUMBER(FIND("/",$B8,1)),MID($B8,1,FIND("/",$B8,1)-1),$B8)</f>
        <v>D0903-03</v>
      </c>
      <c r="N17" s="1978" t="str">
        <f>IF(ISNUMBER(FIND("/",$B8,1)),MID($B8,FIND("/",$B8,1)+1,LEN($B8)),"")</f>
        <v/>
      </c>
      <c r="O17" s="1928"/>
      <c r="P17" s="1928"/>
      <c r="Q17" s="1928"/>
      <c r="R17" s="1928"/>
      <c r="S17" s="1928"/>
      <c r="T17" s="1928"/>
      <c r="U17" s="1928"/>
      <c r="V17" s="1928"/>
      <c r="W17" s="1928"/>
    </row>
    <row r="18" spans="11:23" s="1972" customFormat="1" ht="27.75" customHeight="1">
      <c r="K18" s="1984"/>
      <c r="L18" s="2090"/>
      <c r="M18" s="1978" t="str">
        <f>IF(ISNUMBER(FIND("/",$B9,1)),MID($B9,1,FIND("/",$B9,1)-1),$B9)</f>
        <v>D0903-04</v>
      </c>
      <c r="N18" s="1978" t="str">
        <f>IF(ISNUMBER(FIND("/",$B9,1)),MID($B9,FIND("/",$B9,1)+1,LEN($B9)),"")</f>
        <v/>
      </c>
      <c r="O18" s="1928"/>
      <c r="P18" s="1928"/>
      <c r="Q18" s="1928"/>
      <c r="R18" s="1928"/>
      <c r="S18" s="1928"/>
      <c r="T18" s="1928"/>
      <c r="U18" s="1928"/>
      <c r="V18" s="1928"/>
      <c r="W18" s="1928"/>
    </row>
    <row r="19" spans="11:23" s="1972" customFormat="1" ht="23.25" customHeight="1">
      <c r="K19" s="1984"/>
      <c r="L19" s="2090"/>
      <c r="M19" s="1978" t="e">
        <f>IF(ISNUMBER(FIND("/",#REF!,1)),MID(#REF!,1,FIND("/",#REF!,1)-1),#REF!)</f>
        <v>#REF!</v>
      </c>
      <c r="N19" s="1978" t="str">
        <f>IF(ISNUMBER(FIND("/",#REF!,1)),MID(#REF!,FIND("/",#REF!,1)+1,LEN(#REF!)),"")</f>
        <v/>
      </c>
      <c r="O19" s="1928"/>
      <c r="P19" s="1928"/>
      <c r="Q19" s="1928"/>
      <c r="R19" s="1928"/>
      <c r="S19" s="1928"/>
      <c r="T19" s="1928"/>
      <c r="U19" s="1928"/>
      <c r="V19" s="1928"/>
      <c r="W19" s="1928"/>
    </row>
    <row r="20" spans="11:23" s="1972" customFormat="1">
      <c r="K20" s="1984"/>
      <c r="L20" s="2090"/>
      <c r="M20" s="1978" t="str">
        <f>IF(ISNUMBER(FIND("/",[1]ELITECH!$B11,1)),MID([1]ELITECH!$B11,1,FIND("/",[1]ELITECH!$B11,1)-1),[1]ELITECH!$B11)</f>
        <v>D1708-101</v>
      </c>
      <c r="N20" s="1978" t="str">
        <f>IF(ISNUMBER(FIND("/",[1]ELITECH!$B11,1)),MID([1]ELITECH!$B11,FIND("/",[1]ELITECH!$B11,1)+1,LEN([1]ELITECH!$B11)),"")</f>
        <v/>
      </c>
      <c r="O20" s="1928"/>
      <c r="P20" s="1928"/>
      <c r="Q20" s="1928"/>
      <c r="R20" s="1928"/>
      <c r="S20" s="1928"/>
      <c r="T20" s="1928"/>
      <c r="U20" s="1928"/>
      <c r="V20" s="1928"/>
      <c r="W20" s="1928"/>
    </row>
    <row r="21" spans="11:23" s="1972" customFormat="1">
      <c r="K21" s="1984"/>
      <c r="L21" s="2090"/>
      <c r="M21" s="1978" t="e">
        <f>IF(ISNUMBER(FIND("/",#REF!,1)),MID(#REF!,1,FIND("/",#REF!,1)-1),#REF!)</f>
        <v>#REF!</v>
      </c>
      <c r="N21" s="1978" t="str">
        <f>IF(ISNUMBER(FIND("/",#REF!,1)),MID(#REF!,FIND("/",#REF!,1)+1,LEN(#REF!)),"")</f>
        <v/>
      </c>
      <c r="O21" s="1928"/>
      <c r="P21" s="1928"/>
      <c r="Q21" s="1928"/>
      <c r="R21" s="1928"/>
      <c r="S21" s="1928"/>
      <c r="T21" s="1928"/>
      <c r="U21" s="1928"/>
      <c r="V21" s="1928"/>
      <c r="W21" s="1928"/>
    </row>
    <row r="22" spans="11:23" s="1972" customFormat="1">
      <c r="K22" s="1984"/>
      <c r="L22" s="2090"/>
      <c r="M22" s="1978"/>
      <c r="N22" s="1978"/>
      <c r="O22" s="1928"/>
      <c r="P22" s="1928"/>
      <c r="Q22" s="1928"/>
      <c r="R22" s="1928"/>
      <c r="S22" s="1928"/>
      <c r="T22" s="1928"/>
      <c r="U22" s="1928"/>
      <c r="V22" s="1928"/>
      <c r="W22" s="1928"/>
    </row>
    <row r="23" spans="11:23" s="1972" customFormat="1">
      <c r="K23" s="1984"/>
      <c r="L23" s="2090"/>
      <c r="M23" s="1978" t="str">
        <f>IF(ISNUMBER(FIND("/",$B12,1)),MID($B12,1,FIND("/",$B12,1)-1),$B12)</f>
        <v>SISTEMAS</v>
      </c>
      <c r="N23" s="1978" t="str">
        <f>IF(ISNUMBER(FIND("/",$B12,1)),MID($B12,FIND("/",$B12,1)+1,LEN($B12)),"")</f>
        <v/>
      </c>
      <c r="O23" s="1928"/>
      <c r="P23" s="1928"/>
      <c r="Q23" s="1928"/>
      <c r="R23" s="1928"/>
      <c r="S23" s="1928"/>
      <c r="T23" s="1928"/>
      <c r="U23" s="1928"/>
      <c r="V23" s="1928"/>
      <c r="W23" s="1928"/>
    </row>
    <row r="24" spans="11:23" s="1972" customFormat="1" ht="30" customHeight="1">
      <c r="K24" s="1984"/>
      <c r="L24" s="2090"/>
      <c r="M24" s="1978">
        <f>IF(ISNUMBER(FIND("/",$B13,1)),MID($B13,1,FIND("/",$B13,1)-1),$B13)</f>
        <v>0</v>
      </c>
      <c r="N24" s="1978" t="str">
        <f>IF(ISNUMBER(FIND("/",$B13,1)),MID($B13,FIND("/",$B13,1)+1,LEN($B13)),"")</f>
        <v/>
      </c>
      <c r="O24" s="1928"/>
      <c r="P24" s="1928"/>
      <c r="Q24" s="1928"/>
      <c r="R24" s="1928"/>
      <c r="S24" s="1928"/>
      <c r="T24" s="1928"/>
      <c r="U24" s="1928"/>
      <c r="V24" s="1928"/>
      <c r="W24" s="1928"/>
    </row>
    <row r="25" spans="11:23" s="1972" customFormat="1">
      <c r="K25" s="1984"/>
      <c r="L25" s="2090"/>
      <c r="M25" s="1978" t="e">
        <f>IF(ISNUMBER(FIND("/",#REF!,1)),MID(#REF!,1,FIND("/",#REF!,1)-1),#REF!)</f>
        <v>#REF!</v>
      </c>
      <c r="N25" s="1978" t="str">
        <f>IF(ISNUMBER(FIND("/",#REF!,1)),MID(#REF!,FIND("/",#REF!,1)+1,LEN(#REF!)),"")</f>
        <v/>
      </c>
      <c r="O25" s="1928"/>
      <c r="P25" s="1928"/>
      <c r="Q25" s="1928"/>
      <c r="R25" s="1928"/>
      <c r="S25" s="1928"/>
      <c r="T25" s="1928"/>
      <c r="U25" s="1928"/>
      <c r="V25" s="1928"/>
      <c r="W25" s="1928"/>
    </row>
    <row r="26" spans="11:23" s="1972" customFormat="1">
      <c r="K26" s="1984"/>
      <c r="L26" s="2090"/>
      <c r="M26" s="1978">
        <f t="shared" ref="M26:M69" si="0">IF(ISNUMBER(FIND("/",$B14,1)),MID($B14,1,FIND("/",$B14,1)-1),$B14)</f>
        <v>0</v>
      </c>
      <c r="N26" s="1978" t="str">
        <f t="shared" ref="N26:N69" si="1">IF(ISNUMBER(FIND("/",$B14,1)),MID($B14,FIND("/",$B14,1)+1,LEN($B14)),"")</f>
        <v/>
      </c>
      <c r="O26" s="1928"/>
      <c r="P26" s="1928"/>
      <c r="Q26" s="1928"/>
      <c r="R26" s="1928"/>
      <c r="S26" s="1928"/>
      <c r="T26" s="1928"/>
      <c r="U26" s="1928"/>
      <c r="V26" s="1928"/>
      <c r="W26" s="1928"/>
    </row>
    <row r="27" spans="11:23">
      <c r="L27" s="70"/>
      <c r="M27" s="6">
        <f t="shared" si="0"/>
        <v>0</v>
      </c>
      <c r="N27" s="6" t="str">
        <f t="shared" si="1"/>
        <v/>
      </c>
      <c r="O27" s="87"/>
      <c r="P27" s="87"/>
      <c r="Q27" s="1928"/>
      <c r="R27" s="1928"/>
      <c r="S27" s="1928"/>
      <c r="T27" s="1928"/>
      <c r="U27" s="1928"/>
      <c r="V27" s="1928"/>
      <c r="W27" s="1928"/>
    </row>
    <row r="28" spans="11:23">
      <c r="L28" s="70"/>
      <c r="M28" s="6">
        <f t="shared" si="0"/>
        <v>0</v>
      </c>
      <c r="N28" s="6" t="str">
        <f t="shared" si="1"/>
        <v/>
      </c>
      <c r="O28" s="87"/>
      <c r="P28" s="87"/>
      <c r="Q28" s="1928"/>
      <c r="R28" s="1928"/>
      <c r="S28" s="1928"/>
      <c r="T28" s="1928"/>
      <c r="U28" s="1928"/>
      <c r="V28" s="1928"/>
      <c r="W28" s="1928"/>
    </row>
    <row r="29" spans="11:23">
      <c r="L29" s="70"/>
      <c r="M29" s="6">
        <f t="shared" si="0"/>
        <v>0</v>
      </c>
      <c r="N29" s="6" t="str">
        <f t="shared" si="1"/>
        <v/>
      </c>
      <c r="O29" s="87"/>
      <c r="P29" s="87"/>
      <c r="Q29" s="1928"/>
      <c r="R29" s="1928"/>
      <c r="S29" s="1928"/>
      <c r="T29" s="1928"/>
      <c r="U29" s="1928"/>
      <c r="V29" s="1928"/>
      <c r="W29" s="1928"/>
    </row>
    <row r="30" spans="11:23">
      <c r="L30" s="70"/>
      <c r="M30" s="6">
        <f t="shared" si="0"/>
        <v>0</v>
      </c>
      <c r="N30" s="6" t="str">
        <f t="shared" si="1"/>
        <v/>
      </c>
      <c r="O30" s="87"/>
      <c r="P30" s="87"/>
      <c r="Q30" s="1928"/>
      <c r="R30" s="1928"/>
      <c r="S30" s="1928"/>
      <c r="T30" s="1928"/>
      <c r="U30" s="1928"/>
      <c r="V30" s="1928"/>
      <c r="W30" s="1928"/>
    </row>
    <row r="31" spans="11:23">
      <c r="L31" s="70"/>
      <c r="M31" s="6">
        <f t="shared" si="0"/>
        <v>0</v>
      </c>
      <c r="N31" s="6" t="str">
        <f t="shared" si="1"/>
        <v/>
      </c>
      <c r="O31" s="87"/>
      <c r="P31" s="87"/>
      <c r="Q31" s="1928"/>
      <c r="R31" s="1928"/>
      <c r="S31" s="1928"/>
      <c r="T31" s="1928"/>
      <c r="U31" s="1928"/>
      <c r="V31" s="1928"/>
      <c r="W31" s="1928"/>
    </row>
    <row r="32" spans="11:23">
      <c r="L32" s="70"/>
      <c r="M32" s="6">
        <f t="shared" si="0"/>
        <v>0</v>
      </c>
      <c r="N32" s="6" t="str">
        <f t="shared" si="1"/>
        <v/>
      </c>
      <c r="O32" s="87"/>
      <c r="P32" s="87"/>
      <c r="Q32" s="1928"/>
      <c r="R32" s="1928"/>
      <c r="S32" s="1928"/>
      <c r="T32" s="1928"/>
      <c r="U32" s="1928"/>
      <c r="V32" s="1928"/>
      <c r="W32" s="1928"/>
    </row>
    <row r="33" spans="12:23">
      <c r="L33" s="70"/>
      <c r="M33" s="6">
        <f t="shared" si="0"/>
        <v>0</v>
      </c>
      <c r="N33" s="6" t="str">
        <f t="shared" si="1"/>
        <v/>
      </c>
      <c r="O33" s="87"/>
      <c r="P33" s="87"/>
      <c r="Q33" s="1928"/>
      <c r="R33" s="1928"/>
      <c r="S33" s="1928"/>
      <c r="T33" s="1928"/>
      <c r="U33" s="1928"/>
      <c r="V33" s="1928"/>
      <c r="W33" s="1928"/>
    </row>
    <row r="34" spans="12:23">
      <c r="L34" s="70"/>
      <c r="M34" s="6">
        <f t="shared" si="0"/>
        <v>0</v>
      </c>
      <c r="N34" s="6" t="str">
        <f t="shared" si="1"/>
        <v/>
      </c>
      <c r="O34" s="87"/>
      <c r="P34" s="87"/>
      <c r="Q34" s="1928"/>
      <c r="R34" s="1928"/>
      <c r="S34" s="1928"/>
      <c r="T34" s="1928"/>
      <c r="U34" s="1928"/>
      <c r="V34" s="1928"/>
      <c r="W34" s="1928"/>
    </row>
    <row r="35" spans="12:23">
      <c r="L35" s="70"/>
      <c r="M35" s="6">
        <f t="shared" si="0"/>
        <v>0</v>
      </c>
      <c r="N35" s="6" t="str">
        <f t="shared" si="1"/>
        <v/>
      </c>
      <c r="O35" s="87"/>
      <c r="P35" s="87"/>
      <c r="Q35" s="1928"/>
      <c r="R35" s="1928"/>
      <c r="S35" s="1928"/>
      <c r="T35" s="1928"/>
      <c r="U35" s="1928"/>
      <c r="V35" s="1928"/>
      <c r="W35" s="1928"/>
    </row>
    <row r="36" spans="12:23">
      <c r="L36" s="70"/>
      <c r="M36" s="6">
        <f t="shared" si="0"/>
        <v>0</v>
      </c>
      <c r="N36" s="6" t="str">
        <f t="shared" si="1"/>
        <v/>
      </c>
      <c r="O36" s="87"/>
      <c r="P36" s="87"/>
      <c r="Q36" s="1928"/>
      <c r="R36" s="1928"/>
      <c r="S36" s="1928"/>
      <c r="T36" s="1928"/>
      <c r="U36" s="1928"/>
      <c r="V36" s="1928"/>
      <c r="W36" s="1928"/>
    </row>
    <row r="37" spans="12:23">
      <c r="L37" s="70"/>
      <c r="M37" s="6">
        <f t="shared" si="0"/>
        <v>0</v>
      </c>
      <c r="N37" s="6" t="str">
        <f t="shared" si="1"/>
        <v/>
      </c>
      <c r="O37" s="87"/>
      <c r="P37" s="87"/>
      <c r="Q37" s="1928"/>
      <c r="R37" s="1928"/>
      <c r="S37" s="1928"/>
      <c r="T37" s="1928"/>
      <c r="U37" s="1928"/>
      <c r="V37" s="1928"/>
      <c r="W37" s="1928"/>
    </row>
    <row r="38" spans="12:23">
      <c r="L38" s="70"/>
      <c r="M38" s="6">
        <f t="shared" si="0"/>
        <v>0</v>
      </c>
      <c r="N38" s="6" t="str">
        <f t="shared" si="1"/>
        <v/>
      </c>
      <c r="O38" s="87"/>
      <c r="P38" s="87"/>
      <c r="Q38" s="1928"/>
      <c r="R38" s="1928"/>
      <c r="S38" s="1928"/>
      <c r="T38" s="1928"/>
      <c r="U38" s="1928"/>
      <c r="V38" s="1928"/>
      <c r="W38" s="1928"/>
    </row>
    <row r="39" spans="12:23">
      <c r="L39" s="70"/>
      <c r="M39" s="6">
        <f t="shared" si="0"/>
        <v>0</v>
      </c>
      <c r="N39" s="6" t="str">
        <f t="shared" si="1"/>
        <v/>
      </c>
      <c r="O39" s="87"/>
      <c r="P39" s="87"/>
      <c r="Q39" s="1928"/>
      <c r="R39" s="1928"/>
      <c r="S39" s="1928"/>
      <c r="T39" s="1928"/>
      <c r="U39" s="1928"/>
      <c r="V39" s="1928"/>
      <c r="W39" s="1928"/>
    </row>
    <row r="40" spans="12:23">
      <c r="L40" s="70"/>
      <c r="M40" s="6">
        <f t="shared" si="0"/>
        <v>0</v>
      </c>
      <c r="N40" s="6" t="str">
        <f t="shared" si="1"/>
        <v/>
      </c>
      <c r="O40" s="87"/>
      <c r="P40" s="87"/>
      <c r="Q40" s="1928"/>
      <c r="R40" s="1928"/>
      <c r="S40" s="1928"/>
      <c r="T40" s="1928"/>
      <c r="U40" s="1928"/>
      <c r="V40" s="1928"/>
      <c r="W40" s="1928"/>
    </row>
    <row r="41" spans="12:23">
      <c r="L41" s="70"/>
      <c r="M41" s="6">
        <f t="shared" si="0"/>
        <v>0</v>
      </c>
      <c r="N41" s="6" t="str">
        <f t="shared" si="1"/>
        <v/>
      </c>
      <c r="O41" s="87"/>
      <c r="P41" s="87"/>
      <c r="Q41" s="1928"/>
      <c r="R41" s="1928"/>
      <c r="S41" s="1928"/>
      <c r="T41" s="1928"/>
      <c r="U41" s="1928"/>
      <c r="V41" s="1928"/>
      <c r="W41" s="1928"/>
    </row>
    <row r="42" spans="12:23">
      <c r="L42" s="70"/>
      <c r="M42" s="6">
        <f t="shared" si="0"/>
        <v>0</v>
      </c>
      <c r="N42" s="6" t="str">
        <f t="shared" si="1"/>
        <v/>
      </c>
      <c r="O42" s="87"/>
      <c r="P42" s="87"/>
      <c r="Q42" s="1928"/>
      <c r="R42" s="1928"/>
      <c r="S42" s="1928"/>
      <c r="T42" s="1928"/>
      <c r="U42" s="1928"/>
      <c r="V42" s="1928"/>
      <c r="W42" s="1928"/>
    </row>
    <row r="43" spans="12:23">
      <c r="L43" s="70"/>
      <c r="M43" s="6">
        <f t="shared" si="0"/>
        <v>0</v>
      </c>
      <c r="N43" s="6" t="str">
        <f t="shared" si="1"/>
        <v/>
      </c>
      <c r="O43" s="87"/>
      <c r="P43" s="87"/>
      <c r="Q43" s="1928"/>
      <c r="R43" s="1928"/>
      <c r="S43" s="1928"/>
      <c r="T43" s="1928"/>
      <c r="U43" s="1928"/>
      <c r="V43" s="1928"/>
      <c r="W43" s="1928"/>
    </row>
    <row r="44" spans="12:23">
      <c r="L44" s="70"/>
      <c r="M44" s="6">
        <f t="shared" si="0"/>
        <v>0</v>
      </c>
      <c r="N44" s="6" t="str">
        <f t="shared" si="1"/>
        <v/>
      </c>
      <c r="O44" s="87"/>
      <c r="P44" s="87"/>
      <c r="Q44" s="1928"/>
      <c r="R44" s="1928"/>
      <c r="S44" s="1928"/>
      <c r="T44" s="1928"/>
      <c r="U44" s="1928"/>
      <c r="V44" s="1928"/>
      <c r="W44" s="1928"/>
    </row>
    <row r="45" spans="12:23">
      <c r="L45" s="70"/>
      <c r="M45" s="6">
        <f t="shared" si="0"/>
        <v>0</v>
      </c>
      <c r="N45" s="6" t="str">
        <f t="shared" si="1"/>
        <v/>
      </c>
      <c r="O45" s="87"/>
      <c r="P45" s="87"/>
      <c r="Q45" s="1928"/>
      <c r="R45" s="1928"/>
      <c r="S45" s="1928"/>
      <c r="T45" s="1928"/>
      <c r="U45" s="1928"/>
      <c r="V45" s="1928"/>
      <c r="W45" s="1928"/>
    </row>
    <row r="46" spans="12:23">
      <c r="L46" s="70"/>
      <c r="M46" s="6">
        <f t="shared" si="0"/>
        <v>0</v>
      </c>
      <c r="N46" s="6" t="str">
        <f t="shared" si="1"/>
        <v/>
      </c>
      <c r="O46" s="87"/>
      <c r="P46" s="87"/>
      <c r="Q46" s="1928"/>
      <c r="R46" s="1928"/>
      <c r="S46" s="1928"/>
      <c r="T46" s="1928"/>
      <c r="U46" s="1928"/>
      <c r="V46" s="1928"/>
      <c r="W46" s="1928"/>
    </row>
    <row r="47" spans="12:23">
      <c r="L47" s="70"/>
      <c r="M47" s="6">
        <f t="shared" si="0"/>
        <v>0</v>
      </c>
      <c r="N47" s="6" t="str">
        <f t="shared" si="1"/>
        <v/>
      </c>
      <c r="O47" s="87"/>
      <c r="P47" s="87"/>
      <c r="Q47" s="1928"/>
      <c r="R47" s="1928"/>
      <c r="S47" s="1928"/>
      <c r="T47" s="1928"/>
      <c r="U47" s="1928"/>
      <c r="V47" s="1928"/>
      <c r="W47" s="1928"/>
    </row>
    <row r="48" spans="12:23">
      <c r="L48" s="70"/>
      <c r="M48" s="6">
        <f t="shared" si="0"/>
        <v>0</v>
      </c>
      <c r="N48" s="6" t="str">
        <f t="shared" si="1"/>
        <v/>
      </c>
      <c r="O48" s="87"/>
      <c r="P48" s="87"/>
      <c r="Q48" s="1928"/>
      <c r="R48" s="1928"/>
      <c r="S48" s="1928"/>
      <c r="T48" s="1928"/>
      <c r="U48" s="1928"/>
      <c r="V48" s="1928"/>
      <c r="W48" s="1928"/>
    </row>
    <row r="49" spans="12:23">
      <c r="L49" s="70"/>
      <c r="M49" s="6">
        <f t="shared" si="0"/>
        <v>0</v>
      </c>
      <c r="N49" s="6" t="str">
        <f t="shared" si="1"/>
        <v/>
      </c>
      <c r="O49" s="87"/>
      <c r="P49" s="87"/>
      <c r="Q49" s="1928"/>
      <c r="R49" s="1928"/>
      <c r="S49" s="1928"/>
      <c r="T49" s="1928"/>
      <c r="U49" s="1928"/>
      <c r="V49" s="1928"/>
      <c r="W49" s="1928"/>
    </row>
    <row r="50" spans="12:23">
      <c r="L50" s="70"/>
      <c r="M50" s="6">
        <f t="shared" si="0"/>
        <v>0</v>
      </c>
      <c r="N50" s="6" t="str">
        <f t="shared" si="1"/>
        <v/>
      </c>
      <c r="O50" s="87"/>
      <c r="P50" s="87"/>
      <c r="Q50" s="1928"/>
      <c r="R50" s="1928"/>
      <c r="S50" s="1928"/>
      <c r="T50" s="1928"/>
      <c r="U50" s="1928"/>
      <c r="V50" s="1928"/>
      <c r="W50" s="1928"/>
    </row>
    <row r="51" spans="12:23">
      <c r="L51" s="70"/>
      <c r="M51" s="6">
        <f t="shared" si="0"/>
        <v>0</v>
      </c>
      <c r="N51" s="6" t="str">
        <f t="shared" si="1"/>
        <v/>
      </c>
      <c r="O51" s="87"/>
      <c r="P51" s="87"/>
      <c r="Q51" s="1928"/>
      <c r="R51" s="1928"/>
      <c r="S51" s="1928"/>
      <c r="T51" s="1928"/>
      <c r="U51" s="1928"/>
      <c r="V51" s="1928"/>
      <c r="W51" s="1928"/>
    </row>
    <row r="52" spans="12:23">
      <c r="L52" s="70"/>
      <c r="M52" s="6">
        <f t="shared" si="0"/>
        <v>0</v>
      </c>
      <c r="N52" s="6" t="str">
        <f t="shared" si="1"/>
        <v/>
      </c>
      <c r="O52" s="87"/>
      <c r="P52" s="87"/>
      <c r="Q52" s="1928"/>
      <c r="R52" s="1928"/>
      <c r="S52" s="1928"/>
      <c r="T52" s="1928"/>
      <c r="U52" s="1928"/>
      <c r="V52" s="1928"/>
      <c r="W52" s="1928"/>
    </row>
    <row r="53" spans="12:23">
      <c r="L53" s="70"/>
      <c r="M53" s="6">
        <f t="shared" si="0"/>
        <v>0</v>
      </c>
      <c r="N53" s="6" t="str">
        <f t="shared" si="1"/>
        <v/>
      </c>
      <c r="O53" s="87"/>
      <c r="P53" s="87"/>
      <c r="Q53" s="1928"/>
      <c r="R53" s="1928"/>
      <c r="S53" s="1928"/>
      <c r="T53" s="1928"/>
      <c r="U53" s="1928"/>
      <c r="V53" s="1928"/>
      <c r="W53" s="1928"/>
    </row>
    <row r="54" spans="12:23">
      <c r="L54" s="70"/>
      <c r="M54" s="6">
        <f t="shared" si="0"/>
        <v>0</v>
      </c>
      <c r="N54" s="6" t="str">
        <f t="shared" si="1"/>
        <v/>
      </c>
      <c r="O54" s="87"/>
      <c r="P54" s="87"/>
      <c r="Q54" s="1928"/>
      <c r="R54" s="1928"/>
      <c r="S54" s="1928"/>
      <c r="T54" s="1928"/>
      <c r="U54" s="1928"/>
      <c r="V54" s="1928"/>
      <c r="W54" s="1928"/>
    </row>
    <row r="55" spans="12:23">
      <c r="L55" s="70"/>
      <c r="M55" s="6">
        <f t="shared" si="0"/>
        <v>0</v>
      </c>
      <c r="N55" s="6" t="str">
        <f t="shared" si="1"/>
        <v/>
      </c>
      <c r="O55" s="87"/>
      <c r="P55" s="87"/>
      <c r="Q55" s="1928"/>
      <c r="R55" s="1928"/>
      <c r="S55" s="1928"/>
      <c r="T55" s="1928"/>
      <c r="U55" s="1928"/>
      <c r="V55" s="1928"/>
      <c r="W55" s="1928"/>
    </row>
    <row r="56" spans="12:23">
      <c r="L56" s="70"/>
      <c r="M56" s="6">
        <f t="shared" si="0"/>
        <v>0</v>
      </c>
      <c r="N56" s="6" t="str">
        <f t="shared" si="1"/>
        <v/>
      </c>
      <c r="O56" s="87"/>
      <c r="P56" s="87"/>
      <c r="Q56" s="1928"/>
      <c r="R56" s="1928"/>
      <c r="S56" s="1928"/>
      <c r="T56" s="1928"/>
      <c r="U56" s="1928"/>
      <c r="V56" s="1928"/>
      <c r="W56" s="1928"/>
    </row>
    <row r="57" spans="12:23">
      <c r="L57" s="70"/>
      <c r="M57" s="6">
        <f t="shared" si="0"/>
        <v>0</v>
      </c>
      <c r="N57" s="6" t="str">
        <f t="shared" si="1"/>
        <v/>
      </c>
      <c r="O57" s="87"/>
      <c r="P57" s="87"/>
      <c r="Q57" s="1928"/>
      <c r="R57" s="1928"/>
      <c r="S57" s="1928"/>
      <c r="T57" s="1928"/>
      <c r="U57" s="1928"/>
      <c r="V57" s="1928"/>
      <c r="W57" s="1928"/>
    </row>
    <row r="58" spans="12:23">
      <c r="L58" s="70"/>
      <c r="M58" s="6">
        <f t="shared" si="0"/>
        <v>0</v>
      </c>
      <c r="N58" s="6" t="str">
        <f t="shared" si="1"/>
        <v/>
      </c>
      <c r="O58" s="87"/>
      <c r="P58" s="87"/>
      <c r="Q58" s="1928"/>
      <c r="R58" s="1928"/>
      <c r="S58" s="1928"/>
      <c r="T58" s="1928"/>
      <c r="U58" s="1928"/>
      <c r="V58" s="1928"/>
      <c r="W58" s="1928"/>
    </row>
    <row r="59" spans="12:23">
      <c r="L59" s="70"/>
      <c r="M59" s="6">
        <f t="shared" si="0"/>
        <v>0</v>
      </c>
      <c r="N59" s="6" t="str">
        <f t="shared" si="1"/>
        <v/>
      </c>
      <c r="O59" s="87"/>
      <c r="P59" s="87"/>
      <c r="Q59" s="1928"/>
      <c r="R59" s="1928"/>
      <c r="S59" s="1928"/>
      <c r="T59" s="1928"/>
      <c r="U59" s="1928"/>
      <c r="V59" s="1928"/>
      <c r="W59" s="1928"/>
    </row>
    <row r="60" spans="12:23">
      <c r="L60" s="70"/>
      <c r="M60" s="6">
        <f t="shared" si="0"/>
        <v>0</v>
      </c>
      <c r="N60" s="6" t="str">
        <f t="shared" si="1"/>
        <v/>
      </c>
      <c r="O60" s="87"/>
      <c r="P60" s="87"/>
      <c r="Q60" s="1928"/>
      <c r="R60" s="1928"/>
      <c r="S60" s="1928"/>
      <c r="T60" s="1928"/>
      <c r="U60" s="1928"/>
      <c r="V60" s="1928"/>
      <c r="W60" s="1928"/>
    </row>
    <row r="61" spans="12:23">
      <c r="L61" s="70"/>
      <c r="M61" s="6">
        <f t="shared" si="0"/>
        <v>0</v>
      </c>
      <c r="N61" s="6" t="str">
        <f t="shared" si="1"/>
        <v/>
      </c>
      <c r="O61" s="87"/>
      <c r="P61" s="87"/>
      <c r="Q61" s="1928"/>
      <c r="R61" s="1928"/>
      <c r="S61" s="1928"/>
      <c r="T61" s="1928"/>
      <c r="U61" s="1928"/>
      <c r="V61" s="1928"/>
      <c r="W61" s="1928"/>
    </row>
    <row r="62" spans="12:23">
      <c r="L62" s="70"/>
      <c r="M62" s="6">
        <f t="shared" si="0"/>
        <v>0</v>
      </c>
      <c r="N62" s="6" t="str">
        <f t="shared" si="1"/>
        <v/>
      </c>
      <c r="O62" s="87"/>
      <c r="P62" s="87"/>
      <c r="Q62" s="1928"/>
      <c r="R62" s="1928"/>
      <c r="S62" s="1928"/>
      <c r="T62" s="1928"/>
      <c r="U62" s="1928"/>
      <c r="V62" s="1928"/>
      <c r="W62" s="1928"/>
    </row>
    <row r="63" spans="12:23">
      <c r="L63" s="70"/>
      <c r="M63" s="6">
        <f t="shared" si="0"/>
        <v>0</v>
      </c>
      <c r="N63" s="6" t="str">
        <f t="shared" si="1"/>
        <v/>
      </c>
      <c r="O63" s="87"/>
      <c r="P63" s="87"/>
      <c r="Q63" s="1928"/>
      <c r="R63" s="1928"/>
      <c r="S63" s="1928"/>
      <c r="T63" s="1928"/>
      <c r="U63" s="1928"/>
      <c r="V63" s="1928"/>
      <c r="W63" s="1928"/>
    </row>
    <row r="64" spans="12:23">
      <c r="L64" s="70"/>
      <c r="M64" s="6">
        <f t="shared" si="0"/>
        <v>0</v>
      </c>
      <c r="N64" s="6" t="str">
        <f t="shared" si="1"/>
        <v/>
      </c>
    </row>
    <row r="65" spans="12:14">
      <c r="L65" s="70"/>
      <c r="M65" s="6">
        <f t="shared" si="0"/>
        <v>0</v>
      </c>
      <c r="N65" s="6" t="str">
        <f t="shared" si="1"/>
        <v/>
      </c>
    </row>
    <row r="66" spans="12:14">
      <c r="L66" s="70"/>
      <c r="M66" s="6">
        <f t="shared" si="0"/>
        <v>0</v>
      </c>
      <c r="N66" s="6" t="str">
        <f t="shared" si="1"/>
        <v/>
      </c>
    </row>
    <row r="67" spans="12:14">
      <c r="L67" s="70"/>
      <c r="M67" s="6">
        <f t="shared" si="0"/>
        <v>0</v>
      </c>
      <c r="N67" s="6" t="str">
        <f t="shared" si="1"/>
        <v/>
      </c>
    </row>
    <row r="68" spans="12:14">
      <c r="L68" s="70"/>
      <c r="M68" s="6">
        <f t="shared" si="0"/>
        <v>0</v>
      </c>
      <c r="N68" s="6" t="str">
        <f t="shared" si="1"/>
        <v/>
      </c>
    </row>
    <row r="69" spans="12:14">
      <c r="L69" s="70"/>
      <c r="M69" s="6">
        <f t="shared" si="0"/>
        <v>0</v>
      </c>
      <c r="N69" s="6" t="str">
        <f t="shared" si="1"/>
        <v/>
      </c>
    </row>
    <row r="70" spans="12:14">
      <c r="L70" s="70"/>
      <c r="M70" s="6">
        <f t="shared" ref="M70:M95" si="2">IF(ISNUMBER(FIND("/",$B58,1)),MID($B58,1,FIND("/",$B58,1)-1),$B58)</f>
        <v>0</v>
      </c>
      <c r="N70" s="6" t="str">
        <f t="shared" ref="N70:N95" si="3">IF(ISNUMBER(FIND("/",$B58,1)),MID($B58,FIND("/",$B58,1)+1,LEN($B58)),"")</f>
        <v/>
      </c>
    </row>
    <row r="71" spans="12:14">
      <c r="L71" s="70"/>
      <c r="M71" s="6">
        <f t="shared" si="2"/>
        <v>0</v>
      </c>
      <c r="N71" s="6" t="str">
        <f t="shared" si="3"/>
        <v/>
      </c>
    </row>
    <row r="72" spans="12:14">
      <c r="L72" s="70"/>
      <c r="M72" s="6">
        <f t="shared" si="2"/>
        <v>0</v>
      </c>
      <c r="N72" s="6" t="str">
        <f t="shared" si="3"/>
        <v/>
      </c>
    </row>
    <row r="73" spans="12:14">
      <c r="L73" s="70"/>
      <c r="M73" s="6">
        <f t="shared" si="2"/>
        <v>0</v>
      </c>
      <c r="N73" s="6" t="str">
        <f t="shared" si="3"/>
        <v/>
      </c>
    </row>
    <row r="74" spans="12:14">
      <c r="L74" s="70"/>
      <c r="M74" s="6">
        <f t="shared" si="2"/>
        <v>0</v>
      </c>
      <c r="N74" s="6" t="str">
        <f t="shared" si="3"/>
        <v/>
      </c>
    </row>
    <row r="75" spans="12:14">
      <c r="L75" s="70"/>
      <c r="M75" s="6">
        <f t="shared" si="2"/>
        <v>0</v>
      </c>
      <c r="N75" s="6" t="str">
        <f t="shared" si="3"/>
        <v/>
      </c>
    </row>
    <row r="76" spans="12:14">
      <c r="L76" s="70"/>
      <c r="M76" s="6">
        <f t="shared" si="2"/>
        <v>0</v>
      </c>
      <c r="N76" s="6" t="str">
        <f t="shared" si="3"/>
        <v/>
      </c>
    </row>
    <row r="77" spans="12:14">
      <c r="L77" s="70"/>
      <c r="M77" s="6">
        <f t="shared" si="2"/>
        <v>0</v>
      </c>
      <c r="N77" s="6" t="str">
        <f t="shared" si="3"/>
        <v/>
      </c>
    </row>
    <row r="78" spans="12:14">
      <c r="L78" s="70"/>
      <c r="M78" s="6">
        <f t="shared" si="2"/>
        <v>0</v>
      </c>
      <c r="N78" s="6" t="str">
        <f t="shared" si="3"/>
        <v/>
      </c>
    </row>
    <row r="79" spans="12:14">
      <c r="L79" s="70"/>
      <c r="M79" s="6">
        <f t="shared" si="2"/>
        <v>0</v>
      </c>
      <c r="N79" s="6" t="str">
        <f t="shared" si="3"/>
        <v/>
      </c>
    </row>
    <row r="80" spans="12:14">
      <c r="L80" s="70"/>
      <c r="M80" s="6">
        <f t="shared" si="2"/>
        <v>0</v>
      </c>
      <c r="N80" s="6" t="str">
        <f t="shared" si="3"/>
        <v/>
      </c>
    </row>
    <row r="81" spans="12:14">
      <c r="L81" s="70"/>
      <c r="M81" s="6">
        <f t="shared" si="2"/>
        <v>0</v>
      </c>
      <c r="N81" s="6" t="str">
        <f t="shared" si="3"/>
        <v/>
      </c>
    </row>
    <row r="82" spans="12:14">
      <c r="L82" s="70"/>
      <c r="M82" s="6">
        <f t="shared" si="2"/>
        <v>0</v>
      </c>
      <c r="N82" s="6" t="str">
        <f t="shared" si="3"/>
        <v/>
      </c>
    </row>
    <row r="83" spans="12:14">
      <c r="L83" s="70"/>
      <c r="M83" s="6">
        <f t="shared" si="2"/>
        <v>0</v>
      </c>
      <c r="N83" s="6" t="str">
        <f t="shared" si="3"/>
        <v/>
      </c>
    </row>
    <row r="84" spans="12:14">
      <c r="L84" s="70"/>
      <c r="M84" s="6">
        <f t="shared" si="2"/>
        <v>0</v>
      </c>
      <c r="N84" s="6" t="str">
        <f t="shared" si="3"/>
        <v/>
      </c>
    </row>
    <row r="85" spans="12:14">
      <c r="L85" s="70"/>
      <c r="M85" s="6">
        <f t="shared" si="2"/>
        <v>0</v>
      </c>
      <c r="N85" s="6" t="str">
        <f t="shared" si="3"/>
        <v/>
      </c>
    </row>
    <row r="86" spans="12:14">
      <c r="L86" s="70"/>
      <c r="M86" s="6">
        <f t="shared" si="2"/>
        <v>0</v>
      </c>
      <c r="N86" s="6" t="str">
        <f t="shared" si="3"/>
        <v/>
      </c>
    </row>
    <row r="87" spans="12:14">
      <c r="L87" s="70"/>
      <c r="M87" s="6">
        <f t="shared" si="2"/>
        <v>0</v>
      </c>
      <c r="N87" s="6" t="str">
        <f t="shared" si="3"/>
        <v/>
      </c>
    </row>
    <row r="88" spans="12:14">
      <c r="L88" s="70"/>
      <c r="M88" s="6">
        <f t="shared" si="2"/>
        <v>0</v>
      </c>
      <c r="N88" s="6" t="str">
        <f t="shared" si="3"/>
        <v/>
      </c>
    </row>
    <row r="89" spans="12:14">
      <c r="L89" s="70"/>
      <c r="M89" s="6">
        <f t="shared" si="2"/>
        <v>0</v>
      </c>
      <c r="N89" s="6" t="str">
        <f t="shared" si="3"/>
        <v/>
      </c>
    </row>
    <row r="90" spans="12:14">
      <c r="L90" s="70"/>
      <c r="M90" s="6">
        <f t="shared" si="2"/>
        <v>0</v>
      </c>
      <c r="N90" s="6" t="str">
        <f t="shared" si="3"/>
        <v/>
      </c>
    </row>
    <row r="91" spans="12:14">
      <c r="L91" s="70"/>
      <c r="M91" s="6">
        <f t="shared" si="2"/>
        <v>0</v>
      </c>
      <c r="N91" s="6" t="str">
        <f t="shared" si="3"/>
        <v/>
      </c>
    </row>
    <row r="92" spans="12:14">
      <c r="L92" s="70"/>
      <c r="M92" s="6">
        <f t="shared" si="2"/>
        <v>0</v>
      </c>
      <c r="N92" s="6" t="str">
        <f t="shared" si="3"/>
        <v/>
      </c>
    </row>
    <row r="93" spans="12:14">
      <c r="L93" s="70"/>
      <c r="M93" s="6">
        <f t="shared" si="2"/>
        <v>0</v>
      </c>
      <c r="N93" s="6" t="str">
        <f t="shared" si="3"/>
        <v/>
      </c>
    </row>
    <row r="94" spans="12:14">
      <c r="L94" s="70"/>
      <c r="M94" s="6">
        <f t="shared" si="2"/>
        <v>0</v>
      </c>
      <c r="N94" s="6" t="str">
        <f t="shared" si="3"/>
        <v/>
      </c>
    </row>
    <row r="95" spans="12:14">
      <c r="L95" s="70"/>
      <c r="M95" s="6">
        <f t="shared" si="2"/>
        <v>0</v>
      </c>
      <c r="N95" s="6" t="str">
        <f t="shared" si="3"/>
        <v/>
      </c>
    </row>
    <row r="96" spans="12:14">
      <c r="M96" s="6">
        <f t="shared" ref="M96:M152" si="4">IF(ISNUMBER(FIND("/",$B65,1)),MID($B65,1,FIND("/",$B65,1)-1),$B65)</f>
        <v>0</v>
      </c>
      <c r="N96" s="6" t="str">
        <f t="shared" ref="N96:N152" si="5">IF(ISNUMBER(FIND("/",$B65,1)),MID($B65,FIND("/",$B65,1)+1,LEN($B65)),"")</f>
        <v/>
      </c>
    </row>
    <row r="97" spans="12:14">
      <c r="M97" s="6">
        <f t="shared" si="4"/>
        <v>0</v>
      </c>
      <c r="N97" s="6" t="str">
        <f t="shared" si="5"/>
        <v/>
      </c>
    </row>
    <row r="98" spans="12:14">
      <c r="M98" s="6">
        <f t="shared" si="4"/>
        <v>0</v>
      </c>
      <c r="N98" s="6" t="str">
        <f t="shared" si="5"/>
        <v/>
      </c>
    </row>
    <row r="99" spans="12:14">
      <c r="M99" s="6">
        <f t="shared" si="4"/>
        <v>0</v>
      </c>
      <c r="N99" s="6" t="str">
        <f t="shared" si="5"/>
        <v/>
      </c>
    </row>
    <row r="100" spans="12:14">
      <c r="M100" s="6">
        <f t="shared" si="4"/>
        <v>0</v>
      </c>
      <c r="N100" s="6" t="str">
        <f t="shared" si="5"/>
        <v/>
      </c>
    </row>
    <row r="101" spans="12:14">
      <c r="M101" s="6">
        <f t="shared" si="4"/>
        <v>0</v>
      </c>
      <c r="N101" s="6" t="str">
        <f t="shared" si="5"/>
        <v/>
      </c>
    </row>
    <row r="102" spans="12:14">
      <c r="M102" s="6">
        <f t="shared" si="4"/>
        <v>0</v>
      </c>
      <c r="N102" s="6" t="str">
        <f t="shared" si="5"/>
        <v/>
      </c>
    </row>
    <row r="103" spans="12:14">
      <c r="M103" s="6">
        <f t="shared" si="4"/>
        <v>0</v>
      </c>
      <c r="N103" s="6" t="str">
        <f t="shared" si="5"/>
        <v/>
      </c>
    </row>
    <row r="104" spans="12:14">
      <c r="M104" s="6">
        <f t="shared" si="4"/>
        <v>0</v>
      </c>
      <c r="N104" s="6" t="str">
        <f t="shared" si="5"/>
        <v/>
      </c>
    </row>
    <row r="105" spans="12:14">
      <c r="M105" s="6">
        <f t="shared" si="4"/>
        <v>0</v>
      </c>
      <c r="N105" s="6" t="str">
        <f t="shared" si="5"/>
        <v/>
      </c>
    </row>
    <row r="106" spans="12:14">
      <c r="M106" s="6">
        <f t="shared" si="4"/>
        <v>0</v>
      </c>
      <c r="N106" s="6" t="str">
        <f t="shared" si="5"/>
        <v/>
      </c>
    </row>
    <row r="107" spans="12:14">
      <c r="M107" s="6">
        <f t="shared" si="4"/>
        <v>0</v>
      </c>
      <c r="N107" s="6" t="str">
        <f t="shared" si="5"/>
        <v/>
      </c>
    </row>
    <row r="108" spans="12:14">
      <c r="M108" s="6">
        <f t="shared" si="4"/>
        <v>0</v>
      </c>
      <c r="N108" s="6" t="str">
        <f t="shared" si="5"/>
        <v/>
      </c>
    </row>
    <row r="109" spans="12:14">
      <c r="M109" s="6">
        <f t="shared" si="4"/>
        <v>0</v>
      </c>
      <c r="N109" s="6" t="str">
        <f t="shared" si="5"/>
        <v/>
      </c>
    </row>
    <row r="110" spans="12:14">
      <c r="M110" s="6">
        <f t="shared" si="4"/>
        <v>0</v>
      </c>
      <c r="N110" s="6" t="str">
        <f t="shared" si="5"/>
        <v/>
      </c>
    </row>
    <row r="111" spans="12:14">
      <c r="L111" s="332"/>
      <c r="M111" s="6">
        <f t="shared" si="4"/>
        <v>0</v>
      </c>
      <c r="N111" s="6" t="str">
        <f t="shared" si="5"/>
        <v/>
      </c>
    </row>
    <row r="112" spans="12:14">
      <c r="M112" s="6">
        <f t="shared" si="4"/>
        <v>0</v>
      </c>
      <c r="N112" s="6" t="str">
        <f t="shared" si="5"/>
        <v/>
      </c>
    </row>
    <row r="113" spans="13:14">
      <c r="M113" s="6">
        <f t="shared" si="4"/>
        <v>0</v>
      </c>
      <c r="N113" s="6" t="str">
        <f t="shared" si="5"/>
        <v/>
      </c>
    </row>
    <row r="114" spans="13:14">
      <c r="M114" s="6">
        <f t="shared" si="4"/>
        <v>0</v>
      </c>
      <c r="N114" s="6" t="str">
        <f t="shared" si="5"/>
        <v/>
      </c>
    </row>
    <row r="115" spans="13:14">
      <c r="M115" s="6">
        <f t="shared" si="4"/>
        <v>0</v>
      </c>
      <c r="N115" s="6" t="str">
        <f t="shared" si="5"/>
        <v/>
      </c>
    </row>
    <row r="116" spans="13:14">
      <c r="M116" s="6">
        <f t="shared" si="4"/>
        <v>0</v>
      </c>
      <c r="N116" s="6" t="str">
        <f t="shared" si="5"/>
        <v/>
      </c>
    </row>
    <row r="117" spans="13:14">
      <c r="M117" s="6">
        <f t="shared" si="4"/>
        <v>0</v>
      </c>
      <c r="N117" s="6" t="str">
        <f t="shared" si="5"/>
        <v/>
      </c>
    </row>
    <row r="118" spans="13:14">
      <c r="M118" s="6">
        <f t="shared" si="4"/>
        <v>0</v>
      </c>
      <c r="N118" s="6" t="str">
        <f t="shared" si="5"/>
        <v/>
      </c>
    </row>
    <row r="119" spans="13:14">
      <c r="M119" s="6">
        <f t="shared" si="4"/>
        <v>0</v>
      </c>
      <c r="N119" s="6" t="str">
        <f t="shared" si="5"/>
        <v/>
      </c>
    </row>
    <row r="120" spans="13:14">
      <c r="M120" s="6">
        <f t="shared" si="4"/>
        <v>0</v>
      </c>
      <c r="N120" s="6" t="str">
        <f t="shared" si="5"/>
        <v/>
      </c>
    </row>
    <row r="121" spans="13:14">
      <c r="M121" s="6">
        <f t="shared" si="4"/>
        <v>0</v>
      </c>
      <c r="N121" s="6" t="str">
        <f t="shared" si="5"/>
        <v/>
      </c>
    </row>
    <row r="122" spans="13:14">
      <c r="M122" s="6">
        <f t="shared" si="4"/>
        <v>0</v>
      </c>
      <c r="N122" s="6" t="str">
        <f t="shared" si="5"/>
        <v/>
      </c>
    </row>
    <row r="123" spans="13:14">
      <c r="M123" s="6">
        <f t="shared" si="4"/>
        <v>0</v>
      </c>
      <c r="N123" s="6" t="str">
        <f t="shared" si="5"/>
        <v/>
      </c>
    </row>
    <row r="124" spans="13:14">
      <c r="M124" s="6">
        <f t="shared" si="4"/>
        <v>0</v>
      </c>
      <c r="N124" s="6" t="str">
        <f t="shared" si="5"/>
        <v/>
      </c>
    </row>
    <row r="125" spans="13:14">
      <c r="M125" s="6">
        <f t="shared" si="4"/>
        <v>0</v>
      </c>
      <c r="N125" s="6" t="str">
        <f t="shared" si="5"/>
        <v/>
      </c>
    </row>
    <row r="126" spans="13:14">
      <c r="M126" s="6">
        <f t="shared" si="4"/>
        <v>0</v>
      </c>
      <c r="N126" s="6" t="str">
        <f t="shared" si="5"/>
        <v/>
      </c>
    </row>
    <row r="127" spans="13:14">
      <c r="M127" s="6">
        <f t="shared" si="4"/>
        <v>0</v>
      </c>
      <c r="N127" s="6" t="str">
        <f t="shared" si="5"/>
        <v/>
      </c>
    </row>
    <row r="128" spans="13:14">
      <c r="M128" s="6">
        <f t="shared" si="4"/>
        <v>0</v>
      </c>
      <c r="N128" s="6" t="str">
        <f t="shared" si="5"/>
        <v/>
      </c>
    </row>
    <row r="129" spans="13:14">
      <c r="M129" s="6">
        <f t="shared" si="4"/>
        <v>0</v>
      </c>
      <c r="N129" s="6" t="str">
        <f t="shared" si="5"/>
        <v/>
      </c>
    </row>
    <row r="130" spans="13:14">
      <c r="M130" s="6">
        <f t="shared" si="4"/>
        <v>0</v>
      </c>
      <c r="N130" s="6" t="str">
        <f t="shared" si="5"/>
        <v/>
      </c>
    </row>
    <row r="131" spans="13:14">
      <c r="M131" s="6">
        <f t="shared" si="4"/>
        <v>0</v>
      </c>
      <c r="N131" s="6" t="str">
        <f t="shared" si="5"/>
        <v/>
      </c>
    </row>
    <row r="132" spans="13:14">
      <c r="M132" s="6">
        <f t="shared" si="4"/>
        <v>0</v>
      </c>
      <c r="N132" s="6" t="str">
        <f t="shared" si="5"/>
        <v/>
      </c>
    </row>
    <row r="133" spans="13:14">
      <c r="M133" s="6">
        <f t="shared" si="4"/>
        <v>0</v>
      </c>
      <c r="N133" s="6" t="str">
        <f t="shared" si="5"/>
        <v/>
      </c>
    </row>
    <row r="134" spans="13:14">
      <c r="M134" s="6">
        <f t="shared" si="4"/>
        <v>0</v>
      </c>
      <c r="N134" s="6" t="str">
        <f t="shared" si="5"/>
        <v/>
      </c>
    </row>
    <row r="135" spans="13:14">
      <c r="M135" s="6">
        <f t="shared" si="4"/>
        <v>0</v>
      </c>
      <c r="N135" s="6" t="str">
        <f t="shared" si="5"/>
        <v/>
      </c>
    </row>
    <row r="136" spans="13:14">
      <c r="M136" s="6">
        <f t="shared" si="4"/>
        <v>0</v>
      </c>
      <c r="N136" s="6" t="str">
        <f t="shared" si="5"/>
        <v/>
      </c>
    </row>
    <row r="137" spans="13:14">
      <c r="M137" s="6">
        <f t="shared" si="4"/>
        <v>0</v>
      </c>
      <c r="N137" s="6" t="str">
        <f t="shared" si="5"/>
        <v/>
      </c>
    </row>
    <row r="138" spans="13:14">
      <c r="M138" s="6">
        <f t="shared" si="4"/>
        <v>0</v>
      </c>
      <c r="N138" s="6" t="str">
        <f t="shared" si="5"/>
        <v/>
      </c>
    </row>
    <row r="139" spans="13:14">
      <c r="M139" s="6">
        <f t="shared" si="4"/>
        <v>0</v>
      </c>
      <c r="N139" s="6" t="str">
        <f t="shared" si="5"/>
        <v/>
      </c>
    </row>
    <row r="140" spans="13:14">
      <c r="M140" s="6">
        <f t="shared" si="4"/>
        <v>0</v>
      </c>
      <c r="N140" s="6" t="str">
        <f t="shared" si="5"/>
        <v/>
      </c>
    </row>
    <row r="141" spans="13:14">
      <c r="M141" s="6">
        <f t="shared" si="4"/>
        <v>0</v>
      </c>
      <c r="N141" s="6" t="str">
        <f t="shared" si="5"/>
        <v/>
      </c>
    </row>
    <row r="142" spans="13:14">
      <c r="M142" s="6">
        <f t="shared" si="4"/>
        <v>0</v>
      </c>
      <c r="N142" s="6" t="str">
        <f t="shared" si="5"/>
        <v/>
      </c>
    </row>
    <row r="143" spans="13:14">
      <c r="M143" s="6">
        <f t="shared" si="4"/>
        <v>0</v>
      </c>
      <c r="N143" s="6" t="str">
        <f t="shared" si="5"/>
        <v/>
      </c>
    </row>
    <row r="144" spans="13:14">
      <c r="M144" s="6">
        <f t="shared" si="4"/>
        <v>0</v>
      </c>
      <c r="N144" s="6" t="str">
        <f t="shared" si="5"/>
        <v/>
      </c>
    </row>
    <row r="145" spans="13:14">
      <c r="M145" s="6">
        <f t="shared" si="4"/>
        <v>0</v>
      </c>
      <c r="N145" s="6" t="str">
        <f t="shared" si="5"/>
        <v/>
      </c>
    </row>
    <row r="146" spans="13:14">
      <c r="M146" s="6">
        <f t="shared" si="4"/>
        <v>0</v>
      </c>
      <c r="N146" s="6" t="str">
        <f t="shared" si="5"/>
        <v/>
      </c>
    </row>
    <row r="147" spans="13:14">
      <c r="M147" s="6">
        <f t="shared" si="4"/>
        <v>0</v>
      </c>
      <c r="N147" s="6" t="str">
        <f t="shared" si="5"/>
        <v/>
      </c>
    </row>
    <row r="148" spans="13:14">
      <c r="M148" s="6">
        <f t="shared" si="4"/>
        <v>0</v>
      </c>
      <c r="N148" s="6" t="str">
        <f t="shared" si="5"/>
        <v/>
      </c>
    </row>
    <row r="149" spans="13:14">
      <c r="M149" s="6">
        <f t="shared" si="4"/>
        <v>0</v>
      </c>
      <c r="N149" s="6" t="str">
        <f t="shared" si="5"/>
        <v/>
      </c>
    </row>
    <row r="150" spans="13:14">
      <c r="M150" s="6">
        <f t="shared" si="4"/>
        <v>0</v>
      </c>
      <c r="N150" s="6" t="str">
        <f t="shared" si="5"/>
        <v/>
      </c>
    </row>
    <row r="151" spans="13:14">
      <c r="M151" s="6">
        <f t="shared" si="4"/>
        <v>0</v>
      </c>
      <c r="N151" s="6" t="str">
        <f t="shared" si="5"/>
        <v/>
      </c>
    </row>
    <row r="152" spans="13:14">
      <c r="M152" s="6">
        <f t="shared" si="4"/>
        <v>0</v>
      </c>
      <c r="N152" s="6" t="str">
        <f t="shared" si="5"/>
        <v/>
      </c>
    </row>
    <row r="153" spans="13:14">
      <c r="M153" s="6">
        <f t="shared" ref="M153:M216" si="6">IF(ISNUMBER(FIND("/",$B122,1)),MID($B122,1,FIND("/",$B122,1)-1),$B122)</f>
        <v>0</v>
      </c>
      <c r="N153" s="6" t="str">
        <f t="shared" ref="N153:N216" si="7">IF(ISNUMBER(FIND("/",$B122,1)),MID($B122,FIND("/",$B122,1)+1,LEN($B122)),"")</f>
        <v/>
      </c>
    </row>
    <row r="154" spans="13:14">
      <c r="M154" s="6">
        <f t="shared" si="6"/>
        <v>0</v>
      </c>
      <c r="N154" s="6" t="str">
        <f t="shared" si="7"/>
        <v/>
      </c>
    </row>
    <row r="155" spans="13:14">
      <c r="M155" s="6">
        <f t="shared" si="6"/>
        <v>0</v>
      </c>
      <c r="N155" s="6" t="str">
        <f t="shared" si="7"/>
        <v/>
      </c>
    </row>
    <row r="156" spans="13:14">
      <c r="M156" s="6">
        <f t="shared" si="6"/>
        <v>0</v>
      </c>
      <c r="N156" s="6" t="str">
        <f t="shared" si="7"/>
        <v/>
      </c>
    </row>
    <row r="157" spans="13:14">
      <c r="M157" s="6">
        <f t="shared" si="6"/>
        <v>0</v>
      </c>
      <c r="N157" s="6" t="str">
        <f t="shared" si="7"/>
        <v/>
      </c>
    </row>
    <row r="158" spans="13:14">
      <c r="M158" s="6">
        <f t="shared" si="6"/>
        <v>0</v>
      </c>
      <c r="N158" s="6" t="str">
        <f t="shared" si="7"/>
        <v/>
      </c>
    </row>
    <row r="159" spans="13:14">
      <c r="M159" s="6">
        <f t="shared" si="6"/>
        <v>0</v>
      </c>
      <c r="N159" s="6" t="str">
        <f t="shared" si="7"/>
        <v/>
      </c>
    </row>
    <row r="160" spans="13:14">
      <c r="M160" s="6">
        <f t="shared" si="6"/>
        <v>0</v>
      </c>
      <c r="N160" s="6" t="str">
        <f t="shared" si="7"/>
        <v/>
      </c>
    </row>
    <row r="161" spans="13:14">
      <c r="M161" s="6">
        <f t="shared" si="6"/>
        <v>0</v>
      </c>
      <c r="N161" s="6" t="str">
        <f t="shared" si="7"/>
        <v/>
      </c>
    </row>
    <row r="162" spans="13:14">
      <c r="M162" s="6">
        <f t="shared" si="6"/>
        <v>0</v>
      </c>
      <c r="N162" s="6" t="str">
        <f t="shared" si="7"/>
        <v/>
      </c>
    </row>
    <row r="163" spans="13:14">
      <c r="M163" s="6">
        <f t="shared" si="6"/>
        <v>0</v>
      </c>
      <c r="N163" s="6" t="str">
        <f t="shared" si="7"/>
        <v/>
      </c>
    </row>
    <row r="164" spans="13:14">
      <c r="M164" s="6">
        <f t="shared" si="6"/>
        <v>0</v>
      </c>
      <c r="N164" s="6" t="str">
        <f t="shared" si="7"/>
        <v/>
      </c>
    </row>
    <row r="165" spans="13:14">
      <c r="M165" s="6">
        <f t="shared" si="6"/>
        <v>0</v>
      </c>
      <c r="N165" s="6" t="str">
        <f t="shared" si="7"/>
        <v/>
      </c>
    </row>
    <row r="166" spans="13:14">
      <c r="M166" s="6">
        <f t="shared" si="6"/>
        <v>0</v>
      </c>
      <c r="N166" s="6" t="str">
        <f t="shared" si="7"/>
        <v/>
      </c>
    </row>
    <row r="167" spans="13:14">
      <c r="M167" s="6">
        <f t="shared" si="6"/>
        <v>0</v>
      </c>
      <c r="N167" s="6" t="str">
        <f t="shared" si="7"/>
        <v/>
      </c>
    </row>
    <row r="168" spans="13:14">
      <c r="M168" s="6">
        <f t="shared" si="6"/>
        <v>0</v>
      </c>
      <c r="N168" s="6" t="str">
        <f t="shared" si="7"/>
        <v/>
      </c>
    </row>
    <row r="169" spans="13:14">
      <c r="M169" s="6">
        <f t="shared" si="6"/>
        <v>0</v>
      </c>
      <c r="N169" s="6" t="str">
        <f t="shared" si="7"/>
        <v/>
      </c>
    </row>
    <row r="170" spans="13:14">
      <c r="M170" s="6">
        <f t="shared" si="6"/>
        <v>0</v>
      </c>
      <c r="N170" s="6" t="str">
        <f t="shared" si="7"/>
        <v/>
      </c>
    </row>
    <row r="171" spans="13:14">
      <c r="M171" s="6">
        <f t="shared" si="6"/>
        <v>0</v>
      </c>
      <c r="N171" s="6" t="str">
        <f t="shared" si="7"/>
        <v/>
      </c>
    </row>
    <row r="172" spans="13:14">
      <c r="M172" s="6">
        <f t="shared" si="6"/>
        <v>0</v>
      </c>
      <c r="N172" s="6" t="str">
        <f t="shared" si="7"/>
        <v/>
      </c>
    </row>
    <row r="173" spans="13:14">
      <c r="M173" s="6">
        <f t="shared" si="6"/>
        <v>0</v>
      </c>
      <c r="N173" s="6" t="str">
        <f t="shared" si="7"/>
        <v/>
      </c>
    </row>
    <row r="174" spans="13:14">
      <c r="M174" s="6">
        <f t="shared" si="6"/>
        <v>0</v>
      </c>
      <c r="N174" s="6" t="str">
        <f t="shared" si="7"/>
        <v/>
      </c>
    </row>
    <row r="175" spans="13:14">
      <c r="M175" s="6">
        <f t="shared" si="6"/>
        <v>0</v>
      </c>
      <c r="N175" s="6" t="str">
        <f t="shared" si="7"/>
        <v/>
      </c>
    </row>
    <row r="176" spans="13:14">
      <c r="M176" s="6">
        <f t="shared" si="6"/>
        <v>0</v>
      </c>
      <c r="N176" s="6" t="str">
        <f t="shared" si="7"/>
        <v/>
      </c>
    </row>
    <row r="177" spans="12:14">
      <c r="M177" s="6">
        <f t="shared" si="6"/>
        <v>0</v>
      </c>
      <c r="N177" s="6" t="str">
        <f t="shared" si="7"/>
        <v/>
      </c>
    </row>
    <row r="178" spans="12:14">
      <c r="M178" s="6">
        <f t="shared" si="6"/>
        <v>0</v>
      </c>
      <c r="N178" s="6" t="str">
        <f t="shared" si="7"/>
        <v/>
      </c>
    </row>
    <row r="179" spans="12:14">
      <c r="M179" s="6">
        <f t="shared" si="6"/>
        <v>0</v>
      </c>
      <c r="N179" s="6" t="str">
        <f t="shared" si="7"/>
        <v/>
      </c>
    </row>
    <row r="180" spans="12:14">
      <c r="M180" s="6">
        <f t="shared" si="6"/>
        <v>0</v>
      </c>
      <c r="N180" s="6" t="str">
        <f t="shared" si="7"/>
        <v/>
      </c>
    </row>
    <row r="181" spans="12:14">
      <c r="M181" s="6">
        <f t="shared" si="6"/>
        <v>0</v>
      </c>
      <c r="N181" s="6" t="str">
        <f t="shared" si="7"/>
        <v/>
      </c>
    </row>
    <row r="182" spans="12:14">
      <c r="M182" s="6">
        <f t="shared" si="6"/>
        <v>0</v>
      </c>
      <c r="N182" s="6" t="str">
        <f t="shared" si="7"/>
        <v/>
      </c>
    </row>
    <row r="183" spans="12:14">
      <c r="M183" s="6">
        <f t="shared" si="6"/>
        <v>0</v>
      </c>
      <c r="N183" s="6" t="str">
        <f t="shared" si="7"/>
        <v/>
      </c>
    </row>
    <row r="184" spans="12:14">
      <c r="M184" s="6">
        <f t="shared" si="6"/>
        <v>0</v>
      </c>
      <c r="N184" s="6" t="str">
        <f t="shared" si="7"/>
        <v/>
      </c>
    </row>
    <row r="185" spans="12:14">
      <c r="M185" s="6">
        <f t="shared" si="6"/>
        <v>0</v>
      </c>
      <c r="N185" s="6" t="str">
        <f t="shared" si="7"/>
        <v/>
      </c>
    </row>
    <row r="186" spans="12:14">
      <c r="M186" s="6">
        <f t="shared" si="6"/>
        <v>0</v>
      </c>
      <c r="N186" s="6" t="str">
        <f t="shared" si="7"/>
        <v/>
      </c>
    </row>
    <row r="187" spans="12:14">
      <c r="M187" s="6">
        <f t="shared" si="6"/>
        <v>0</v>
      </c>
      <c r="N187" s="6" t="str">
        <f t="shared" si="7"/>
        <v/>
      </c>
    </row>
    <row r="188" spans="12:14">
      <c r="M188" s="6">
        <f t="shared" si="6"/>
        <v>0</v>
      </c>
      <c r="N188" s="6" t="str">
        <f t="shared" si="7"/>
        <v/>
      </c>
    </row>
    <row r="189" spans="12:14">
      <c r="M189" s="6">
        <f t="shared" si="6"/>
        <v>0</v>
      </c>
      <c r="N189" s="6" t="str">
        <f t="shared" si="7"/>
        <v/>
      </c>
    </row>
    <row r="190" spans="12:14">
      <c r="M190" s="6">
        <f t="shared" si="6"/>
        <v>0</v>
      </c>
      <c r="N190" s="6" t="str">
        <f t="shared" si="7"/>
        <v/>
      </c>
    </row>
    <row r="191" spans="12:14">
      <c r="M191" s="6">
        <f t="shared" si="6"/>
        <v>0</v>
      </c>
      <c r="N191" s="6" t="str">
        <f t="shared" si="7"/>
        <v/>
      </c>
    </row>
    <row r="192" spans="12:14">
      <c r="L192" s="10"/>
      <c r="M192" s="6">
        <f t="shared" si="6"/>
        <v>0</v>
      </c>
      <c r="N192" s="6" t="str">
        <f t="shared" si="7"/>
        <v/>
      </c>
    </row>
    <row r="193" spans="12:14">
      <c r="L193" s="10"/>
      <c r="M193" s="6">
        <f t="shared" si="6"/>
        <v>0</v>
      </c>
      <c r="N193" s="6" t="str">
        <f t="shared" si="7"/>
        <v/>
      </c>
    </row>
    <row r="194" spans="12:14">
      <c r="L194" s="10"/>
      <c r="M194" s="6">
        <f t="shared" si="6"/>
        <v>0</v>
      </c>
      <c r="N194" s="6" t="str">
        <f t="shared" si="7"/>
        <v/>
      </c>
    </row>
    <row r="195" spans="12:14">
      <c r="L195" s="10"/>
      <c r="M195" s="6">
        <f t="shared" si="6"/>
        <v>0</v>
      </c>
      <c r="N195" s="6" t="str">
        <f t="shared" si="7"/>
        <v/>
      </c>
    </row>
    <row r="196" spans="12:14">
      <c r="L196" s="10"/>
      <c r="M196" s="6">
        <f t="shared" si="6"/>
        <v>0</v>
      </c>
      <c r="N196" s="6" t="str">
        <f t="shared" si="7"/>
        <v/>
      </c>
    </row>
    <row r="197" spans="12:14">
      <c r="L197" s="10"/>
      <c r="M197" s="6">
        <f t="shared" si="6"/>
        <v>0</v>
      </c>
      <c r="N197" s="6" t="str">
        <f t="shared" si="7"/>
        <v/>
      </c>
    </row>
    <row r="198" spans="12:14">
      <c r="L198" s="10"/>
      <c r="M198" s="6">
        <f t="shared" si="6"/>
        <v>0</v>
      </c>
      <c r="N198" s="6" t="str">
        <f t="shared" si="7"/>
        <v/>
      </c>
    </row>
    <row r="199" spans="12:14">
      <c r="L199" s="10"/>
      <c r="M199" s="6">
        <f t="shared" si="6"/>
        <v>0</v>
      </c>
      <c r="N199" s="6" t="str">
        <f t="shared" si="7"/>
        <v/>
      </c>
    </row>
    <row r="200" spans="12:14">
      <c r="L200" s="10"/>
      <c r="M200" s="6">
        <f t="shared" si="6"/>
        <v>0</v>
      </c>
      <c r="N200" s="6" t="str">
        <f t="shared" si="7"/>
        <v/>
      </c>
    </row>
    <row r="201" spans="12:14">
      <c r="L201" s="10"/>
      <c r="M201" s="6">
        <f t="shared" si="6"/>
        <v>0</v>
      </c>
      <c r="N201" s="6" t="str">
        <f t="shared" si="7"/>
        <v/>
      </c>
    </row>
    <row r="202" spans="12:14">
      <c r="L202" s="10"/>
      <c r="M202" s="6">
        <f t="shared" si="6"/>
        <v>0</v>
      </c>
      <c r="N202" s="6" t="str">
        <f t="shared" si="7"/>
        <v/>
      </c>
    </row>
    <row r="203" spans="12:14">
      <c r="L203" s="10"/>
      <c r="M203" s="6">
        <f t="shared" si="6"/>
        <v>0</v>
      </c>
      <c r="N203" s="6" t="str">
        <f t="shared" si="7"/>
        <v/>
      </c>
    </row>
    <row r="204" spans="12:14">
      <c r="L204" s="10"/>
      <c r="M204" s="6">
        <f t="shared" si="6"/>
        <v>0</v>
      </c>
      <c r="N204" s="6" t="str">
        <f t="shared" si="7"/>
        <v/>
      </c>
    </row>
    <row r="205" spans="12:14">
      <c r="L205" s="10"/>
      <c r="M205" s="6">
        <f t="shared" si="6"/>
        <v>0</v>
      </c>
      <c r="N205" s="6" t="str">
        <f t="shared" si="7"/>
        <v/>
      </c>
    </row>
    <row r="206" spans="12:14">
      <c r="L206" s="10"/>
      <c r="M206" s="6">
        <f t="shared" si="6"/>
        <v>0</v>
      </c>
      <c r="N206" s="6" t="str">
        <f t="shared" si="7"/>
        <v/>
      </c>
    </row>
    <row r="207" spans="12:14">
      <c r="L207" s="10"/>
      <c r="M207" s="6">
        <f t="shared" si="6"/>
        <v>0</v>
      </c>
      <c r="N207" s="6" t="str">
        <f t="shared" si="7"/>
        <v/>
      </c>
    </row>
    <row r="208" spans="12:14">
      <c r="L208" s="10"/>
      <c r="M208" s="6">
        <f t="shared" si="6"/>
        <v>0</v>
      </c>
      <c r="N208" s="6" t="str">
        <f t="shared" si="7"/>
        <v/>
      </c>
    </row>
    <row r="209" spans="12:14">
      <c r="L209" s="10"/>
      <c r="M209" s="6">
        <f t="shared" si="6"/>
        <v>0</v>
      </c>
      <c r="N209" s="6" t="str">
        <f t="shared" si="7"/>
        <v/>
      </c>
    </row>
    <row r="210" spans="12:14">
      <c r="L210" s="10"/>
      <c r="M210" s="6">
        <f t="shared" si="6"/>
        <v>0</v>
      </c>
      <c r="N210" s="6" t="str">
        <f t="shared" si="7"/>
        <v/>
      </c>
    </row>
    <row r="211" spans="12:14">
      <c r="L211" s="10"/>
      <c r="M211" s="6">
        <f t="shared" si="6"/>
        <v>0</v>
      </c>
      <c r="N211" s="6" t="str">
        <f t="shared" si="7"/>
        <v/>
      </c>
    </row>
    <row r="212" spans="12:14">
      <c r="L212" s="10"/>
      <c r="M212" s="6">
        <f t="shared" si="6"/>
        <v>0</v>
      </c>
      <c r="N212" s="6" t="str">
        <f t="shared" si="7"/>
        <v/>
      </c>
    </row>
    <row r="213" spans="12:14">
      <c r="L213" s="36"/>
      <c r="M213" s="6">
        <f t="shared" si="6"/>
        <v>0</v>
      </c>
      <c r="N213" s="6" t="str">
        <f t="shared" si="7"/>
        <v/>
      </c>
    </row>
    <row r="214" spans="12:14">
      <c r="L214" s="36"/>
      <c r="M214" s="6">
        <f t="shared" si="6"/>
        <v>0</v>
      </c>
      <c r="N214" s="6" t="str">
        <f t="shared" si="7"/>
        <v/>
      </c>
    </row>
    <row r="215" spans="12:14">
      <c r="L215" s="36"/>
      <c r="M215" s="6">
        <f t="shared" si="6"/>
        <v>0</v>
      </c>
      <c r="N215" s="6" t="str">
        <f t="shared" si="7"/>
        <v/>
      </c>
    </row>
    <row r="216" spans="12:14">
      <c r="L216" s="36"/>
      <c r="M216" s="6">
        <f t="shared" si="6"/>
        <v>0</v>
      </c>
      <c r="N216" s="6" t="str">
        <f t="shared" si="7"/>
        <v/>
      </c>
    </row>
    <row r="217" spans="12:14">
      <c r="L217" s="36"/>
      <c r="M217" s="6">
        <f t="shared" ref="M217:M280" si="8">IF(ISNUMBER(FIND("/",$B186,1)),MID($B186,1,FIND("/",$B186,1)-1),$B186)</f>
        <v>0</v>
      </c>
      <c r="N217" s="6" t="str">
        <f t="shared" ref="N217:N280" si="9">IF(ISNUMBER(FIND("/",$B186,1)),MID($B186,FIND("/",$B186,1)+1,LEN($B186)),"")</f>
        <v/>
      </c>
    </row>
    <row r="218" spans="12:14">
      <c r="L218" s="36"/>
      <c r="M218" s="6">
        <f t="shared" si="8"/>
        <v>0</v>
      </c>
      <c r="N218" s="6" t="str">
        <f t="shared" si="9"/>
        <v/>
      </c>
    </row>
    <row r="219" spans="12:14">
      <c r="L219" s="36"/>
      <c r="M219" s="6">
        <f t="shared" si="8"/>
        <v>0</v>
      </c>
      <c r="N219" s="6" t="str">
        <f t="shared" si="9"/>
        <v/>
      </c>
    </row>
    <row r="220" spans="12:14">
      <c r="L220" s="36"/>
      <c r="M220" s="6">
        <f t="shared" si="8"/>
        <v>0</v>
      </c>
      <c r="N220" s="6" t="str">
        <f t="shared" si="9"/>
        <v/>
      </c>
    </row>
    <row r="221" spans="12:14">
      <c r="L221" s="36"/>
      <c r="M221" s="6">
        <f t="shared" si="8"/>
        <v>0</v>
      </c>
      <c r="N221" s="6" t="str">
        <f t="shared" si="9"/>
        <v/>
      </c>
    </row>
    <row r="222" spans="12:14">
      <c r="L222" s="36"/>
      <c r="M222" s="6">
        <f t="shared" si="8"/>
        <v>0</v>
      </c>
      <c r="N222" s="6" t="str">
        <f t="shared" si="9"/>
        <v/>
      </c>
    </row>
    <row r="223" spans="12:14">
      <c r="L223" s="36"/>
      <c r="M223" s="6">
        <f t="shared" si="8"/>
        <v>0</v>
      </c>
      <c r="N223" s="6" t="str">
        <f t="shared" si="9"/>
        <v/>
      </c>
    </row>
    <row r="224" spans="12:14">
      <c r="L224" s="36"/>
      <c r="M224" s="6">
        <f t="shared" si="8"/>
        <v>0</v>
      </c>
      <c r="N224" s="6" t="str">
        <f t="shared" si="9"/>
        <v/>
      </c>
    </row>
    <row r="225" spans="12:14">
      <c r="L225" s="36"/>
      <c r="M225" s="6">
        <f t="shared" si="8"/>
        <v>0</v>
      </c>
      <c r="N225" s="6" t="str">
        <f t="shared" si="9"/>
        <v/>
      </c>
    </row>
    <row r="226" spans="12:14">
      <c r="L226" s="36"/>
      <c r="M226" s="6">
        <f t="shared" si="8"/>
        <v>0</v>
      </c>
      <c r="N226" s="6" t="str">
        <f t="shared" si="9"/>
        <v/>
      </c>
    </row>
    <row r="227" spans="12:14">
      <c r="L227" s="36"/>
      <c r="M227" s="6">
        <f t="shared" si="8"/>
        <v>0</v>
      </c>
      <c r="N227" s="6" t="str">
        <f t="shared" si="9"/>
        <v/>
      </c>
    </row>
    <row r="228" spans="12:14">
      <c r="L228" s="36"/>
      <c r="M228" s="6">
        <f t="shared" si="8"/>
        <v>0</v>
      </c>
      <c r="N228" s="6" t="str">
        <f t="shared" si="9"/>
        <v/>
      </c>
    </row>
    <row r="229" spans="12:14">
      <c r="L229" s="36"/>
      <c r="M229" s="6">
        <f t="shared" si="8"/>
        <v>0</v>
      </c>
      <c r="N229" s="6" t="str">
        <f t="shared" si="9"/>
        <v/>
      </c>
    </row>
    <row r="230" spans="12:14">
      <c r="L230" s="36"/>
      <c r="M230" s="6">
        <f t="shared" si="8"/>
        <v>0</v>
      </c>
      <c r="N230" s="6" t="str">
        <f t="shared" si="9"/>
        <v/>
      </c>
    </row>
    <row r="231" spans="12:14">
      <c r="L231" s="36"/>
      <c r="M231" s="6">
        <f t="shared" si="8"/>
        <v>0</v>
      </c>
      <c r="N231" s="6" t="str">
        <f t="shared" si="9"/>
        <v/>
      </c>
    </row>
    <row r="232" spans="12:14">
      <c r="L232" s="36"/>
      <c r="M232" s="6">
        <f t="shared" si="8"/>
        <v>0</v>
      </c>
      <c r="N232" s="6" t="str">
        <f t="shared" si="9"/>
        <v/>
      </c>
    </row>
    <row r="233" spans="12:14">
      <c r="L233" s="36"/>
      <c r="M233" s="6">
        <f t="shared" si="8"/>
        <v>0</v>
      </c>
      <c r="N233" s="6" t="str">
        <f t="shared" si="9"/>
        <v/>
      </c>
    </row>
    <row r="234" spans="12:14">
      <c r="L234" s="36"/>
      <c r="M234" s="6">
        <f t="shared" si="8"/>
        <v>0</v>
      </c>
      <c r="N234" s="6" t="str">
        <f t="shared" si="9"/>
        <v/>
      </c>
    </row>
    <row r="235" spans="12:14">
      <c r="L235" s="10"/>
      <c r="M235" s="6">
        <f t="shared" si="8"/>
        <v>0</v>
      </c>
      <c r="N235" s="6" t="str">
        <f t="shared" si="9"/>
        <v/>
      </c>
    </row>
    <row r="236" spans="12:14">
      <c r="L236" s="10"/>
      <c r="M236" s="6">
        <f t="shared" si="8"/>
        <v>0</v>
      </c>
      <c r="N236" s="6" t="str">
        <f t="shared" si="9"/>
        <v/>
      </c>
    </row>
    <row r="237" spans="12:14">
      <c r="L237" s="10"/>
      <c r="M237" s="6">
        <f t="shared" si="8"/>
        <v>0</v>
      </c>
      <c r="N237" s="6" t="str">
        <f t="shared" si="9"/>
        <v/>
      </c>
    </row>
    <row r="238" spans="12:14">
      <c r="L238" s="10"/>
      <c r="M238" s="6">
        <f t="shared" si="8"/>
        <v>0</v>
      </c>
      <c r="N238" s="6" t="str">
        <f t="shared" si="9"/>
        <v/>
      </c>
    </row>
    <row r="239" spans="12:14">
      <c r="L239" s="10"/>
      <c r="M239" s="6">
        <f t="shared" si="8"/>
        <v>0</v>
      </c>
      <c r="N239" s="6" t="str">
        <f t="shared" si="9"/>
        <v/>
      </c>
    </row>
    <row r="240" spans="12:14">
      <c r="L240" s="10"/>
      <c r="M240" s="6">
        <f t="shared" si="8"/>
        <v>0</v>
      </c>
      <c r="N240" s="6" t="str">
        <f t="shared" si="9"/>
        <v/>
      </c>
    </row>
    <row r="241" spans="12:14">
      <c r="L241" s="10"/>
      <c r="M241" s="6">
        <f t="shared" si="8"/>
        <v>0</v>
      </c>
      <c r="N241" s="6" t="str">
        <f t="shared" si="9"/>
        <v/>
      </c>
    </row>
    <row r="242" spans="12:14">
      <c r="M242" s="6">
        <f t="shared" si="8"/>
        <v>0</v>
      </c>
      <c r="N242" s="6" t="str">
        <f t="shared" si="9"/>
        <v/>
      </c>
    </row>
    <row r="243" spans="12:14">
      <c r="M243" s="6">
        <f t="shared" si="8"/>
        <v>0</v>
      </c>
      <c r="N243" s="6" t="str">
        <f t="shared" si="9"/>
        <v/>
      </c>
    </row>
    <row r="244" spans="12:14">
      <c r="M244" s="6">
        <f t="shared" si="8"/>
        <v>0</v>
      </c>
      <c r="N244" s="6" t="str">
        <f t="shared" si="9"/>
        <v/>
      </c>
    </row>
    <row r="245" spans="12:14">
      <c r="M245" s="6">
        <f t="shared" si="8"/>
        <v>0</v>
      </c>
      <c r="N245" s="6" t="str">
        <f t="shared" si="9"/>
        <v/>
      </c>
    </row>
    <row r="246" spans="12:14">
      <c r="M246" s="6">
        <f t="shared" si="8"/>
        <v>0</v>
      </c>
      <c r="N246" s="6" t="str">
        <f t="shared" si="9"/>
        <v/>
      </c>
    </row>
    <row r="247" spans="12:14">
      <c r="M247" s="6">
        <f t="shared" si="8"/>
        <v>0</v>
      </c>
      <c r="N247" s="6" t="str">
        <f t="shared" si="9"/>
        <v/>
      </c>
    </row>
    <row r="248" spans="12:14">
      <c r="M248" s="6">
        <f t="shared" si="8"/>
        <v>0</v>
      </c>
      <c r="N248" s="6" t="str">
        <f t="shared" si="9"/>
        <v/>
      </c>
    </row>
    <row r="249" spans="12:14">
      <c r="M249" s="6">
        <f t="shared" si="8"/>
        <v>0</v>
      </c>
      <c r="N249" s="6" t="str">
        <f t="shared" si="9"/>
        <v/>
      </c>
    </row>
    <row r="250" spans="12:14">
      <c r="M250" s="6">
        <f t="shared" si="8"/>
        <v>0</v>
      </c>
      <c r="N250" s="6" t="str">
        <f t="shared" si="9"/>
        <v/>
      </c>
    </row>
    <row r="251" spans="12:14">
      <c r="M251" s="6">
        <f t="shared" si="8"/>
        <v>0</v>
      </c>
      <c r="N251" s="6" t="str">
        <f t="shared" si="9"/>
        <v/>
      </c>
    </row>
    <row r="252" spans="12:14">
      <c r="M252" s="6">
        <f t="shared" si="8"/>
        <v>0</v>
      </c>
      <c r="N252" s="6" t="str">
        <f t="shared" si="9"/>
        <v/>
      </c>
    </row>
    <row r="253" spans="12:14">
      <c r="M253" s="6">
        <f t="shared" si="8"/>
        <v>0</v>
      </c>
      <c r="N253" s="6" t="str">
        <f t="shared" si="9"/>
        <v/>
      </c>
    </row>
    <row r="254" spans="12:14">
      <c r="M254" s="6">
        <f t="shared" si="8"/>
        <v>0</v>
      </c>
      <c r="N254" s="6" t="str">
        <f t="shared" si="9"/>
        <v/>
      </c>
    </row>
    <row r="255" spans="12:14">
      <c r="M255" s="6">
        <f t="shared" si="8"/>
        <v>0</v>
      </c>
      <c r="N255" s="6" t="str">
        <f t="shared" si="9"/>
        <v/>
      </c>
    </row>
    <row r="256" spans="12:14">
      <c r="M256" s="6">
        <f t="shared" si="8"/>
        <v>0</v>
      </c>
      <c r="N256" s="6" t="str">
        <f t="shared" si="9"/>
        <v/>
      </c>
    </row>
    <row r="257" spans="13:14">
      <c r="M257" s="6">
        <f t="shared" si="8"/>
        <v>0</v>
      </c>
      <c r="N257" s="6" t="str">
        <f t="shared" si="9"/>
        <v/>
      </c>
    </row>
    <row r="258" spans="13:14">
      <c r="M258" s="6">
        <f t="shared" si="8"/>
        <v>0</v>
      </c>
      <c r="N258" s="6" t="str">
        <f t="shared" si="9"/>
        <v/>
      </c>
    </row>
    <row r="259" spans="13:14">
      <c r="M259" s="6">
        <f t="shared" si="8"/>
        <v>0</v>
      </c>
      <c r="N259" s="6" t="str">
        <f t="shared" si="9"/>
        <v/>
      </c>
    </row>
    <row r="260" spans="13:14">
      <c r="M260" s="6">
        <f t="shared" si="8"/>
        <v>0</v>
      </c>
      <c r="N260" s="6" t="str">
        <f t="shared" si="9"/>
        <v/>
      </c>
    </row>
    <row r="261" spans="13:14">
      <c r="M261" s="6">
        <f t="shared" si="8"/>
        <v>0</v>
      </c>
      <c r="N261" s="6" t="str">
        <f t="shared" si="9"/>
        <v/>
      </c>
    </row>
    <row r="262" spans="13:14">
      <c r="M262" s="6">
        <f t="shared" si="8"/>
        <v>0</v>
      </c>
      <c r="N262" s="6" t="str">
        <f t="shared" si="9"/>
        <v/>
      </c>
    </row>
    <row r="263" spans="13:14">
      <c r="M263" s="6">
        <f t="shared" si="8"/>
        <v>0</v>
      </c>
      <c r="N263" s="6" t="str">
        <f t="shared" si="9"/>
        <v/>
      </c>
    </row>
    <row r="264" spans="13:14">
      <c r="M264" s="6">
        <f t="shared" si="8"/>
        <v>0</v>
      </c>
      <c r="N264" s="6" t="str">
        <f t="shared" si="9"/>
        <v/>
      </c>
    </row>
    <row r="265" spans="13:14">
      <c r="M265" s="6">
        <f t="shared" si="8"/>
        <v>0</v>
      </c>
      <c r="N265" s="6" t="str">
        <f t="shared" si="9"/>
        <v/>
      </c>
    </row>
    <row r="266" spans="13:14">
      <c r="M266" s="6">
        <f t="shared" si="8"/>
        <v>0</v>
      </c>
      <c r="N266" s="6" t="str">
        <f t="shared" si="9"/>
        <v/>
      </c>
    </row>
    <row r="267" spans="13:14">
      <c r="M267" s="6">
        <f t="shared" si="8"/>
        <v>0</v>
      </c>
      <c r="N267" s="6" t="str">
        <f t="shared" si="9"/>
        <v/>
      </c>
    </row>
    <row r="268" spans="13:14">
      <c r="M268" s="6">
        <f t="shared" si="8"/>
        <v>0</v>
      </c>
      <c r="N268" s="6" t="str">
        <f t="shared" si="9"/>
        <v/>
      </c>
    </row>
    <row r="269" spans="13:14">
      <c r="M269" s="6">
        <f t="shared" si="8"/>
        <v>0</v>
      </c>
      <c r="N269" s="6" t="str">
        <f t="shared" si="9"/>
        <v/>
      </c>
    </row>
    <row r="270" spans="13:14">
      <c r="M270" s="6">
        <f t="shared" si="8"/>
        <v>0</v>
      </c>
      <c r="N270" s="6" t="str">
        <f t="shared" si="9"/>
        <v/>
      </c>
    </row>
    <row r="271" spans="13:14">
      <c r="M271" s="6">
        <f t="shared" si="8"/>
        <v>0</v>
      </c>
      <c r="N271" s="6" t="str">
        <f t="shared" si="9"/>
        <v/>
      </c>
    </row>
    <row r="272" spans="13:14">
      <c r="M272" s="6">
        <f t="shared" si="8"/>
        <v>0</v>
      </c>
      <c r="N272" s="6" t="str">
        <f t="shared" si="9"/>
        <v/>
      </c>
    </row>
    <row r="273" spans="13:14">
      <c r="M273" s="6">
        <f t="shared" si="8"/>
        <v>0</v>
      </c>
      <c r="N273" s="6" t="str">
        <f t="shared" si="9"/>
        <v/>
      </c>
    </row>
    <row r="274" spans="13:14">
      <c r="M274" s="6">
        <f t="shared" si="8"/>
        <v>0</v>
      </c>
      <c r="N274" s="6" t="str">
        <f t="shared" si="9"/>
        <v/>
      </c>
    </row>
    <row r="275" spans="13:14">
      <c r="M275" s="6">
        <f t="shared" si="8"/>
        <v>0</v>
      </c>
      <c r="N275" s="6" t="str">
        <f t="shared" si="9"/>
        <v/>
      </c>
    </row>
    <row r="276" spans="13:14">
      <c r="M276" s="6">
        <f t="shared" si="8"/>
        <v>0</v>
      </c>
      <c r="N276" s="6" t="str">
        <f t="shared" si="9"/>
        <v/>
      </c>
    </row>
    <row r="277" spans="13:14">
      <c r="M277" s="6">
        <f t="shared" si="8"/>
        <v>0</v>
      </c>
      <c r="N277" s="6" t="str">
        <f t="shared" si="9"/>
        <v/>
      </c>
    </row>
    <row r="278" spans="13:14">
      <c r="M278" s="6">
        <f t="shared" si="8"/>
        <v>0</v>
      </c>
      <c r="N278" s="6" t="str">
        <f t="shared" si="9"/>
        <v/>
      </c>
    </row>
    <row r="279" spans="13:14">
      <c r="M279" s="6">
        <f t="shared" si="8"/>
        <v>0</v>
      </c>
      <c r="N279" s="6" t="str">
        <f t="shared" si="9"/>
        <v/>
      </c>
    </row>
    <row r="280" spans="13:14">
      <c r="M280" s="6">
        <f t="shared" si="8"/>
        <v>0</v>
      </c>
      <c r="N280" s="6" t="str">
        <f t="shared" si="9"/>
        <v/>
      </c>
    </row>
    <row r="281" spans="13:14">
      <c r="M281" s="6">
        <f t="shared" ref="M281:M319" si="10">IF(ISNUMBER(FIND("/",$B250,1)),MID($B250,1,FIND("/",$B250,1)-1),$B250)</f>
        <v>0</v>
      </c>
      <c r="N281" s="6" t="str">
        <f t="shared" ref="N281:N319" si="11">IF(ISNUMBER(FIND("/",$B250,1)),MID($B250,FIND("/",$B250,1)+1,LEN($B250)),"")</f>
        <v/>
      </c>
    </row>
    <row r="282" spans="13:14">
      <c r="M282" s="6">
        <f t="shared" si="10"/>
        <v>0</v>
      </c>
      <c r="N282" s="6" t="str">
        <f t="shared" si="11"/>
        <v/>
      </c>
    </row>
    <row r="283" spans="13:14">
      <c r="M283" s="6">
        <f t="shared" si="10"/>
        <v>0</v>
      </c>
      <c r="N283" s="6" t="str">
        <f t="shared" si="11"/>
        <v/>
      </c>
    </row>
    <row r="284" spans="13:14">
      <c r="M284" s="6">
        <f t="shared" si="10"/>
        <v>0</v>
      </c>
      <c r="N284" s="6" t="str">
        <f t="shared" si="11"/>
        <v/>
      </c>
    </row>
    <row r="285" spans="13:14">
      <c r="M285" s="6">
        <f t="shared" si="10"/>
        <v>0</v>
      </c>
      <c r="N285" s="6" t="str">
        <f t="shared" si="11"/>
        <v/>
      </c>
    </row>
    <row r="286" spans="13:14">
      <c r="M286" s="6">
        <f t="shared" si="10"/>
        <v>0</v>
      </c>
      <c r="N286" s="6" t="str">
        <f t="shared" si="11"/>
        <v/>
      </c>
    </row>
    <row r="287" spans="13:14">
      <c r="M287" s="6">
        <f t="shared" si="10"/>
        <v>0</v>
      </c>
      <c r="N287" s="6" t="str">
        <f t="shared" si="11"/>
        <v/>
      </c>
    </row>
    <row r="288" spans="13:14">
      <c r="M288" s="6">
        <f t="shared" si="10"/>
        <v>0</v>
      </c>
      <c r="N288" s="6" t="str">
        <f t="shared" si="11"/>
        <v/>
      </c>
    </row>
    <row r="289" spans="13:14">
      <c r="M289" s="6">
        <f t="shared" si="10"/>
        <v>0</v>
      </c>
      <c r="N289" s="6" t="str">
        <f t="shared" si="11"/>
        <v/>
      </c>
    </row>
    <row r="290" spans="13:14">
      <c r="M290" s="6">
        <f t="shared" si="10"/>
        <v>0</v>
      </c>
      <c r="N290" s="6" t="str">
        <f t="shared" si="11"/>
        <v/>
      </c>
    </row>
    <row r="291" spans="13:14">
      <c r="M291" s="6">
        <f t="shared" si="10"/>
        <v>0</v>
      </c>
      <c r="N291" s="6" t="str">
        <f t="shared" si="11"/>
        <v/>
      </c>
    </row>
    <row r="292" spans="13:14">
      <c r="M292" s="6">
        <f t="shared" si="10"/>
        <v>0</v>
      </c>
      <c r="N292" s="6" t="str">
        <f t="shared" si="11"/>
        <v/>
      </c>
    </row>
    <row r="293" spans="13:14">
      <c r="M293" s="6">
        <f t="shared" si="10"/>
        <v>0</v>
      </c>
      <c r="N293" s="6" t="str">
        <f t="shared" si="11"/>
        <v/>
      </c>
    </row>
    <row r="294" spans="13:14">
      <c r="M294" s="6">
        <f t="shared" si="10"/>
        <v>0</v>
      </c>
      <c r="N294" s="6" t="str">
        <f t="shared" si="11"/>
        <v/>
      </c>
    </row>
    <row r="295" spans="13:14">
      <c r="M295" s="6">
        <f t="shared" si="10"/>
        <v>0</v>
      </c>
      <c r="N295" s="6" t="str">
        <f t="shared" si="11"/>
        <v/>
      </c>
    </row>
    <row r="296" spans="13:14">
      <c r="M296" s="6">
        <f t="shared" si="10"/>
        <v>0</v>
      </c>
      <c r="N296" s="6" t="str">
        <f t="shared" si="11"/>
        <v/>
      </c>
    </row>
    <row r="297" spans="13:14">
      <c r="M297" s="6">
        <f t="shared" si="10"/>
        <v>0</v>
      </c>
      <c r="N297" s="6" t="str">
        <f t="shared" si="11"/>
        <v/>
      </c>
    </row>
    <row r="298" spans="13:14">
      <c r="M298" s="6">
        <f t="shared" si="10"/>
        <v>0</v>
      </c>
      <c r="N298" s="6" t="str">
        <f t="shared" si="11"/>
        <v/>
      </c>
    </row>
    <row r="299" spans="13:14">
      <c r="M299" s="6">
        <f t="shared" si="10"/>
        <v>0</v>
      </c>
      <c r="N299" s="6" t="str">
        <f t="shared" si="11"/>
        <v/>
      </c>
    </row>
    <row r="300" spans="13:14">
      <c r="M300" s="6">
        <f t="shared" si="10"/>
        <v>0</v>
      </c>
      <c r="N300" s="6" t="str">
        <f t="shared" si="11"/>
        <v/>
      </c>
    </row>
    <row r="301" spans="13:14">
      <c r="M301" s="6">
        <f t="shared" si="10"/>
        <v>0</v>
      </c>
      <c r="N301" s="6" t="str">
        <f t="shared" si="11"/>
        <v/>
      </c>
    </row>
    <row r="302" spans="13:14">
      <c r="M302" s="6">
        <f t="shared" si="10"/>
        <v>0</v>
      </c>
      <c r="N302" s="6" t="str">
        <f t="shared" si="11"/>
        <v/>
      </c>
    </row>
    <row r="303" spans="13:14">
      <c r="M303" s="6">
        <f t="shared" si="10"/>
        <v>0</v>
      </c>
      <c r="N303" s="6" t="str">
        <f t="shared" si="11"/>
        <v/>
      </c>
    </row>
    <row r="304" spans="13:14">
      <c r="M304" s="6">
        <f t="shared" si="10"/>
        <v>0</v>
      </c>
      <c r="N304" s="6" t="str">
        <f t="shared" si="11"/>
        <v/>
      </c>
    </row>
    <row r="305" spans="12:14">
      <c r="M305" s="6">
        <f t="shared" si="10"/>
        <v>0</v>
      </c>
      <c r="N305" s="6" t="str">
        <f t="shared" si="11"/>
        <v/>
      </c>
    </row>
    <row r="306" spans="12:14">
      <c r="M306" s="6">
        <f t="shared" si="10"/>
        <v>0</v>
      </c>
      <c r="N306" s="6" t="str">
        <f t="shared" si="11"/>
        <v/>
      </c>
    </row>
    <row r="307" spans="12:14">
      <c r="M307" s="6">
        <f t="shared" si="10"/>
        <v>0</v>
      </c>
      <c r="N307" s="6" t="str">
        <f t="shared" si="11"/>
        <v/>
      </c>
    </row>
    <row r="308" spans="12:14">
      <c r="M308" s="6">
        <f t="shared" si="10"/>
        <v>0</v>
      </c>
      <c r="N308" s="6" t="str">
        <f t="shared" si="11"/>
        <v/>
      </c>
    </row>
    <row r="309" spans="12:14">
      <c r="M309" s="6">
        <f t="shared" si="10"/>
        <v>0</v>
      </c>
      <c r="N309" s="6" t="str">
        <f t="shared" si="11"/>
        <v/>
      </c>
    </row>
    <row r="310" spans="12:14">
      <c r="M310" s="6">
        <f t="shared" si="10"/>
        <v>0</v>
      </c>
      <c r="N310" s="6" t="str">
        <f t="shared" si="11"/>
        <v/>
      </c>
    </row>
    <row r="311" spans="12:14">
      <c r="M311" s="6">
        <f t="shared" si="10"/>
        <v>0</v>
      </c>
      <c r="N311" s="6" t="str">
        <f t="shared" si="11"/>
        <v/>
      </c>
    </row>
    <row r="312" spans="12:14">
      <c r="M312" s="6">
        <f t="shared" si="10"/>
        <v>0</v>
      </c>
      <c r="N312" s="6" t="str">
        <f t="shared" si="11"/>
        <v/>
      </c>
    </row>
    <row r="313" spans="12:14">
      <c r="M313" s="6">
        <f t="shared" si="10"/>
        <v>0</v>
      </c>
      <c r="N313" s="6" t="str">
        <f t="shared" si="11"/>
        <v/>
      </c>
    </row>
    <row r="314" spans="12:14">
      <c r="M314" s="6">
        <f t="shared" si="10"/>
        <v>0</v>
      </c>
      <c r="N314" s="6" t="str">
        <f t="shared" si="11"/>
        <v/>
      </c>
    </row>
    <row r="315" spans="12:14">
      <c r="L315" s="333"/>
      <c r="M315" s="6">
        <f t="shared" si="10"/>
        <v>0</v>
      </c>
      <c r="N315" s="6" t="str">
        <f t="shared" si="11"/>
        <v/>
      </c>
    </row>
    <row r="316" spans="12:14">
      <c r="L316" s="70"/>
      <c r="M316" s="6">
        <f t="shared" si="10"/>
        <v>0</v>
      </c>
      <c r="N316" s="6" t="str">
        <f t="shared" si="11"/>
        <v/>
      </c>
    </row>
    <row r="317" spans="12:14">
      <c r="L317" s="70"/>
      <c r="M317" s="6">
        <f t="shared" si="10"/>
        <v>0</v>
      </c>
      <c r="N317" s="6" t="str">
        <f t="shared" si="11"/>
        <v/>
      </c>
    </row>
    <row r="318" spans="12:14">
      <c r="L318" s="333"/>
      <c r="M318" s="6">
        <f t="shared" si="10"/>
        <v>0</v>
      </c>
      <c r="N318" s="6" t="str">
        <f t="shared" si="11"/>
        <v/>
      </c>
    </row>
    <row r="319" spans="12:14">
      <c r="L319" s="333"/>
      <c r="M319" s="6">
        <f t="shared" si="10"/>
        <v>0</v>
      </c>
      <c r="N319" s="6" t="str">
        <f t="shared" si="11"/>
        <v/>
      </c>
    </row>
    <row r="320" spans="12:14">
      <c r="L320" s="333"/>
    </row>
    <row r="321" spans="12:12">
      <c r="L321" s="333"/>
    </row>
    <row r="322" spans="12:12">
      <c r="L322" s="124"/>
    </row>
    <row r="323" spans="12:12">
      <c r="L323" s="124"/>
    </row>
  </sheetData>
  <sortState xmlns:xlrd2="http://schemas.microsoft.com/office/spreadsheetml/2017/richdata2" ref="A5:I38">
    <sortCondition ref="D5:D38"/>
  </sortState>
  <mergeCells count="2">
    <mergeCell ref="A1:H1"/>
    <mergeCell ref="A3:G3"/>
  </mergeCells>
  <phoneticPr fontId="0" type="noConversion"/>
  <conditionalFormatting sqref="E5:E9">
    <cfRule type="containsText" dxfId="829" priority="12" operator="containsText" text="CADUCADO">
      <formula>NOT(ISERROR(SEARCH("CADUCADO",E5)))</formula>
    </cfRule>
  </conditionalFormatting>
  <conditionalFormatting sqref="F5:F9">
    <cfRule type="containsText" dxfId="828" priority="11" operator="containsText" text="ALERTA">
      <formula>NOT(ISERROR(SEARCH("ALERTA",F5)))</formula>
    </cfRule>
  </conditionalFormatting>
  <hyperlinks>
    <hyperlink ref="A1:H1" location="TITULARES!A1" display="LISTA DE DIAGNOSTICADORES CON AUTORIZACIÓN DE COMERCIALIZACIÓN EN CUBA 2017" xr:uid="{00000000-0004-0000-0C00-000000000000}"/>
  </hyperlinks>
  <pageMargins left="0.75" right="0.75" top="1" bottom="1" header="0" footer="0"/>
  <pageSetup orientation="landscape" verticalDpi="1200" r:id="rId2"/>
  <headerFooter alignWithMargins="0"/>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7">
    <pageSetUpPr fitToPage="1"/>
  </sheetPr>
  <dimension ref="A1:CR313"/>
  <sheetViews>
    <sheetView workbookViewId="0">
      <selection sqref="A1:H1"/>
    </sheetView>
  </sheetViews>
  <sheetFormatPr baseColWidth="10" defaultRowHeight="15"/>
  <cols>
    <col min="1" max="1" width="14.42578125" style="13" customWidth="1"/>
    <col min="2" max="2" width="12.42578125" style="13" customWidth="1"/>
    <col min="3" max="3" width="12.140625" style="13" customWidth="1"/>
    <col min="4" max="4" width="16.42578125" style="13" customWidth="1"/>
    <col min="5" max="5" width="17.140625" style="13" customWidth="1"/>
    <col min="6" max="6" width="16.42578125" style="13" customWidth="1"/>
    <col min="7" max="7" width="13.85546875" style="6" customWidth="1"/>
    <col min="8" max="8" width="35.140625" style="13" customWidth="1"/>
    <col min="9" max="9" width="63.85546875" style="11" customWidth="1"/>
    <col min="10" max="10" width="38.42578125" style="13" customWidth="1"/>
    <col min="11" max="11" width="20.5703125" style="46" customWidth="1"/>
    <col min="12" max="12" width="11.42578125" style="1978" customWidth="1"/>
    <col min="13" max="13" width="12.85546875" style="1978" customWidth="1"/>
    <col min="14" max="14" width="17.28515625" style="1978" hidden="1" customWidth="1"/>
    <col min="15" max="15" width="11.5703125" style="1972" hidden="1" customWidth="1"/>
    <col min="16" max="16" width="8.5703125" style="1972" hidden="1" customWidth="1"/>
    <col min="17" max="17" width="5" style="1972" hidden="1" customWidth="1"/>
    <col min="18" max="19" width="11.42578125" style="1972"/>
    <col min="20" max="27" width="0" style="1972" hidden="1" customWidth="1"/>
    <col min="28" max="30" width="11.42578125" style="1972"/>
    <col min="31" max="16384" width="11.42578125" style="13"/>
  </cols>
  <sheetData>
    <row r="1" spans="1:96" s="1972" customFormat="1">
      <c r="A1" s="2540" t="s">
        <v>6200</v>
      </c>
      <c r="B1" s="2540"/>
      <c r="C1" s="2540"/>
      <c r="D1" s="2540"/>
      <c r="E1" s="2540"/>
      <c r="F1" s="2540"/>
      <c r="G1" s="2540"/>
      <c r="H1" s="2540"/>
      <c r="I1" s="1985"/>
      <c r="K1" s="2097"/>
      <c r="L1" s="1978"/>
      <c r="M1" s="1978"/>
      <c r="N1" s="1978"/>
    </row>
    <row r="2" spans="1:96" s="1972" customFormat="1" ht="24.75" customHeight="1" thickBot="1">
      <c r="A2" s="1958" t="s">
        <v>1373</v>
      </c>
      <c r="B2" s="1959"/>
      <c r="C2" s="1959"/>
      <c r="D2" s="1959"/>
      <c r="E2" s="1959"/>
      <c r="F2" s="1959"/>
      <c r="G2" s="1978"/>
      <c r="I2" s="1985"/>
      <c r="K2" s="2097"/>
      <c r="L2" s="1978"/>
      <c r="M2" s="2090"/>
      <c r="N2" s="1978"/>
      <c r="S2" s="1942" t="s">
        <v>2738</v>
      </c>
      <c r="T2" s="1960">
        <f ca="1">TODAY()</f>
        <v>46175</v>
      </c>
    </row>
    <row r="3" spans="1:96" s="1972" customFormat="1" ht="22.5" customHeight="1" thickTop="1">
      <c r="A3" s="2581" t="s">
        <v>1161</v>
      </c>
      <c r="B3" s="2579"/>
      <c r="C3" s="2579"/>
      <c r="D3" s="2579"/>
      <c r="E3" s="2579"/>
      <c r="F3" s="2579"/>
      <c r="G3" s="2582"/>
      <c r="H3" s="2098"/>
      <c r="I3" s="2098"/>
      <c r="J3" s="2098"/>
      <c r="K3" s="2099"/>
      <c r="L3" s="1978"/>
      <c r="M3" s="1978"/>
      <c r="N3" s="1978"/>
    </row>
    <row r="4" spans="1:96" s="450" customFormat="1" ht="34.5" customHeight="1">
      <c r="A4" s="491" t="s">
        <v>1603</v>
      </c>
      <c r="B4" s="489" t="s">
        <v>1160</v>
      </c>
      <c r="C4" s="489" t="s">
        <v>1162</v>
      </c>
      <c r="D4" s="489" t="s">
        <v>1163</v>
      </c>
      <c r="E4" s="495" t="s">
        <v>2736</v>
      </c>
      <c r="F4" s="495" t="s">
        <v>2737</v>
      </c>
      <c r="G4" s="508" t="s">
        <v>604</v>
      </c>
      <c r="H4" s="491" t="s">
        <v>1586</v>
      </c>
      <c r="I4" s="508" t="s">
        <v>1164</v>
      </c>
      <c r="J4" s="489" t="s">
        <v>581</v>
      </c>
      <c r="K4" s="508" t="s">
        <v>1047</v>
      </c>
      <c r="L4" s="2090"/>
      <c r="M4" s="2090"/>
      <c r="N4" s="2090" t="s">
        <v>1591</v>
      </c>
      <c r="O4" s="1928" t="s">
        <v>1594</v>
      </c>
      <c r="P4" s="1928"/>
      <c r="Q4" s="1928"/>
      <c r="R4" s="1928"/>
      <c r="S4" s="1928"/>
      <c r="T4" s="1928"/>
      <c r="U4" s="1928"/>
      <c r="V4" s="1928"/>
      <c r="W4" s="1928"/>
      <c r="X4" s="1928"/>
      <c r="Y4" s="1928"/>
      <c r="Z4" s="1928"/>
      <c r="AA4" s="1928"/>
      <c r="AB4" s="1928"/>
      <c r="AC4" s="1928"/>
      <c r="AD4" s="1928"/>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8"/>
      <c r="BC4" s="498"/>
      <c r="BD4" s="498"/>
      <c r="BE4" s="498"/>
      <c r="BF4" s="498"/>
      <c r="BG4" s="498"/>
      <c r="BH4" s="498"/>
      <c r="BI4" s="498"/>
      <c r="BJ4" s="498"/>
      <c r="BK4" s="498"/>
      <c r="BL4" s="498"/>
      <c r="BM4" s="498"/>
      <c r="BN4" s="498"/>
      <c r="BO4" s="498"/>
      <c r="BP4" s="498"/>
      <c r="BQ4" s="498"/>
      <c r="BR4" s="498"/>
      <c r="BS4" s="498"/>
      <c r="BT4" s="498"/>
      <c r="BU4" s="498"/>
      <c r="BV4" s="498"/>
      <c r="BW4" s="498"/>
      <c r="BX4" s="498"/>
      <c r="BY4" s="498"/>
      <c r="BZ4" s="498"/>
      <c r="CA4" s="498"/>
      <c r="CB4" s="498"/>
      <c r="CC4" s="498"/>
      <c r="CD4" s="498"/>
      <c r="CE4" s="498"/>
      <c r="CF4" s="498"/>
      <c r="CG4" s="498"/>
      <c r="CH4" s="498"/>
      <c r="CI4" s="498"/>
      <c r="CJ4" s="498"/>
      <c r="CK4" s="498"/>
      <c r="CL4" s="498"/>
      <c r="CM4" s="498"/>
      <c r="CN4" s="498"/>
      <c r="CO4" s="498"/>
      <c r="CP4" s="498"/>
      <c r="CQ4" s="498"/>
      <c r="CR4" s="498"/>
    </row>
    <row r="5" spans="1:96" ht="54.75" customHeight="1" thickBot="1">
      <c r="A5" s="499" t="s">
        <v>1589</v>
      </c>
      <c r="B5" s="500" t="s">
        <v>1427</v>
      </c>
      <c r="C5" s="501" t="s">
        <v>874</v>
      </c>
      <c r="D5" s="502">
        <v>47515</v>
      </c>
      <c r="E5" s="535" t="str">
        <f ca="1">IF(D5&lt;=$T$2,"CADUCADO","VIGENTE")</f>
        <v>VIGENTE</v>
      </c>
      <c r="F5" s="535" t="str">
        <f ca="1">IF($T$2&gt;=(EDATE(D5,-4)),"ALERTA","OK")</f>
        <v>OK</v>
      </c>
      <c r="G5" s="503" t="s">
        <v>1277</v>
      </c>
      <c r="H5" s="504" t="s">
        <v>6107</v>
      </c>
      <c r="I5" s="505" t="s">
        <v>6108</v>
      </c>
      <c r="J5" s="506"/>
      <c r="K5" s="507"/>
      <c r="L5" s="2090"/>
      <c r="N5" s="1978" t="str">
        <f>IF(ISNUMBER(FIND("/",$B5,1)),MID($B5,FIND("/",$B5,1)+1,LEN($B5)),"")</f>
        <v/>
      </c>
      <c r="O5" s="1928" t="s">
        <v>1603</v>
      </c>
      <c r="P5" s="1928" t="s">
        <v>1590</v>
      </c>
      <c r="Q5" s="1928" t="s">
        <v>1595</v>
      </c>
      <c r="R5" s="1928"/>
      <c r="S5" s="1928"/>
      <c r="T5" s="1928"/>
      <c r="U5" s="1928"/>
      <c r="V5" s="1928"/>
      <c r="W5" s="1928"/>
      <c r="X5" s="1928"/>
      <c r="Y5" s="1928"/>
      <c r="Z5" s="1928"/>
      <c r="AA5" s="1928"/>
      <c r="AB5" s="1928"/>
      <c r="AC5" s="1928"/>
      <c r="AD5" s="1928"/>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row>
    <row r="6" spans="1:96" ht="30.75" thickTop="1">
      <c r="A6" s="266" t="s">
        <v>1588</v>
      </c>
      <c r="B6" s="172" t="s">
        <v>1428</v>
      </c>
      <c r="C6" s="343" t="s">
        <v>874</v>
      </c>
      <c r="D6" s="1203">
        <v>47515</v>
      </c>
      <c r="E6" s="269" t="str">
        <f t="shared" ref="E6:E22" ca="1" si="0">IF(D6&lt;=$T$2,"CADUCADO","VIGENTE")</f>
        <v>VIGENTE</v>
      </c>
      <c r="F6" s="269" t="str">
        <f t="shared" ref="F6:F22" ca="1" si="1">IF($T$2&gt;=(EDATE(D6,-4)),"ALERTA","OK")</f>
        <v>OK</v>
      </c>
      <c r="G6" s="172" t="s">
        <v>1277</v>
      </c>
      <c r="H6" s="174" t="s">
        <v>1411</v>
      </c>
      <c r="I6" s="174" t="s">
        <v>1969</v>
      </c>
      <c r="J6" s="171" t="s">
        <v>589</v>
      </c>
      <c r="K6" s="243" t="s">
        <v>582</v>
      </c>
      <c r="N6" s="1978" t="str">
        <f t="shared" ref="N6:N22" si="2">IF(ISNUMBER(FIND("/",$B6,1)),MID($B6,FIND("/",$B6,1)+1,LEN($B6)),"")</f>
        <v>1</v>
      </c>
      <c r="O6" s="1928" t="s">
        <v>1589</v>
      </c>
      <c r="P6" s="1928"/>
      <c r="Q6" s="2035">
        <v>2</v>
      </c>
      <c r="R6" s="1928"/>
      <c r="S6" s="1928"/>
      <c r="T6" s="1965"/>
      <c r="U6" s="1966">
        <v>2012</v>
      </c>
      <c r="V6" s="1967">
        <v>2013</v>
      </c>
      <c r="W6" s="1967">
        <v>2014</v>
      </c>
      <c r="X6" s="1967">
        <v>2015</v>
      </c>
      <c r="Y6" s="1967">
        <v>2016</v>
      </c>
      <c r="Z6" s="1966" t="s">
        <v>2739</v>
      </c>
      <c r="AA6" s="1968" t="s">
        <v>1595</v>
      </c>
      <c r="AB6" s="1928"/>
      <c r="AC6" s="1928"/>
      <c r="AD6" s="1928"/>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row>
    <row r="7" spans="1:96" ht="19.5" customHeight="1">
      <c r="A7" s="266" t="s">
        <v>1588</v>
      </c>
      <c r="B7" s="172" t="s">
        <v>1429</v>
      </c>
      <c r="C7" s="343" t="s">
        <v>874</v>
      </c>
      <c r="D7" s="1203">
        <v>47515</v>
      </c>
      <c r="E7" s="269" t="str">
        <f t="shared" ca="1" si="0"/>
        <v>VIGENTE</v>
      </c>
      <c r="F7" s="269" t="str">
        <f t="shared" ca="1" si="1"/>
        <v>OK</v>
      </c>
      <c r="G7" s="172" t="s">
        <v>1277</v>
      </c>
      <c r="H7" s="174" t="s">
        <v>1412</v>
      </c>
      <c r="I7" s="174" t="s">
        <v>1056</v>
      </c>
      <c r="J7" s="171" t="s">
        <v>584</v>
      </c>
      <c r="K7" s="344" t="s">
        <v>1972</v>
      </c>
      <c r="N7" s="1978" t="str">
        <f t="shared" si="2"/>
        <v>2</v>
      </c>
      <c r="O7" s="1928" t="s">
        <v>1587</v>
      </c>
      <c r="P7" s="1928"/>
      <c r="Q7" s="2035">
        <v>2</v>
      </c>
      <c r="R7" s="1928"/>
      <c r="S7" s="1928"/>
      <c r="T7" s="1995"/>
      <c r="U7" s="1996">
        <f>COUNTIFS($C$6:$C$239, "&gt;="&amp;U12, $C$6:$C$239, "&lt;="&amp;U13, $A$6:$A$239, "&lt;&gt;F")</f>
        <v>0</v>
      </c>
      <c r="V7" s="1996">
        <f>COUNTIFS($C$6:$C$239, "&gt;="&amp;V12, $C$6:$C$239, "&lt;="&amp;V13, $A$6:$A$239, "&lt;&gt;F")</f>
        <v>0</v>
      </c>
      <c r="W7" s="1996">
        <f>COUNTIFS($C$6:$C$239, "&gt;="&amp;W12, $C$6:$C$239, "&lt;="&amp;W13, $A$6:$A$239, "&lt;&gt;F")</f>
        <v>0</v>
      </c>
      <c r="X7" s="1996">
        <f>COUNTIFS($C$6:$C$239, "&gt;="&amp;X12, $C$6:$C$239, "&lt;="&amp;X13, $A$6:$A$239, "&lt;&gt;F")</f>
        <v>0</v>
      </c>
      <c r="Y7" s="1996">
        <f>COUNTIFS($C$6:$C$239, "&gt;="&amp;Y12, $C$6:$C$239, "&lt;="&amp;Y13, $A$6:$A$239, "&lt;&gt;F")</f>
        <v>0</v>
      </c>
      <c r="Z7" s="1996">
        <f>COUNTIFS($C$6:$C$239,"&gt;="&amp;Z12, $C$6:$C$239, "&lt;="&amp;Z13, $A$6:$A$239, "&lt;&gt;F")</f>
        <v>0</v>
      </c>
      <c r="AA7" s="1997">
        <f>SUM(U7:Y7)</f>
        <v>0</v>
      </c>
      <c r="AB7" s="1928"/>
      <c r="AC7" s="1928"/>
      <c r="AD7" s="1928"/>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row>
    <row r="8" spans="1:96" ht="30">
      <c r="A8" s="266" t="s">
        <v>1588</v>
      </c>
      <c r="B8" s="172" t="s">
        <v>1430</v>
      </c>
      <c r="C8" s="343" t="s">
        <v>874</v>
      </c>
      <c r="D8" s="1203">
        <v>47515</v>
      </c>
      <c r="E8" s="269" t="str">
        <f t="shared" ca="1" si="0"/>
        <v>VIGENTE</v>
      </c>
      <c r="F8" s="269" t="str">
        <f t="shared" ca="1" si="1"/>
        <v>OK</v>
      </c>
      <c r="G8" s="172" t="s">
        <v>1277</v>
      </c>
      <c r="H8" s="174" t="s">
        <v>1413</v>
      </c>
      <c r="I8" s="174" t="s">
        <v>1057</v>
      </c>
      <c r="J8" s="171" t="s">
        <v>583</v>
      </c>
      <c r="K8" s="344" t="s">
        <v>1973</v>
      </c>
      <c r="N8" s="1978" t="str">
        <f t="shared" si="2"/>
        <v>3</v>
      </c>
      <c r="O8" s="1928" t="s">
        <v>1588</v>
      </c>
      <c r="P8" s="1928"/>
      <c r="Q8" s="2035">
        <v>13</v>
      </c>
      <c r="R8" s="1928"/>
      <c r="S8" s="1928"/>
      <c r="T8" s="2003" t="s">
        <v>2740</v>
      </c>
      <c r="U8" s="1996">
        <f>COUNTIFS($C$6:$C$239, "&gt;="&amp;U12, $C$6:$C$239, "&lt;="&amp;U13, $A$6:$A$239, "&lt;&gt;F",$G$6:$G$239, "A" )</f>
        <v>0</v>
      </c>
      <c r="V8" s="1996">
        <f>COUNTIFS($C$6:$C$239, "&gt;="&amp;V12, $C$6:$C$239, "&lt;="&amp;V13, $A$6:$A$239, "&lt;&gt;F",$G$6:$G$239, "A" )</f>
        <v>0</v>
      </c>
      <c r="W8" s="1996">
        <f>COUNTIFS($C$6:$C$239, "&gt;="&amp;W12, $C$6:$C$239, "&lt;="&amp;W13, $A$6:$A$239, "&lt;&gt;F",$G$6:$G$239, "A" )</f>
        <v>0</v>
      </c>
      <c r="X8" s="1996">
        <f>COUNTIFS($C$6:$C$239, "&gt;="&amp;X12, $C$6:$C$239, "&lt;="&amp;X13, $A$6:$A$239, "&lt;&gt;F",$G$6:$G$239, "A" )</f>
        <v>0</v>
      </c>
      <c r="Y8" s="1996">
        <f>COUNTIFS($C$6:$C$239, "&gt;="&amp;Y12, $C$6:$C$239, "&lt;="&amp;Y13, $A$6:$A$239, "&lt;&gt;F",$G$6:$G$239, "A" )</f>
        <v>0</v>
      </c>
      <c r="Z8" s="1996">
        <f>COUNTIFS($C$6:$C$239,"&gt;="&amp;Z13, $C$6:$C$239, "&lt;="&amp;Z14, $A$6:$A$239, "&lt;&gt;F",$G$6:$G$239, "A")</f>
        <v>0</v>
      </c>
      <c r="AA8" s="1997">
        <f>SUM(U8:Y8)</f>
        <v>0</v>
      </c>
      <c r="AB8" s="1928"/>
      <c r="AC8" s="1928"/>
      <c r="AD8" s="1928"/>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row>
    <row r="9" spans="1:96" ht="45">
      <c r="A9" s="266" t="s">
        <v>1588</v>
      </c>
      <c r="B9" s="172" t="s">
        <v>1431</v>
      </c>
      <c r="C9" s="343" t="s">
        <v>874</v>
      </c>
      <c r="D9" s="1203">
        <v>47515</v>
      </c>
      <c r="E9" s="269" t="str">
        <f t="shared" ca="1" si="0"/>
        <v>VIGENTE</v>
      </c>
      <c r="F9" s="269" t="str">
        <f t="shared" ca="1" si="1"/>
        <v>OK</v>
      </c>
      <c r="G9" s="172" t="s">
        <v>1277</v>
      </c>
      <c r="H9" s="174" t="s">
        <v>1414</v>
      </c>
      <c r="I9" s="174" t="s">
        <v>1410</v>
      </c>
      <c r="J9" s="171" t="s">
        <v>585</v>
      </c>
      <c r="K9" s="344" t="s">
        <v>1974</v>
      </c>
      <c r="N9" s="1978" t="str">
        <f t="shared" si="2"/>
        <v>4</v>
      </c>
      <c r="O9" s="2107" t="s">
        <v>1593</v>
      </c>
      <c r="P9" s="2107"/>
      <c r="Q9" s="2108">
        <v>17</v>
      </c>
      <c r="R9" s="2107"/>
      <c r="S9" s="2107"/>
      <c r="T9" s="2003" t="s">
        <v>2741</v>
      </c>
      <c r="U9" s="1996">
        <f>COUNTIFS($C$6:$C$239, "&gt;="&amp;U12, $C$6:$C$239, "&lt;="&amp;U13, $A$6:$A$239, "&lt;&gt;F",$G$6:$G$239, "B" )</f>
        <v>0</v>
      </c>
      <c r="V9" s="1996">
        <f>COUNTIFS($C$6:$C$239, "&gt;="&amp;V12, $C$6:$C$239, "&lt;="&amp;V13, $A$6:$A$239, "&lt;&gt;F",$G$6:$G$239, "B" )</f>
        <v>0</v>
      </c>
      <c r="W9" s="1996">
        <f>COUNTIFS($C$6:$C$239, "&gt;="&amp;W12, $C$6:$C$239, "&lt;="&amp;W13, $A$6:$A$239, "&lt;&gt;F",$G$6:$G$239, "B" )</f>
        <v>0</v>
      </c>
      <c r="X9" s="1996">
        <f>COUNTIFS($C$6:$C$239, "&gt;="&amp;X12, $C$6:$C$239, "&lt;="&amp;X13, $A$6:$A$239, "&lt;&gt;F",$G$6:$G$239, "B" )</f>
        <v>0</v>
      </c>
      <c r="Y9" s="1996">
        <f>COUNTIFS($C$6:$C$239, "&gt;="&amp;Y12, $C$6:$C$239, "&lt;="&amp;Y13, $A$6:$A$239, "&lt;&gt;F",$G$6:$G$239, "B" )</f>
        <v>0</v>
      </c>
      <c r="Z9" s="1996">
        <f>COUNTIFS($C$6:$C$239,"&gt;="&amp;Z14, $C$6:$C$239, "&lt;="&amp;Z15, $A$6:$A$239, "&lt;&gt;F",$G$6:$G$239, "A")</f>
        <v>0</v>
      </c>
      <c r="AA9" s="1997">
        <f>SUM(U9:Y9)</f>
        <v>0</v>
      </c>
      <c r="AB9" s="2107"/>
      <c r="AC9" s="2107"/>
      <c r="AD9" s="2107"/>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row>
    <row r="10" spans="1:96" ht="45">
      <c r="A10" s="266" t="s">
        <v>1588</v>
      </c>
      <c r="B10" s="172" t="s">
        <v>1967</v>
      </c>
      <c r="C10" s="343" t="s">
        <v>874</v>
      </c>
      <c r="D10" s="1203">
        <v>47515</v>
      </c>
      <c r="E10" s="269" t="str">
        <f t="shared" ca="1" si="0"/>
        <v>VIGENTE</v>
      </c>
      <c r="F10" s="269" t="str">
        <f t="shared" ca="1" si="1"/>
        <v>OK</v>
      </c>
      <c r="G10" s="172" t="s">
        <v>1277</v>
      </c>
      <c r="H10" s="174" t="s">
        <v>1968</v>
      </c>
      <c r="I10" s="174" t="s">
        <v>1970</v>
      </c>
      <c r="J10" s="174" t="s">
        <v>1971</v>
      </c>
      <c r="K10" s="344" t="s">
        <v>1975</v>
      </c>
      <c r="N10" s="1978" t="str">
        <f t="shared" si="2"/>
        <v>5</v>
      </c>
      <c r="O10" s="2107"/>
      <c r="P10" s="2107"/>
      <c r="Q10" s="2108"/>
      <c r="R10" s="2107"/>
      <c r="S10" s="2107"/>
      <c r="T10" s="2003" t="s">
        <v>2742</v>
      </c>
      <c r="U10" s="1996">
        <f>COUNTIFS($C$6:$C$239, "&gt;="&amp;U12, $C$6:$C$239, "&lt;="&amp;U13, $A$6:$A$239, "&lt;&gt;F",$G$6:$G$239, "C" )</f>
        <v>0</v>
      </c>
      <c r="V10" s="1996">
        <f>COUNTIFS($C$6:$C$239, "&gt;="&amp;V12, $C$6:$C$239, "&lt;="&amp;V13, $A$6:$A$239, "&lt;&gt;F",$G$6:$G$239, "C" )</f>
        <v>0</v>
      </c>
      <c r="W10" s="1996">
        <f>COUNTIFS($C$6:$C$239, "&gt;="&amp;W12, $C$6:$C$239, "&lt;="&amp;W13, $A$6:$A$239, "&lt;&gt;F",$G$6:$G$239, "C" )</f>
        <v>0</v>
      </c>
      <c r="X10" s="1996">
        <f>COUNTIFS($C$6:$C$239, "&gt;="&amp;X12, $C$6:$C$239, "&lt;="&amp;X13, $A$6:$A$239, "&lt;&gt;F",$G$6:$G$239, "C" )</f>
        <v>0</v>
      </c>
      <c r="Y10" s="1996">
        <f>COUNTIFS($C$6:$C$239, "&gt;="&amp;Y12, $C$6:$C$239, "&lt;="&amp;Y13, $A$6:$A$239, "&lt;&gt;F",$G$6:$G$239, "C" )</f>
        <v>0</v>
      </c>
      <c r="Z10" s="1996">
        <f>COUNTIFS($C$6:$C$239,"&gt;="&amp;Z15, $C$6:$C$239, "&lt;="&amp;Z16, $A$6:$A$239, "&lt;&gt;F",$G$6:$G$239, "A")</f>
        <v>0</v>
      </c>
      <c r="AA10" s="1997">
        <f>SUM(U10:Y10)</f>
        <v>0</v>
      </c>
      <c r="AB10" s="2107"/>
      <c r="AC10" s="2107"/>
      <c r="AD10" s="2107"/>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row>
    <row r="11" spans="1:96" s="719" customFormat="1" ht="32.25" customHeight="1" thickBot="1">
      <c r="A11" s="702" t="s">
        <v>1589</v>
      </c>
      <c r="B11" s="184" t="s">
        <v>1432</v>
      </c>
      <c r="C11" s="713" t="s">
        <v>1304</v>
      </c>
      <c r="D11" s="218">
        <v>46174</v>
      </c>
      <c r="E11" s="717" t="str">
        <f t="shared" ca="1" si="0"/>
        <v>CADUCADO</v>
      </c>
      <c r="F11" s="717" t="str">
        <f t="shared" ca="1" si="1"/>
        <v>ALERTA</v>
      </c>
      <c r="G11" s="186" t="s">
        <v>1277</v>
      </c>
      <c r="H11" s="289" t="s">
        <v>5253</v>
      </c>
      <c r="I11" s="187" t="s">
        <v>5254</v>
      </c>
      <c r="J11" s="187"/>
      <c r="K11" s="276"/>
      <c r="L11" s="2109"/>
      <c r="M11" s="2109"/>
      <c r="N11" s="2109" t="str">
        <f t="shared" si="2"/>
        <v/>
      </c>
      <c r="O11" s="2110"/>
      <c r="P11" s="2110"/>
      <c r="Q11" s="2110"/>
      <c r="R11" s="2110"/>
      <c r="S11" s="2110"/>
      <c r="T11" s="2111" t="s">
        <v>2743</v>
      </c>
      <c r="U11" s="2112">
        <f>COUNTIFS($C$6:$C$239, "&gt;="&amp;U12, $C$6:$C$239, "&lt;="&amp;U13, $A$6:$A$239, "&lt;&gt;F",$G$6:$G$239, "D" )</f>
        <v>0</v>
      </c>
      <c r="V11" s="2112">
        <f>COUNTIFS($C$6:$C$239, "&gt;="&amp;V12, $C$6:$C$239, "&lt;="&amp;V13, $A$6:$A$239, "&lt;&gt;F",$G$6:$G$239, "D" )</f>
        <v>0</v>
      </c>
      <c r="W11" s="2112">
        <f>COUNTIFS($C$6:$C$239, "&gt;="&amp;W12, $C$6:$C$239, "&lt;="&amp;W13, $A$6:$A$239, "&lt;&gt;F",$G$6:$G$239, "D" )</f>
        <v>0</v>
      </c>
      <c r="X11" s="2112">
        <f>COUNTIFS($C$6:$C$239, "&gt;="&amp;X12, $C$6:$C$239, "&lt;="&amp;X13, $A$6:$A$239, "&lt;&gt;F",$G$6:$G$239, "D" )</f>
        <v>0</v>
      </c>
      <c r="Y11" s="2112">
        <f>COUNTIFS($C$6:$C$239, "&gt;="&amp;Y12, $C$6:$C$239, "&lt;="&amp;Y13, $A$6:$A$239, "&lt;&gt;F",$G$6:$G$239, "D" )</f>
        <v>0</v>
      </c>
      <c r="Z11" s="2112">
        <f>COUNTIFS($C$6:$C$239,"&gt;="&amp;Z16, $C$6:$C$239, "&lt;="&amp;Z17, $A$6:$A$239, "&lt;&gt;F",$G$6:$G$239, "A")</f>
        <v>0</v>
      </c>
      <c r="AA11" s="2113">
        <f>SUM(U11:Y11)</f>
        <v>0</v>
      </c>
      <c r="AB11" s="2110"/>
      <c r="AC11" s="2110"/>
      <c r="AD11" s="2110"/>
      <c r="AE11" s="718"/>
      <c r="AF11" s="718"/>
      <c r="AG11" s="718"/>
      <c r="AH11" s="718"/>
      <c r="AI11" s="718"/>
      <c r="AJ11" s="718"/>
      <c r="AK11" s="718"/>
      <c r="AL11" s="718"/>
      <c r="AM11" s="718"/>
      <c r="AN11" s="718"/>
      <c r="AO11" s="718"/>
      <c r="AP11" s="718"/>
      <c r="AQ11" s="718"/>
      <c r="AR11" s="718"/>
      <c r="AS11" s="718"/>
      <c r="AT11" s="718"/>
      <c r="AU11" s="718"/>
      <c r="AV11" s="718"/>
      <c r="AW11" s="718"/>
      <c r="AX11" s="718"/>
      <c r="AY11" s="718"/>
      <c r="AZ11" s="718"/>
      <c r="BA11" s="718"/>
      <c r="BB11" s="718"/>
      <c r="BC11" s="718"/>
      <c r="BD11" s="718"/>
      <c r="BE11" s="718"/>
      <c r="BF11" s="718"/>
      <c r="BG11" s="718"/>
      <c r="BH11" s="718"/>
      <c r="BI11" s="718"/>
      <c r="BJ11" s="718"/>
      <c r="BK11" s="718"/>
      <c r="BL11" s="718"/>
      <c r="BM11" s="718"/>
      <c r="BN11" s="718"/>
      <c r="BO11" s="718"/>
      <c r="BP11" s="718"/>
      <c r="BQ11" s="718"/>
      <c r="BR11" s="718"/>
      <c r="BS11" s="718"/>
      <c r="BT11" s="718"/>
      <c r="BU11" s="718"/>
      <c r="BV11" s="718"/>
      <c r="BW11" s="718"/>
      <c r="BX11" s="718"/>
      <c r="BY11" s="718"/>
      <c r="BZ11" s="718"/>
      <c r="CA11" s="718"/>
      <c r="CB11" s="718"/>
      <c r="CC11" s="718"/>
      <c r="CD11" s="718"/>
      <c r="CE11" s="718"/>
      <c r="CF11" s="718"/>
      <c r="CG11" s="718"/>
      <c r="CH11" s="718"/>
      <c r="CI11" s="718"/>
      <c r="CJ11" s="718"/>
      <c r="CK11" s="718"/>
      <c r="CL11" s="718"/>
      <c r="CM11" s="718"/>
      <c r="CN11" s="718"/>
      <c r="CO11" s="718"/>
      <c r="CP11" s="718"/>
      <c r="CQ11" s="718"/>
      <c r="CR11" s="718"/>
    </row>
    <row r="12" spans="1:96" s="54" customFormat="1" ht="30.75" thickTop="1">
      <c r="A12" s="266" t="s">
        <v>1588</v>
      </c>
      <c r="B12" s="172" t="s">
        <v>1415</v>
      </c>
      <c r="C12" s="343" t="s">
        <v>1304</v>
      </c>
      <c r="D12" s="203">
        <v>46174</v>
      </c>
      <c r="E12" s="269" t="str">
        <f t="shared" ca="1" si="0"/>
        <v>CADUCADO</v>
      </c>
      <c r="F12" s="269" t="str">
        <f t="shared" ca="1" si="1"/>
        <v>ALERTA</v>
      </c>
      <c r="G12" s="172" t="s">
        <v>1277</v>
      </c>
      <c r="H12" s="220" t="s">
        <v>1422</v>
      </c>
      <c r="I12" s="171" t="s">
        <v>1065</v>
      </c>
      <c r="J12" s="171" t="s">
        <v>590</v>
      </c>
      <c r="K12" s="243" t="s">
        <v>586</v>
      </c>
      <c r="L12" s="2090"/>
      <c r="M12" s="2090"/>
      <c r="N12" s="2090" t="str">
        <f t="shared" si="2"/>
        <v>1</v>
      </c>
      <c r="O12" s="2114"/>
      <c r="P12" s="2114"/>
      <c r="Q12" s="2114"/>
      <c r="R12" s="2114"/>
      <c r="S12" s="2114"/>
      <c r="T12" s="2060"/>
      <c r="U12" s="2115">
        <v>40909</v>
      </c>
      <c r="V12" s="2115">
        <v>41275</v>
      </c>
      <c r="W12" s="2115">
        <v>41640</v>
      </c>
      <c r="X12" s="2115">
        <v>42005</v>
      </c>
      <c r="Y12" s="2115">
        <v>42370</v>
      </c>
      <c r="Z12" s="2115">
        <v>40909</v>
      </c>
      <c r="AA12" s="2060"/>
      <c r="AB12" s="2114"/>
      <c r="AC12" s="2114"/>
      <c r="AD12" s="2114"/>
      <c r="AE12" s="595"/>
      <c r="AF12" s="595"/>
      <c r="AG12" s="595"/>
      <c r="AH12" s="595"/>
      <c r="AI12" s="595"/>
      <c r="AJ12" s="595"/>
      <c r="AK12" s="595"/>
      <c r="AL12" s="595"/>
      <c r="AM12" s="595"/>
      <c r="AN12" s="595"/>
      <c r="AO12" s="595"/>
      <c r="AP12" s="595"/>
      <c r="AQ12" s="595"/>
      <c r="AR12" s="595"/>
      <c r="AS12" s="595"/>
      <c r="AT12" s="595"/>
      <c r="AU12" s="595"/>
      <c r="AV12" s="595"/>
      <c r="AW12" s="595"/>
      <c r="AX12" s="595"/>
      <c r="AY12" s="595"/>
      <c r="AZ12" s="595"/>
      <c r="BA12" s="595"/>
      <c r="BB12" s="595"/>
      <c r="BC12" s="595"/>
      <c r="BD12" s="595"/>
      <c r="BE12" s="595"/>
      <c r="BF12" s="595"/>
      <c r="BG12" s="595"/>
      <c r="BH12" s="595"/>
      <c r="BI12" s="595"/>
      <c r="BJ12" s="595"/>
      <c r="BK12" s="595"/>
      <c r="BL12" s="595"/>
      <c r="BM12" s="595"/>
      <c r="BN12" s="595"/>
      <c r="BO12" s="595"/>
      <c r="BP12" s="595"/>
      <c r="BQ12" s="595"/>
      <c r="BR12" s="595"/>
      <c r="BS12" s="595"/>
      <c r="BT12" s="595"/>
      <c r="BU12" s="595"/>
      <c r="BV12" s="595"/>
      <c r="BW12" s="595"/>
      <c r="BX12" s="595"/>
      <c r="BY12" s="595"/>
      <c r="BZ12" s="595"/>
      <c r="CA12" s="595"/>
      <c r="CB12" s="595"/>
      <c r="CC12" s="595"/>
      <c r="CD12" s="595"/>
      <c r="CE12" s="595"/>
      <c r="CF12" s="595"/>
      <c r="CG12" s="595"/>
      <c r="CH12" s="595"/>
      <c r="CI12" s="595"/>
      <c r="CJ12" s="595"/>
      <c r="CK12" s="595"/>
      <c r="CL12" s="595"/>
      <c r="CM12" s="595"/>
      <c r="CN12" s="595"/>
      <c r="CO12" s="595"/>
      <c r="CP12" s="595"/>
      <c r="CQ12" s="595"/>
      <c r="CR12" s="595"/>
    </row>
    <row r="13" spans="1:96" s="54" customFormat="1" ht="45">
      <c r="A13" s="266" t="s">
        <v>1588</v>
      </c>
      <c r="B13" s="172" t="s">
        <v>1416</v>
      </c>
      <c r="C13" s="343" t="s">
        <v>1304</v>
      </c>
      <c r="D13" s="203">
        <v>46174</v>
      </c>
      <c r="E13" s="269" t="str">
        <f t="shared" ca="1" si="0"/>
        <v>CADUCADO</v>
      </c>
      <c r="F13" s="269" t="str">
        <f t="shared" ca="1" si="1"/>
        <v>ALERTA</v>
      </c>
      <c r="G13" s="172" t="s">
        <v>1277</v>
      </c>
      <c r="H13" s="220" t="s">
        <v>1423</v>
      </c>
      <c r="I13" s="171" t="s">
        <v>1301</v>
      </c>
      <c r="J13" s="171" t="s">
        <v>591</v>
      </c>
      <c r="K13" s="243" t="s">
        <v>587</v>
      </c>
      <c r="L13" s="2090"/>
      <c r="M13" s="2090"/>
      <c r="N13" s="2090" t="str">
        <f t="shared" si="2"/>
        <v>2</v>
      </c>
      <c r="O13" s="2114"/>
      <c r="P13" s="2114"/>
      <c r="Q13" s="2114"/>
      <c r="R13" s="2114"/>
      <c r="S13" s="2114"/>
      <c r="T13" s="2060"/>
      <c r="U13" s="2116">
        <v>41274</v>
      </c>
      <c r="V13" s="2116">
        <v>41639</v>
      </c>
      <c r="W13" s="2116">
        <v>42004</v>
      </c>
      <c r="X13" s="2116">
        <v>42369</v>
      </c>
      <c r="Y13" s="2116">
        <v>42735</v>
      </c>
      <c r="Z13" s="2116">
        <v>42735</v>
      </c>
      <c r="AA13" s="2060"/>
      <c r="AB13" s="1951"/>
      <c r="AC13" s="1951"/>
      <c r="AD13" s="1951"/>
    </row>
    <row r="14" spans="1:96" s="54" customFormat="1" ht="34.5" customHeight="1">
      <c r="A14" s="266" t="s">
        <v>1588</v>
      </c>
      <c r="B14" s="172" t="s">
        <v>1417</v>
      </c>
      <c r="C14" s="343" t="s">
        <v>1304</v>
      </c>
      <c r="D14" s="203">
        <v>46174</v>
      </c>
      <c r="E14" s="269" t="str">
        <f t="shared" ca="1" si="0"/>
        <v>CADUCADO</v>
      </c>
      <c r="F14" s="269" t="str">
        <f t="shared" ca="1" si="1"/>
        <v>ALERTA</v>
      </c>
      <c r="G14" s="172" t="s">
        <v>1277</v>
      </c>
      <c r="H14" s="220" t="s">
        <v>1424</v>
      </c>
      <c r="I14" s="171" t="s">
        <v>1343</v>
      </c>
      <c r="J14" s="171" t="s">
        <v>583</v>
      </c>
      <c r="K14" s="344" t="s">
        <v>1976</v>
      </c>
      <c r="L14" s="2090"/>
      <c r="M14" s="2090"/>
      <c r="N14" s="2090" t="str">
        <f t="shared" si="2"/>
        <v>3</v>
      </c>
      <c r="O14" s="2114"/>
      <c r="P14" s="2114"/>
      <c r="Q14" s="2114"/>
      <c r="R14" s="2114"/>
      <c r="S14" s="2114"/>
      <c r="T14" s="2114"/>
      <c r="U14" s="2114"/>
      <c r="V14" s="2114"/>
      <c r="W14" s="2114"/>
      <c r="X14" s="1951"/>
      <c r="Y14" s="1951"/>
      <c r="Z14" s="1951"/>
      <c r="AA14" s="1951"/>
      <c r="AB14" s="1951"/>
      <c r="AC14" s="1951"/>
      <c r="AD14" s="1951"/>
    </row>
    <row r="15" spans="1:96" s="54" customFormat="1" ht="45">
      <c r="A15" s="266" t="s">
        <v>1588</v>
      </c>
      <c r="B15" s="172" t="s">
        <v>1418</v>
      </c>
      <c r="C15" s="343" t="s">
        <v>1304</v>
      </c>
      <c r="D15" s="203">
        <v>46174</v>
      </c>
      <c r="E15" s="269" t="str">
        <f t="shared" ca="1" si="0"/>
        <v>CADUCADO</v>
      </c>
      <c r="F15" s="269" t="str">
        <f t="shared" ca="1" si="1"/>
        <v>ALERTA</v>
      </c>
      <c r="G15" s="172" t="s">
        <v>1277</v>
      </c>
      <c r="H15" s="220" t="s">
        <v>1425</v>
      </c>
      <c r="I15" s="171" t="s">
        <v>1344</v>
      </c>
      <c r="J15" s="171" t="s">
        <v>583</v>
      </c>
      <c r="K15" s="344" t="s">
        <v>1977</v>
      </c>
      <c r="L15" s="2090"/>
      <c r="M15" s="2090"/>
      <c r="N15" s="2090" t="str">
        <f t="shared" si="2"/>
        <v>4</v>
      </c>
      <c r="O15" s="2114"/>
      <c r="P15" s="2114"/>
      <c r="Q15" s="2114"/>
      <c r="R15" s="2114"/>
      <c r="S15" s="2114"/>
      <c r="T15" s="2114"/>
      <c r="U15" s="2114"/>
      <c r="V15" s="2114"/>
      <c r="W15" s="2114"/>
      <c r="X15" s="1951"/>
      <c r="Y15" s="1951"/>
      <c r="Z15" s="1951"/>
      <c r="AA15" s="1951"/>
      <c r="AB15" s="1951"/>
      <c r="AC15" s="1951"/>
      <c r="AD15" s="1951"/>
    </row>
    <row r="16" spans="1:96" s="54" customFormat="1" ht="30.75" customHeight="1">
      <c r="A16" s="266" t="s">
        <v>1588</v>
      </c>
      <c r="B16" s="172" t="s">
        <v>1419</v>
      </c>
      <c r="C16" s="343" t="s">
        <v>1304</v>
      </c>
      <c r="D16" s="203">
        <v>46174</v>
      </c>
      <c r="E16" s="269" t="str">
        <f t="shared" ca="1" si="0"/>
        <v>CADUCADO</v>
      </c>
      <c r="F16" s="269" t="str">
        <f t="shared" ca="1" si="1"/>
        <v>ALERTA</v>
      </c>
      <c r="G16" s="172" t="s">
        <v>1277</v>
      </c>
      <c r="H16" s="220" t="s">
        <v>1426</v>
      </c>
      <c r="I16" s="171" t="s">
        <v>1343</v>
      </c>
      <c r="J16" s="171" t="s">
        <v>588</v>
      </c>
      <c r="K16" s="344" t="s">
        <v>1978</v>
      </c>
      <c r="L16" s="2090"/>
      <c r="M16" s="2090"/>
      <c r="N16" s="2090" t="str">
        <f t="shared" si="2"/>
        <v>5</v>
      </c>
      <c r="O16" s="2114"/>
      <c r="P16" s="2114"/>
      <c r="Q16" s="2114"/>
      <c r="R16" s="2114"/>
      <c r="S16" s="2114"/>
      <c r="T16" s="2114"/>
      <c r="U16" s="2114"/>
      <c r="V16" s="2114"/>
      <c r="W16" s="2114"/>
      <c r="X16" s="1951"/>
      <c r="Y16" s="1951"/>
      <c r="Z16" s="1951"/>
      <c r="AA16" s="1951"/>
      <c r="AB16" s="1951"/>
      <c r="AC16" s="1951"/>
      <c r="AD16" s="1951"/>
    </row>
    <row r="17" spans="1:33" s="54" customFormat="1" ht="63" customHeight="1">
      <c r="A17" s="266" t="s">
        <v>1588</v>
      </c>
      <c r="B17" s="172" t="s">
        <v>1420</v>
      </c>
      <c r="C17" s="343" t="s">
        <v>1304</v>
      </c>
      <c r="D17" s="203">
        <v>46174</v>
      </c>
      <c r="E17" s="269" t="str">
        <f t="shared" ca="1" si="0"/>
        <v>CADUCADO</v>
      </c>
      <c r="F17" s="269" t="str">
        <f t="shared" ca="1" si="1"/>
        <v>ALERTA</v>
      </c>
      <c r="G17" s="172" t="s">
        <v>1277</v>
      </c>
      <c r="H17" s="220" t="s">
        <v>1063</v>
      </c>
      <c r="I17" s="171" t="s">
        <v>935</v>
      </c>
      <c r="J17" s="171" t="s">
        <v>3160</v>
      </c>
      <c r="K17" s="344" t="s">
        <v>1979</v>
      </c>
      <c r="L17" s="2090"/>
      <c r="M17" s="2090"/>
      <c r="N17" s="2090" t="str">
        <f t="shared" si="2"/>
        <v>6</v>
      </c>
      <c r="O17" s="2114"/>
      <c r="P17" s="2114"/>
      <c r="Q17" s="2114"/>
      <c r="R17" s="2114"/>
      <c r="S17" s="2114"/>
      <c r="T17" s="2114"/>
      <c r="U17" s="2114"/>
      <c r="V17" s="2114"/>
      <c r="W17" s="2114"/>
      <c r="X17" s="1951"/>
      <c r="Y17" s="1951"/>
      <c r="Z17" s="1951"/>
      <c r="AA17" s="1951"/>
      <c r="AB17" s="1951"/>
      <c r="AC17" s="1951"/>
      <c r="AD17" s="1951"/>
    </row>
    <row r="18" spans="1:33" s="54" customFormat="1" ht="30">
      <c r="A18" s="266" t="s">
        <v>1588</v>
      </c>
      <c r="B18" s="172" t="s">
        <v>1421</v>
      </c>
      <c r="C18" s="343" t="s">
        <v>1304</v>
      </c>
      <c r="D18" s="203">
        <v>46174</v>
      </c>
      <c r="E18" s="269" t="str">
        <f t="shared" ca="1" si="0"/>
        <v>CADUCADO</v>
      </c>
      <c r="F18" s="269" t="str">
        <f t="shared" ca="1" si="1"/>
        <v>ALERTA</v>
      </c>
      <c r="G18" s="172" t="s">
        <v>1277</v>
      </c>
      <c r="H18" s="220" t="s">
        <v>1064</v>
      </c>
      <c r="I18" s="171" t="s">
        <v>1356</v>
      </c>
      <c r="J18" s="171" t="s">
        <v>583</v>
      </c>
      <c r="K18" s="344" t="s">
        <v>1980</v>
      </c>
      <c r="L18" s="2090"/>
      <c r="M18" s="2090"/>
      <c r="N18" s="2090" t="str">
        <f t="shared" si="2"/>
        <v>8</v>
      </c>
      <c r="O18" s="2114"/>
      <c r="P18" s="2114"/>
      <c r="Q18" s="2114"/>
      <c r="R18" s="2114"/>
      <c r="S18" s="2114"/>
      <c r="T18" s="2114"/>
      <c r="U18" s="2114"/>
      <c r="V18" s="2114"/>
      <c r="W18" s="2114"/>
      <c r="X18" s="1951"/>
      <c r="Y18" s="1951"/>
      <c r="Z18" s="1951"/>
      <c r="AA18" s="1951"/>
      <c r="AB18" s="1951"/>
      <c r="AC18" s="1951"/>
      <c r="AD18" s="1951"/>
    </row>
    <row r="19" spans="1:33" s="54" customFormat="1" ht="45">
      <c r="A19" s="266" t="s">
        <v>1587</v>
      </c>
      <c r="B19" s="172" t="s">
        <v>5255</v>
      </c>
      <c r="C19" s="343" t="s">
        <v>1304</v>
      </c>
      <c r="D19" s="203">
        <v>46174</v>
      </c>
      <c r="E19" s="269" t="str">
        <f ca="1">IF(D19&lt;=$T$2,"CADUCADO","VIGENTE")</f>
        <v>CADUCADO</v>
      </c>
      <c r="F19" s="269" t="str">
        <f ca="1">IF($T$2&gt;=(EDATE(D19,-4)),"ALERTA","OK")</f>
        <v>ALERTA</v>
      </c>
      <c r="G19" s="172" t="s">
        <v>1277</v>
      </c>
      <c r="H19" s="220" t="s">
        <v>5256</v>
      </c>
      <c r="I19" s="200" t="s">
        <v>2480</v>
      </c>
      <c r="J19" s="171" t="s">
        <v>583</v>
      </c>
      <c r="K19" s="1697" t="s">
        <v>5257</v>
      </c>
      <c r="L19" s="2090"/>
      <c r="M19" s="2090"/>
      <c r="N19" s="2090"/>
      <c r="O19" s="2114"/>
      <c r="P19" s="2114"/>
      <c r="Q19" s="2114"/>
      <c r="R19" s="2114"/>
      <c r="S19" s="2114"/>
      <c r="T19" s="2114"/>
      <c r="U19" s="2114"/>
      <c r="V19" s="2114"/>
      <c r="W19" s="2114"/>
      <c r="X19" s="1951"/>
      <c r="Y19" s="1951"/>
      <c r="Z19" s="1951"/>
      <c r="AA19" s="1951"/>
      <c r="AB19" s="1951"/>
      <c r="AC19" s="1951"/>
      <c r="AD19" s="1951"/>
    </row>
    <row r="20" spans="1:33" s="54" customFormat="1" ht="45">
      <c r="A20" s="266" t="s">
        <v>1587</v>
      </c>
      <c r="B20" s="172" t="s">
        <v>5258</v>
      </c>
      <c r="C20" s="343" t="s">
        <v>1304</v>
      </c>
      <c r="D20" s="203">
        <v>46174</v>
      </c>
      <c r="E20" s="269" t="str">
        <f ca="1">IF(D20&lt;=$T$2,"CADUCADO","VIGENTE")</f>
        <v>CADUCADO</v>
      </c>
      <c r="F20" s="269" t="str">
        <f ca="1">IF($T$2&gt;=(EDATE(D20,-4)),"ALERTA","OK")</f>
        <v>ALERTA</v>
      </c>
      <c r="G20" s="172" t="s">
        <v>1277</v>
      </c>
      <c r="H20" s="220" t="s">
        <v>5259</v>
      </c>
      <c r="I20" s="200" t="s">
        <v>5260</v>
      </c>
      <c r="J20" s="171" t="s">
        <v>5261</v>
      </c>
      <c r="K20" s="1697" t="s">
        <v>2482</v>
      </c>
      <c r="L20" s="2090"/>
      <c r="M20" s="2090"/>
      <c r="N20" s="2090"/>
      <c r="O20" s="2114"/>
      <c r="P20" s="2114"/>
      <c r="Q20" s="2114"/>
      <c r="R20" s="2114"/>
      <c r="S20" s="2114"/>
      <c r="T20" s="2114"/>
      <c r="U20" s="2114"/>
      <c r="V20" s="2114"/>
      <c r="W20" s="2114"/>
      <c r="X20" s="1951"/>
      <c r="Y20" s="1951"/>
      <c r="Z20" s="1951"/>
      <c r="AA20" s="1951"/>
      <c r="AB20" s="1951"/>
      <c r="AC20" s="1951"/>
      <c r="AD20" s="1951"/>
    </row>
    <row r="21" spans="1:33" s="54" customFormat="1" ht="45">
      <c r="A21" s="266" t="s">
        <v>1588</v>
      </c>
      <c r="B21" s="172" t="s">
        <v>5262</v>
      </c>
      <c r="C21" s="343" t="s">
        <v>1304</v>
      </c>
      <c r="D21" s="203">
        <v>46174</v>
      </c>
      <c r="E21" s="269" t="str">
        <f ca="1">IF(D21&lt;=$T$2,"CADUCADO","VIGENTE")</f>
        <v>CADUCADO</v>
      </c>
      <c r="F21" s="269" t="str">
        <f ca="1">IF($T$2&gt;=(EDATE(D21,-4)),"ALERTA","OK")</f>
        <v>ALERTA</v>
      </c>
      <c r="G21" s="172" t="s">
        <v>1277</v>
      </c>
      <c r="H21" s="220" t="s">
        <v>5263</v>
      </c>
      <c r="I21" s="200" t="s">
        <v>2480</v>
      </c>
      <c r="J21" s="171" t="s">
        <v>583</v>
      </c>
      <c r="K21" s="1697" t="s">
        <v>5264</v>
      </c>
      <c r="L21" s="2090"/>
      <c r="M21" s="2090"/>
      <c r="N21" s="2090"/>
      <c r="O21" s="2114"/>
      <c r="P21" s="2114"/>
      <c r="Q21" s="2114"/>
      <c r="R21" s="2114"/>
      <c r="S21" s="2114"/>
      <c r="T21" s="2114"/>
      <c r="U21" s="2114"/>
      <c r="V21" s="2114"/>
      <c r="W21" s="2114"/>
      <c r="X21" s="1951"/>
      <c r="Y21" s="1951"/>
      <c r="Z21" s="1951"/>
      <c r="AA21" s="1951"/>
      <c r="AB21" s="1951"/>
      <c r="AC21" s="1951"/>
      <c r="AD21" s="1951"/>
    </row>
    <row r="22" spans="1:33" s="54" customFormat="1" ht="30">
      <c r="A22" s="266" t="s">
        <v>1587</v>
      </c>
      <c r="B22" s="207" t="s">
        <v>1357</v>
      </c>
      <c r="C22" s="343" t="s">
        <v>1304</v>
      </c>
      <c r="D22" s="269">
        <v>46183</v>
      </c>
      <c r="E22" s="269" t="str">
        <f t="shared" ca="1" si="0"/>
        <v>VIGENTE</v>
      </c>
      <c r="F22" s="269" t="str">
        <f t="shared" ca="1" si="1"/>
        <v>ALERTA</v>
      </c>
      <c r="G22" s="172" t="s">
        <v>1277</v>
      </c>
      <c r="H22" s="216" t="s">
        <v>1358</v>
      </c>
      <c r="I22" s="171" t="s">
        <v>1359</v>
      </c>
      <c r="J22" s="171" t="s">
        <v>2481</v>
      </c>
      <c r="K22" s="344" t="s">
        <v>1981</v>
      </c>
      <c r="L22" s="2090"/>
      <c r="M22" s="2090"/>
      <c r="N22" s="2090" t="str">
        <f t="shared" si="2"/>
        <v/>
      </c>
      <c r="O22" s="2117"/>
      <c r="P22" s="2117"/>
      <c r="Q22" s="2117"/>
      <c r="R22" s="2117"/>
      <c r="S22" s="2117"/>
      <c r="T22" s="2117"/>
      <c r="U22" s="2117"/>
      <c r="V22" s="2117"/>
      <c r="W22" s="2117"/>
      <c r="X22" s="1951"/>
      <c r="Y22" s="1951"/>
      <c r="Z22" s="1951"/>
      <c r="AA22" s="1951"/>
      <c r="AB22" s="1951"/>
      <c r="AC22" s="1951"/>
      <c r="AD22" s="1951"/>
    </row>
    <row r="23" spans="1:33" s="710" customFormat="1" ht="32.25" customHeight="1" thickBot="1">
      <c r="A23" s="267" t="s">
        <v>1587</v>
      </c>
      <c r="B23" s="235" t="s">
        <v>3101</v>
      </c>
      <c r="C23" s="264">
        <v>42927</v>
      </c>
      <c r="D23" s="319">
        <v>46569</v>
      </c>
      <c r="E23" s="536" t="str">
        <f ca="1">IF(D23&lt;=$T$2,"CADUCADO","VIGENTE")</f>
        <v>VIGENTE</v>
      </c>
      <c r="F23" s="536" t="str">
        <f ca="1">IF($T$2&gt;=(EDATE(D23,-4)),"ALERTA","OK")</f>
        <v>OK</v>
      </c>
      <c r="G23" s="249" t="s">
        <v>1277</v>
      </c>
      <c r="H23" s="270" t="s">
        <v>3098</v>
      </c>
      <c r="I23" s="252" t="s">
        <v>3099</v>
      </c>
      <c r="J23" s="251" t="s">
        <v>3100</v>
      </c>
      <c r="K23" s="277">
        <v>401005</v>
      </c>
      <c r="L23" s="2090"/>
      <c r="M23" s="2090"/>
      <c r="N23" s="2090" t="str">
        <f>IF(ISNUMBER(FIND("/",#REF!,1)),MID(#REF!,FIND("/",#REF!,1)+1,LEN(#REF!)),"")</f>
        <v/>
      </c>
      <c r="O23" s="2114"/>
      <c r="P23" s="2114"/>
      <c r="Q23" s="2114"/>
      <c r="R23" s="2114"/>
      <c r="S23" s="2114"/>
      <c r="T23" s="2114"/>
      <c r="U23" s="2114"/>
      <c r="V23" s="2114"/>
      <c r="W23" s="2114"/>
      <c r="X23" s="1951"/>
      <c r="Y23" s="1951"/>
      <c r="Z23" s="1951"/>
      <c r="AA23" s="1951"/>
      <c r="AB23" s="1951"/>
      <c r="AC23" s="1951"/>
      <c r="AD23" s="1951"/>
    </row>
    <row r="24" spans="1:33" ht="16.5" thickTop="1" thickBot="1">
      <c r="A24" s="267"/>
      <c r="B24" s="235"/>
      <c r="C24" s="264"/>
      <c r="D24" s="319"/>
      <c r="E24" s="536"/>
      <c r="F24" s="536"/>
      <c r="G24" s="249"/>
      <c r="H24" s="270"/>
      <c r="I24" s="252"/>
      <c r="J24" s="251"/>
      <c r="K24" s="277"/>
      <c r="N24" s="1978" t="str">
        <f>IF(ISNUMBER(FIND("/",#REF!,1)),MID(#REF!,FIND("/",#REF!,1)+1,LEN(#REF!)),"")</f>
        <v/>
      </c>
      <c r="O24" s="1928"/>
      <c r="P24" s="1928"/>
      <c r="Q24" s="1928"/>
      <c r="R24" s="1928"/>
      <c r="S24" s="1928"/>
      <c r="T24" s="1928"/>
      <c r="U24" s="1928"/>
      <c r="V24" s="1928"/>
      <c r="W24" s="1928"/>
    </row>
    <row r="25" spans="1:33" s="1972" customFormat="1" ht="19.5" customHeight="1" thickTop="1">
      <c r="A25" s="2100" t="s">
        <v>2734</v>
      </c>
      <c r="B25" s="2101"/>
      <c r="C25" s="1988"/>
      <c r="D25" s="2102"/>
      <c r="E25" s="2102"/>
      <c r="F25" s="2102"/>
      <c r="G25" s="2030"/>
      <c r="H25" s="1949"/>
      <c r="I25" s="2103"/>
      <c r="J25" s="2104"/>
      <c r="K25" s="2105"/>
      <c r="L25" s="1978"/>
      <c r="M25" s="1978"/>
      <c r="N25" s="1978"/>
      <c r="O25" s="1928"/>
      <c r="P25" s="1928"/>
      <c r="Q25" s="1928"/>
      <c r="R25" s="1928"/>
      <c r="S25" s="1928"/>
      <c r="T25" s="1928"/>
      <c r="U25" s="1928"/>
      <c r="V25" s="1928"/>
      <c r="W25" s="1928"/>
    </row>
    <row r="26" spans="1:33" s="1972" customFormat="1" ht="15.75" thickBot="1">
      <c r="A26" s="2106"/>
      <c r="B26" s="1984"/>
      <c r="C26" s="1988"/>
      <c r="D26" s="1978"/>
      <c r="E26" s="1978"/>
      <c r="F26" s="1978"/>
      <c r="G26" s="1984"/>
      <c r="H26" s="1985"/>
      <c r="I26" s="1985"/>
      <c r="J26" s="2012"/>
      <c r="K26" s="2097"/>
      <c r="L26" s="1978"/>
      <c r="M26" s="1978"/>
      <c r="N26" s="1978" t="str">
        <f>IF(ISNUMBER(FIND("/",$B23,1)),MID($B23,FIND("/",$B23,1)+1,LEN($B23)),"")</f>
        <v/>
      </c>
      <c r="O26" s="1928"/>
      <c r="P26" s="1928"/>
      <c r="Q26" s="1928"/>
      <c r="R26" s="1928"/>
      <c r="S26" s="1928"/>
      <c r="T26" s="1928"/>
      <c r="U26" s="1928"/>
      <c r="V26" s="1928"/>
      <c r="W26" s="1928"/>
    </row>
    <row r="27" spans="1:33" ht="30">
      <c r="A27" s="345" t="s">
        <v>1599</v>
      </c>
      <c r="B27" s="345" t="s">
        <v>1600</v>
      </c>
      <c r="C27" s="345" t="s">
        <v>1601</v>
      </c>
      <c r="D27" s="345" t="s">
        <v>1602</v>
      </c>
      <c r="E27" s="2043"/>
      <c r="F27" s="2043"/>
      <c r="G27" s="1984"/>
      <c r="H27" s="2012"/>
      <c r="I27" s="1985"/>
      <c r="J27" s="1972"/>
      <c r="K27" s="2097"/>
      <c r="N27" s="1978" t="str">
        <f>IF(ISNUMBER(FIND("/",$B24,1)),MID($B24,FIND("/",$B24,1)+1,LEN($B24)),"")</f>
        <v/>
      </c>
      <c r="O27" s="1928"/>
      <c r="P27" s="1928"/>
      <c r="Q27" s="1928"/>
      <c r="R27" s="1928"/>
      <c r="S27" s="1928"/>
      <c r="T27" s="1928"/>
      <c r="U27" s="1928"/>
      <c r="V27" s="1928"/>
      <c r="W27" s="1928"/>
      <c r="AE27" s="1972"/>
      <c r="AF27" s="1972"/>
      <c r="AG27" s="1972"/>
    </row>
    <row r="28" spans="1:33" ht="15.75" thickBot="1">
      <c r="A28" s="346">
        <f>COUNTIF($A5:$A26,"P*")</f>
        <v>17</v>
      </c>
      <c r="B28" s="346">
        <f>COUNTIF($A5:$A26,"S*")</f>
        <v>0</v>
      </c>
      <c r="C28" s="346">
        <f>COUNTIF($A5:$A26,"F")</f>
        <v>2</v>
      </c>
      <c r="D28" s="346">
        <f>COUNTIF($A5:$A26,"P*") + COUNTIF($A5:$A26,"S2") *2 + COUNTIF($A5:$A26,"S3") *3 + COUNTIF($A5:$A26,"S4") *4</f>
        <v>17</v>
      </c>
      <c r="E28" s="1984"/>
      <c r="F28" s="1984"/>
      <c r="G28" s="1978"/>
      <c r="H28" s="1972"/>
      <c r="I28" s="1985"/>
      <c r="J28" s="1972"/>
      <c r="K28" s="2097"/>
      <c r="O28" s="1928"/>
      <c r="P28" s="1928"/>
      <c r="Q28" s="1928"/>
      <c r="R28" s="1928"/>
      <c r="S28" s="1928"/>
      <c r="T28" s="1928"/>
      <c r="U28" s="1928"/>
      <c r="V28" s="1928"/>
      <c r="W28" s="1928"/>
      <c r="AE28" s="1972"/>
      <c r="AF28" s="1972"/>
      <c r="AG28" s="1972"/>
    </row>
    <row r="29" spans="1:33" s="1972" customFormat="1">
      <c r="G29" s="1978"/>
      <c r="I29" s="1985"/>
      <c r="K29" s="2097"/>
      <c r="L29" s="1978"/>
      <c r="M29" s="1978"/>
      <c r="N29" s="1978"/>
      <c r="O29" s="1928"/>
      <c r="P29" s="1928"/>
      <c r="Q29" s="1928"/>
      <c r="R29" s="1928"/>
      <c r="S29" s="1928"/>
      <c r="T29" s="1928"/>
      <c r="U29" s="1928"/>
      <c r="V29" s="1928"/>
      <c r="W29" s="1928"/>
    </row>
    <row r="30" spans="1:33" s="1972" customFormat="1" ht="22.5" customHeight="1">
      <c r="G30" s="1978"/>
      <c r="I30" s="1985"/>
      <c r="K30" s="2097"/>
      <c r="L30" s="1978"/>
      <c r="M30" s="1978"/>
      <c r="N30" s="1978" t="str">
        <f t="shared" ref="N30:N61" si="3">IF(ISNUMBER(FIND("/",$B26,1)),MID($B26,FIND("/",$B26,1)+1,LEN($B26)),"")</f>
        <v/>
      </c>
      <c r="O30" s="1928"/>
      <c r="P30" s="1928"/>
      <c r="Q30" s="1928"/>
      <c r="R30" s="1928"/>
      <c r="S30" s="1928"/>
      <c r="T30" s="1928"/>
      <c r="U30" s="1928"/>
      <c r="V30" s="1928"/>
      <c r="W30" s="1928"/>
    </row>
    <row r="31" spans="1:33" s="1972" customFormat="1">
      <c r="G31" s="1978"/>
      <c r="I31" s="1985"/>
      <c r="K31" s="2097"/>
      <c r="L31" s="1978"/>
      <c r="M31" s="1978"/>
      <c r="N31" s="1978" t="str">
        <f t="shared" si="3"/>
        <v/>
      </c>
      <c r="O31" s="1928"/>
      <c r="P31" s="1928"/>
      <c r="Q31" s="1928"/>
      <c r="R31" s="1928"/>
      <c r="S31" s="1928"/>
      <c r="T31" s="1928"/>
      <c r="U31" s="1928"/>
      <c r="V31" s="1928"/>
      <c r="W31" s="1928"/>
    </row>
    <row r="32" spans="1:33" s="1972" customFormat="1">
      <c r="G32" s="1978"/>
      <c r="I32" s="1985"/>
      <c r="K32" s="2097"/>
      <c r="L32" s="1978"/>
      <c r="M32" s="1978"/>
      <c r="N32" s="1978" t="str">
        <f t="shared" si="3"/>
        <v/>
      </c>
      <c r="O32" s="1928"/>
      <c r="P32" s="1928"/>
      <c r="Q32" s="1928"/>
      <c r="R32" s="1928"/>
      <c r="S32" s="1928"/>
      <c r="T32" s="1928"/>
      <c r="U32" s="1928"/>
      <c r="V32" s="1928"/>
      <c r="W32" s="1928"/>
    </row>
    <row r="33" spans="7:23" s="1972" customFormat="1">
      <c r="G33" s="1978"/>
      <c r="I33" s="1985"/>
      <c r="K33" s="2097"/>
      <c r="L33" s="1978"/>
      <c r="M33" s="1978"/>
      <c r="N33" s="1978" t="str">
        <f t="shared" si="3"/>
        <v/>
      </c>
      <c r="O33" s="1928"/>
      <c r="P33" s="1928"/>
      <c r="Q33" s="1928"/>
      <c r="R33" s="1928"/>
      <c r="S33" s="1928"/>
      <c r="T33" s="1928"/>
      <c r="U33" s="1928"/>
      <c r="V33" s="1928"/>
      <c r="W33" s="1928"/>
    </row>
    <row r="34" spans="7:23" s="1972" customFormat="1">
      <c r="G34" s="1978"/>
      <c r="I34" s="1985"/>
      <c r="K34" s="2097"/>
      <c r="L34" s="1978"/>
      <c r="M34" s="1978"/>
      <c r="N34" s="1978" t="str">
        <f t="shared" si="3"/>
        <v/>
      </c>
      <c r="O34" s="1928"/>
      <c r="P34" s="1928"/>
      <c r="Q34" s="1928"/>
      <c r="R34" s="1928"/>
      <c r="S34" s="1928"/>
      <c r="T34" s="1928"/>
      <c r="U34" s="1928"/>
      <c r="V34" s="1928"/>
      <c r="W34" s="1928"/>
    </row>
    <row r="35" spans="7:23" s="1972" customFormat="1">
      <c r="G35" s="1978"/>
      <c r="I35" s="1985"/>
      <c r="K35" s="2097"/>
      <c r="L35" s="1978"/>
      <c r="M35" s="1978"/>
      <c r="N35" s="1978" t="str">
        <f t="shared" si="3"/>
        <v/>
      </c>
      <c r="O35" s="1928"/>
      <c r="P35" s="1928"/>
      <c r="Q35" s="1928"/>
      <c r="R35" s="1928"/>
      <c r="S35" s="1928"/>
      <c r="T35" s="1928"/>
      <c r="U35" s="1928"/>
      <c r="V35" s="1928"/>
      <c r="W35" s="1928"/>
    </row>
    <row r="36" spans="7:23" s="1972" customFormat="1">
      <c r="G36" s="1978"/>
      <c r="I36" s="1985"/>
      <c r="K36" s="2097"/>
      <c r="L36" s="1978"/>
      <c r="M36" s="1978"/>
      <c r="N36" s="1978" t="str">
        <f t="shared" si="3"/>
        <v/>
      </c>
      <c r="O36" s="1928"/>
      <c r="P36" s="1928"/>
      <c r="Q36" s="1928"/>
      <c r="R36" s="1928"/>
      <c r="S36" s="1928"/>
      <c r="T36" s="1928"/>
      <c r="U36" s="1928"/>
      <c r="V36" s="1928"/>
      <c r="W36" s="1928"/>
    </row>
    <row r="37" spans="7:23" s="1972" customFormat="1">
      <c r="G37" s="1978"/>
      <c r="I37" s="1985"/>
      <c r="K37" s="2097"/>
      <c r="L37" s="1978"/>
      <c r="M37" s="1978"/>
      <c r="N37" s="1978" t="str">
        <f t="shared" si="3"/>
        <v/>
      </c>
      <c r="O37" s="1928"/>
      <c r="P37" s="1928"/>
      <c r="Q37" s="1928"/>
      <c r="R37" s="1928"/>
      <c r="S37" s="1928"/>
      <c r="T37" s="1928"/>
      <c r="U37" s="1928"/>
      <c r="V37" s="1928"/>
      <c r="W37" s="1928"/>
    </row>
    <row r="38" spans="7:23" s="1972" customFormat="1">
      <c r="G38" s="1978"/>
      <c r="I38" s="1985"/>
      <c r="K38" s="2097"/>
      <c r="L38" s="1978"/>
      <c r="M38" s="1978"/>
      <c r="N38" s="1978" t="str">
        <f t="shared" si="3"/>
        <v/>
      </c>
      <c r="O38" s="1928"/>
      <c r="P38" s="1928"/>
      <c r="Q38" s="1928"/>
      <c r="R38" s="1928"/>
      <c r="S38" s="1928"/>
      <c r="T38" s="1928"/>
      <c r="U38" s="1928"/>
      <c r="V38" s="1928"/>
      <c r="W38" s="1928"/>
    </row>
    <row r="39" spans="7:23" s="1972" customFormat="1">
      <c r="G39" s="1978"/>
      <c r="I39" s="1985"/>
      <c r="K39" s="2097"/>
      <c r="L39" s="1978"/>
      <c r="M39" s="1978"/>
      <c r="N39" s="1978" t="str">
        <f t="shared" si="3"/>
        <v/>
      </c>
      <c r="O39" s="1928"/>
      <c r="P39" s="1928"/>
      <c r="Q39" s="1928"/>
      <c r="R39" s="1928"/>
      <c r="S39" s="1928"/>
      <c r="T39" s="1928"/>
      <c r="U39" s="1928"/>
      <c r="V39" s="1928"/>
      <c r="W39" s="1928"/>
    </row>
    <row r="40" spans="7:23" s="1972" customFormat="1">
      <c r="G40" s="1978"/>
      <c r="I40" s="1985"/>
      <c r="K40" s="2097"/>
      <c r="L40" s="1978"/>
      <c r="M40" s="1978"/>
      <c r="N40" s="1978" t="str">
        <f t="shared" si="3"/>
        <v/>
      </c>
      <c r="O40" s="1928"/>
      <c r="P40" s="1928"/>
      <c r="Q40" s="1928"/>
      <c r="R40" s="1928"/>
      <c r="S40" s="1928"/>
      <c r="T40" s="1928"/>
      <c r="U40" s="1928"/>
      <c r="V40" s="1928"/>
      <c r="W40" s="1928"/>
    </row>
    <row r="41" spans="7:23">
      <c r="N41" s="1978" t="str">
        <f t="shared" si="3"/>
        <v/>
      </c>
      <c r="O41" s="1928"/>
      <c r="P41" s="1928"/>
      <c r="Q41" s="1928"/>
      <c r="R41" s="1928"/>
      <c r="S41" s="1928"/>
      <c r="T41" s="1928"/>
      <c r="U41" s="1928"/>
      <c r="V41" s="1928"/>
      <c r="W41" s="1928"/>
    </row>
    <row r="42" spans="7:23">
      <c r="N42" s="1978" t="str">
        <f t="shared" si="3"/>
        <v/>
      </c>
      <c r="O42" s="1928"/>
      <c r="P42" s="1928"/>
      <c r="Q42" s="1928"/>
      <c r="R42" s="1928"/>
      <c r="S42" s="1928"/>
      <c r="T42" s="1928"/>
      <c r="U42" s="1928"/>
      <c r="V42" s="1928"/>
      <c r="W42" s="1928"/>
    </row>
    <row r="43" spans="7:23">
      <c r="N43" s="1978" t="str">
        <f t="shared" si="3"/>
        <v/>
      </c>
      <c r="O43" s="1928"/>
      <c r="P43" s="1928"/>
      <c r="Q43" s="1928"/>
      <c r="R43" s="1928"/>
      <c r="S43" s="1928"/>
      <c r="T43" s="1928"/>
      <c r="U43" s="1928"/>
      <c r="V43" s="1928"/>
      <c r="W43" s="1928"/>
    </row>
    <row r="44" spans="7:23">
      <c r="N44" s="1978" t="str">
        <f t="shared" si="3"/>
        <v/>
      </c>
    </row>
    <row r="45" spans="7:23">
      <c r="N45" s="1978" t="str">
        <f t="shared" si="3"/>
        <v/>
      </c>
    </row>
    <row r="46" spans="7:23">
      <c r="N46" s="1978" t="str">
        <f t="shared" si="3"/>
        <v/>
      </c>
    </row>
    <row r="47" spans="7:23">
      <c r="N47" s="1978" t="str">
        <f t="shared" si="3"/>
        <v/>
      </c>
    </row>
    <row r="48" spans="7:23">
      <c r="N48" s="1978" t="str">
        <f t="shared" si="3"/>
        <v/>
      </c>
    </row>
    <row r="49" spans="14:14">
      <c r="N49" s="1978" t="str">
        <f t="shared" si="3"/>
        <v/>
      </c>
    </row>
    <row r="50" spans="14:14">
      <c r="N50" s="1978" t="str">
        <f t="shared" si="3"/>
        <v/>
      </c>
    </row>
    <row r="51" spans="14:14">
      <c r="N51" s="1978" t="str">
        <f t="shared" si="3"/>
        <v/>
      </c>
    </row>
    <row r="52" spans="14:14">
      <c r="N52" s="1978" t="str">
        <f t="shared" si="3"/>
        <v/>
      </c>
    </row>
    <row r="53" spans="14:14">
      <c r="N53" s="1978" t="str">
        <f t="shared" si="3"/>
        <v/>
      </c>
    </row>
    <row r="54" spans="14:14">
      <c r="N54" s="1978" t="str">
        <f t="shared" si="3"/>
        <v/>
      </c>
    </row>
    <row r="55" spans="14:14">
      <c r="N55" s="1978" t="str">
        <f t="shared" si="3"/>
        <v/>
      </c>
    </row>
    <row r="56" spans="14:14">
      <c r="N56" s="1978" t="str">
        <f t="shared" si="3"/>
        <v/>
      </c>
    </row>
    <row r="57" spans="14:14">
      <c r="N57" s="1978" t="str">
        <f t="shared" si="3"/>
        <v/>
      </c>
    </row>
    <row r="58" spans="14:14">
      <c r="N58" s="1978" t="str">
        <f t="shared" si="3"/>
        <v/>
      </c>
    </row>
    <row r="59" spans="14:14">
      <c r="N59" s="1978" t="str">
        <f t="shared" si="3"/>
        <v/>
      </c>
    </row>
    <row r="60" spans="14:14">
      <c r="N60" s="1978" t="str">
        <f t="shared" si="3"/>
        <v/>
      </c>
    </row>
    <row r="61" spans="14:14">
      <c r="N61" s="1978" t="str">
        <f t="shared" si="3"/>
        <v/>
      </c>
    </row>
    <row r="62" spans="14:14">
      <c r="N62" s="1978" t="str">
        <f t="shared" ref="N62:N78" si="4">IF(ISNUMBER(FIND("/",$B58,1)),MID($B58,FIND("/",$B58,1)+1,LEN($B58)),"")</f>
        <v/>
      </c>
    </row>
    <row r="63" spans="14:14">
      <c r="N63" s="1978" t="str">
        <f t="shared" si="4"/>
        <v/>
      </c>
    </row>
    <row r="64" spans="14:14">
      <c r="N64" s="1978" t="str">
        <f t="shared" si="4"/>
        <v/>
      </c>
    </row>
    <row r="65" spans="14:14">
      <c r="N65" s="1978" t="str">
        <f t="shared" si="4"/>
        <v/>
      </c>
    </row>
    <row r="66" spans="14:14">
      <c r="N66" s="1978" t="str">
        <f t="shared" si="4"/>
        <v/>
      </c>
    </row>
    <row r="67" spans="14:14">
      <c r="N67" s="1978" t="str">
        <f t="shared" si="4"/>
        <v/>
      </c>
    </row>
    <row r="68" spans="14:14">
      <c r="N68" s="1978" t="str">
        <f t="shared" si="4"/>
        <v/>
      </c>
    </row>
    <row r="69" spans="14:14">
      <c r="N69" s="1978" t="str">
        <f t="shared" si="4"/>
        <v/>
      </c>
    </row>
    <row r="70" spans="14:14">
      <c r="N70" s="1978" t="str">
        <f t="shared" si="4"/>
        <v/>
      </c>
    </row>
    <row r="71" spans="14:14">
      <c r="N71" s="1978" t="str">
        <f t="shared" si="4"/>
        <v/>
      </c>
    </row>
    <row r="72" spans="14:14">
      <c r="N72" s="1978" t="str">
        <f t="shared" si="4"/>
        <v/>
      </c>
    </row>
    <row r="73" spans="14:14">
      <c r="N73" s="1978" t="str">
        <f t="shared" si="4"/>
        <v/>
      </c>
    </row>
    <row r="74" spans="14:14">
      <c r="N74" s="1978" t="str">
        <f t="shared" si="4"/>
        <v/>
      </c>
    </row>
    <row r="75" spans="14:14">
      <c r="N75" s="1978" t="str">
        <f t="shared" si="4"/>
        <v/>
      </c>
    </row>
    <row r="76" spans="14:14">
      <c r="N76" s="1978" t="str">
        <f t="shared" si="4"/>
        <v/>
      </c>
    </row>
    <row r="77" spans="14:14">
      <c r="N77" s="1978" t="str">
        <f t="shared" si="4"/>
        <v/>
      </c>
    </row>
    <row r="78" spans="14:14">
      <c r="N78" s="1978" t="str">
        <f t="shared" si="4"/>
        <v/>
      </c>
    </row>
    <row r="79" spans="14:14">
      <c r="N79" s="1978" t="str">
        <f t="shared" ref="N79:N142" si="5">IF(ISNUMBER(FIND("/",$B75,1)),MID($B75,FIND("/",$B75,1)+1,LEN($B75)),"")</f>
        <v/>
      </c>
    </row>
    <row r="80" spans="14:14">
      <c r="N80" s="1978" t="str">
        <f t="shared" si="5"/>
        <v/>
      </c>
    </row>
    <row r="81" spans="14:14">
      <c r="N81" s="1978" t="str">
        <f t="shared" si="5"/>
        <v/>
      </c>
    </row>
    <row r="82" spans="14:14">
      <c r="N82" s="1978" t="str">
        <f t="shared" si="5"/>
        <v/>
      </c>
    </row>
    <row r="83" spans="14:14">
      <c r="N83" s="1978" t="str">
        <f t="shared" si="5"/>
        <v/>
      </c>
    </row>
    <row r="84" spans="14:14">
      <c r="N84" s="1978" t="str">
        <f t="shared" si="5"/>
        <v/>
      </c>
    </row>
    <row r="85" spans="14:14">
      <c r="N85" s="1978" t="str">
        <f t="shared" si="5"/>
        <v/>
      </c>
    </row>
    <row r="86" spans="14:14">
      <c r="N86" s="1978" t="str">
        <f t="shared" si="5"/>
        <v/>
      </c>
    </row>
    <row r="87" spans="14:14">
      <c r="N87" s="1978" t="str">
        <f t="shared" si="5"/>
        <v/>
      </c>
    </row>
    <row r="88" spans="14:14">
      <c r="N88" s="1978" t="str">
        <f t="shared" si="5"/>
        <v/>
      </c>
    </row>
    <row r="89" spans="14:14">
      <c r="N89" s="1978" t="str">
        <f t="shared" si="5"/>
        <v/>
      </c>
    </row>
    <row r="90" spans="14:14">
      <c r="N90" s="1978" t="str">
        <f t="shared" si="5"/>
        <v/>
      </c>
    </row>
    <row r="91" spans="14:14">
      <c r="N91" s="1978" t="str">
        <f t="shared" si="5"/>
        <v/>
      </c>
    </row>
    <row r="92" spans="14:14">
      <c r="N92" s="1978" t="str">
        <f t="shared" si="5"/>
        <v/>
      </c>
    </row>
    <row r="93" spans="14:14">
      <c r="N93" s="1978" t="str">
        <f t="shared" si="5"/>
        <v/>
      </c>
    </row>
    <row r="94" spans="14:14">
      <c r="N94" s="1978" t="str">
        <f t="shared" si="5"/>
        <v/>
      </c>
    </row>
    <row r="95" spans="14:14">
      <c r="N95" s="1978" t="str">
        <f t="shared" si="5"/>
        <v/>
      </c>
    </row>
    <row r="96" spans="14:14">
      <c r="N96" s="1978" t="str">
        <f t="shared" si="5"/>
        <v/>
      </c>
    </row>
    <row r="97" spans="14:14">
      <c r="N97" s="1978" t="str">
        <f t="shared" si="5"/>
        <v/>
      </c>
    </row>
    <row r="98" spans="14:14">
      <c r="N98" s="1978" t="str">
        <f t="shared" si="5"/>
        <v/>
      </c>
    </row>
    <row r="99" spans="14:14">
      <c r="N99" s="1978" t="str">
        <f t="shared" si="5"/>
        <v/>
      </c>
    </row>
    <row r="100" spans="14:14">
      <c r="N100" s="1978" t="str">
        <f t="shared" si="5"/>
        <v/>
      </c>
    </row>
    <row r="101" spans="14:14">
      <c r="N101" s="1978" t="str">
        <f t="shared" si="5"/>
        <v/>
      </c>
    </row>
    <row r="102" spans="14:14">
      <c r="N102" s="1978" t="str">
        <f t="shared" si="5"/>
        <v/>
      </c>
    </row>
    <row r="103" spans="14:14">
      <c r="N103" s="1978" t="str">
        <f t="shared" si="5"/>
        <v/>
      </c>
    </row>
    <row r="104" spans="14:14">
      <c r="N104" s="1978" t="str">
        <f t="shared" si="5"/>
        <v/>
      </c>
    </row>
    <row r="105" spans="14:14">
      <c r="N105" s="1978" t="str">
        <f t="shared" si="5"/>
        <v/>
      </c>
    </row>
    <row r="106" spans="14:14">
      <c r="N106" s="1978" t="str">
        <f t="shared" si="5"/>
        <v/>
      </c>
    </row>
    <row r="107" spans="14:14">
      <c r="N107" s="1978" t="str">
        <f t="shared" si="5"/>
        <v/>
      </c>
    </row>
    <row r="108" spans="14:14">
      <c r="N108" s="1978" t="str">
        <f t="shared" si="5"/>
        <v/>
      </c>
    </row>
    <row r="109" spans="14:14">
      <c r="N109" s="1978" t="str">
        <f t="shared" si="5"/>
        <v/>
      </c>
    </row>
    <row r="110" spans="14:14">
      <c r="N110" s="1978" t="str">
        <f t="shared" si="5"/>
        <v/>
      </c>
    </row>
    <row r="111" spans="14:14">
      <c r="N111" s="1978" t="str">
        <f t="shared" si="5"/>
        <v/>
      </c>
    </row>
    <row r="112" spans="14:14">
      <c r="N112" s="1978" t="str">
        <f t="shared" si="5"/>
        <v/>
      </c>
    </row>
    <row r="113" spans="14:14">
      <c r="N113" s="1978" t="str">
        <f t="shared" si="5"/>
        <v/>
      </c>
    </row>
    <row r="114" spans="14:14">
      <c r="N114" s="1978" t="str">
        <f t="shared" si="5"/>
        <v/>
      </c>
    </row>
    <row r="115" spans="14:14">
      <c r="N115" s="1978" t="str">
        <f t="shared" si="5"/>
        <v/>
      </c>
    </row>
    <row r="116" spans="14:14">
      <c r="N116" s="1978" t="str">
        <f t="shared" si="5"/>
        <v/>
      </c>
    </row>
    <row r="117" spans="14:14">
      <c r="N117" s="1978" t="str">
        <f t="shared" si="5"/>
        <v/>
      </c>
    </row>
    <row r="118" spans="14:14">
      <c r="N118" s="1978" t="str">
        <f t="shared" si="5"/>
        <v/>
      </c>
    </row>
    <row r="119" spans="14:14">
      <c r="N119" s="1978" t="str">
        <f t="shared" si="5"/>
        <v/>
      </c>
    </row>
    <row r="120" spans="14:14">
      <c r="N120" s="1978" t="str">
        <f t="shared" si="5"/>
        <v/>
      </c>
    </row>
    <row r="121" spans="14:14">
      <c r="N121" s="1978" t="str">
        <f t="shared" si="5"/>
        <v/>
      </c>
    </row>
    <row r="122" spans="14:14">
      <c r="N122" s="1978" t="str">
        <f t="shared" si="5"/>
        <v/>
      </c>
    </row>
    <row r="123" spans="14:14">
      <c r="N123" s="1978" t="str">
        <f t="shared" si="5"/>
        <v/>
      </c>
    </row>
    <row r="124" spans="14:14">
      <c r="N124" s="1978" t="str">
        <f t="shared" si="5"/>
        <v/>
      </c>
    </row>
    <row r="125" spans="14:14">
      <c r="N125" s="1978" t="str">
        <f t="shared" si="5"/>
        <v/>
      </c>
    </row>
    <row r="126" spans="14:14">
      <c r="N126" s="1978" t="str">
        <f t="shared" si="5"/>
        <v/>
      </c>
    </row>
    <row r="127" spans="14:14">
      <c r="N127" s="1978" t="str">
        <f t="shared" si="5"/>
        <v/>
      </c>
    </row>
    <row r="128" spans="14:14">
      <c r="N128" s="1978" t="str">
        <f t="shared" si="5"/>
        <v/>
      </c>
    </row>
    <row r="129" spans="14:14">
      <c r="N129" s="1978" t="str">
        <f t="shared" si="5"/>
        <v/>
      </c>
    </row>
    <row r="130" spans="14:14">
      <c r="N130" s="1978" t="str">
        <f t="shared" si="5"/>
        <v/>
      </c>
    </row>
    <row r="131" spans="14:14">
      <c r="N131" s="1978" t="str">
        <f t="shared" si="5"/>
        <v/>
      </c>
    </row>
    <row r="132" spans="14:14">
      <c r="N132" s="1978" t="str">
        <f t="shared" si="5"/>
        <v/>
      </c>
    </row>
    <row r="133" spans="14:14">
      <c r="N133" s="1978" t="str">
        <f t="shared" si="5"/>
        <v/>
      </c>
    </row>
    <row r="134" spans="14:14">
      <c r="N134" s="1978" t="str">
        <f t="shared" si="5"/>
        <v/>
      </c>
    </row>
    <row r="135" spans="14:14">
      <c r="N135" s="1978" t="str">
        <f t="shared" si="5"/>
        <v/>
      </c>
    </row>
    <row r="136" spans="14:14">
      <c r="N136" s="1978" t="str">
        <f t="shared" si="5"/>
        <v/>
      </c>
    </row>
    <row r="137" spans="14:14">
      <c r="N137" s="1978" t="str">
        <f t="shared" si="5"/>
        <v/>
      </c>
    </row>
    <row r="138" spans="14:14">
      <c r="N138" s="1978" t="str">
        <f t="shared" si="5"/>
        <v/>
      </c>
    </row>
    <row r="139" spans="14:14">
      <c r="N139" s="1978" t="str">
        <f t="shared" si="5"/>
        <v/>
      </c>
    </row>
    <row r="140" spans="14:14">
      <c r="N140" s="1978" t="str">
        <f t="shared" si="5"/>
        <v/>
      </c>
    </row>
    <row r="141" spans="14:14">
      <c r="N141" s="1978" t="str">
        <f t="shared" si="5"/>
        <v/>
      </c>
    </row>
    <row r="142" spans="14:14">
      <c r="N142" s="1978" t="str">
        <f t="shared" si="5"/>
        <v/>
      </c>
    </row>
    <row r="143" spans="14:14">
      <c r="N143" s="1978" t="str">
        <f t="shared" ref="N143:N206" si="6">IF(ISNUMBER(FIND("/",$B139,1)),MID($B139,FIND("/",$B139,1)+1,LEN($B139)),"")</f>
        <v/>
      </c>
    </row>
    <row r="144" spans="14:14">
      <c r="N144" s="1978" t="str">
        <f t="shared" si="6"/>
        <v/>
      </c>
    </row>
    <row r="145" spans="14:14">
      <c r="N145" s="1978" t="str">
        <f t="shared" si="6"/>
        <v/>
      </c>
    </row>
    <row r="146" spans="14:14">
      <c r="N146" s="1978" t="str">
        <f t="shared" si="6"/>
        <v/>
      </c>
    </row>
    <row r="147" spans="14:14">
      <c r="N147" s="1978" t="str">
        <f t="shared" si="6"/>
        <v/>
      </c>
    </row>
    <row r="148" spans="14:14">
      <c r="N148" s="1978" t="str">
        <f t="shared" si="6"/>
        <v/>
      </c>
    </row>
    <row r="149" spans="14:14">
      <c r="N149" s="1978" t="str">
        <f t="shared" si="6"/>
        <v/>
      </c>
    </row>
    <row r="150" spans="14:14">
      <c r="N150" s="1978" t="str">
        <f t="shared" si="6"/>
        <v/>
      </c>
    </row>
    <row r="151" spans="14:14">
      <c r="N151" s="1978" t="str">
        <f t="shared" si="6"/>
        <v/>
      </c>
    </row>
    <row r="152" spans="14:14">
      <c r="N152" s="1978" t="str">
        <f t="shared" si="6"/>
        <v/>
      </c>
    </row>
    <row r="153" spans="14:14">
      <c r="N153" s="1978" t="str">
        <f t="shared" si="6"/>
        <v/>
      </c>
    </row>
    <row r="154" spans="14:14">
      <c r="N154" s="1978" t="str">
        <f t="shared" si="6"/>
        <v/>
      </c>
    </row>
    <row r="155" spans="14:14">
      <c r="N155" s="1978" t="str">
        <f t="shared" si="6"/>
        <v/>
      </c>
    </row>
    <row r="156" spans="14:14">
      <c r="N156" s="1978" t="str">
        <f t="shared" si="6"/>
        <v/>
      </c>
    </row>
    <row r="157" spans="14:14">
      <c r="N157" s="1978" t="str">
        <f t="shared" si="6"/>
        <v/>
      </c>
    </row>
    <row r="158" spans="14:14">
      <c r="N158" s="1978" t="str">
        <f t="shared" si="6"/>
        <v/>
      </c>
    </row>
    <row r="159" spans="14:14">
      <c r="N159" s="1978" t="str">
        <f t="shared" si="6"/>
        <v/>
      </c>
    </row>
    <row r="160" spans="14:14">
      <c r="N160" s="1978" t="str">
        <f t="shared" si="6"/>
        <v/>
      </c>
    </row>
    <row r="161" spans="14:14">
      <c r="N161" s="1978" t="str">
        <f t="shared" si="6"/>
        <v/>
      </c>
    </row>
    <row r="162" spans="14:14">
      <c r="N162" s="1978" t="str">
        <f t="shared" si="6"/>
        <v/>
      </c>
    </row>
    <row r="163" spans="14:14">
      <c r="N163" s="1978" t="str">
        <f t="shared" si="6"/>
        <v/>
      </c>
    </row>
    <row r="164" spans="14:14">
      <c r="N164" s="1978" t="str">
        <f t="shared" si="6"/>
        <v/>
      </c>
    </row>
    <row r="165" spans="14:14">
      <c r="N165" s="1978" t="str">
        <f t="shared" si="6"/>
        <v/>
      </c>
    </row>
    <row r="166" spans="14:14">
      <c r="N166" s="1978" t="str">
        <f t="shared" si="6"/>
        <v/>
      </c>
    </row>
    <row r="167" spans="14:14">
      <c r="N167" s="1978" t="str">
        <f t="shared" si="6"/>
        <v/>
      </c>
    </row>
    <row r="168" spans="14:14">
      <c r="N168" s="1978" t="str">
        <f t="shared" si="6"/>
        <v/>
      </c>
    </row>
    <row r="169" spans="14:14">
      <c r="N169" s="1978" t="str">
        <f t="shared" si="6"/>
        <v/>
      </c>
    </row>
    <row r="170" spans="14:14">
      <c r="N170" s="1978" t="str">
        <f t="shared" si="6"/>
        <v/>
      </c>
    </row>
    <row r="171" spans="14:14">
      <c r="N171" s="1978" t="str">
        <f t="shared" si="6"/>
        <v/>
      </c>
    </row>
    <row r="172" spans="14:14">
      <c r="N172" s="1978" t="str">
        <f t="shared" si="6"/>
        <v/>
      </c>
    </row>
    <row r="173" spans="14:14">
      <c r="N173" s="1978" t="str">
        <f t="shared" si="6"/>
        <v/>
      </c>
    </row>
    <row r="174" spans="14:14">
      <c r="N174" s="1978" t="str">
        <f t="shared" si="6"/>
        <v/>
      </c>
    </row>
    <row r="175" spans="14:14">
      <c r="N175" s="1978" t="str">
        <f t="shared" si="6"/>
        <v/>
      </c>
    </row>
    <row r="176" spans="14:14">
      <c r="N176" s="1978" t="str">
        <f t="shared" si="6"/>
        <v/>
      </c>
    </row>
    <row r="177" spans="12:14">
      <c r="N177" s="1978" t="str">
        <f t="shared" si="6"/>
        <v/>
      </c>
    </row>
    <row r="178" spans="12:14">
      <c r="N178" s="1978" t="str">
        <f t="shared" si="6"/>
        <v/>
      </c>
    </row>
    <row r="179" spans="12:14">
      <c r="N179" s="1978" t="str">
        <f t="shared" si="6"/>
        <v/>
      </c>
    </row>
    <row r="180" spans="12:14">
      <c r="N180" s="1978" t="str">
        <f t="shared" si="6"/>
        <v/>
      </c>
    </row>
    <row r="181" spans="12:14">
      <c r="N181" s="1978" t="str">
        <f t="shared" si="6"/>
        <v/>
      </c>
    </row>
    <row r="182" spans="12:14">
      <c r="L182" s="1984"/>
      <c r="N182" s="1978" t="str">
        <f t="shared" si="6"/>
        <v/>
      </c>
    </row>
    <row r="183" spans="12:14">
      <c r="L183" s="1984"/>
      <c r="N183" s="1978" t="str">
        <f t="shared" si="6"/>
        <v/>
      </c>
    </row>
    <row r="184" spans="12:14">
      <c r="L184" s="1984"/>
      <c r="N184" s="1978" t="str">
        <f t="shared" si="6"/>
        <v/>
      </c>
    </row>
    <row r="185" spans="12:14">
      <c r="L185" s="1984"/>
      <c r="N185" s="1978" t="str">
        <f t="shared" si="6"/>
        <v/>
      </c>
    </row>
    <row r="186" spans="12:14">
      <c r="L186" s="1984"/>
      <c r="N186" s="1978" t="str">
        <f t="shared" si="6"/>
        <v/>
      </c>
    </row>
    <row r="187" spans="12:14">
      <c r="L187" s="1984"/>
      <c r="N187" s="1978" t="str">
        <f t="shared" si="6"/>
        <v/>
      </c>
    </row>
    <row r="188" spans="12:14">
      <c r="L188" s="1984"/>
      <c r="N188" s="1978" t="str">
        <f t="shared" si="6"/>
        <v/>
      </c>
    </row>
    <row r="189" spans="12:14">
      <c r="L189" s="1984"/>
      <c r="N189" s="1978" t="str">
        <f t="shared" si="6"/>
        <v/>
      </c>
    </row>
    <row r="190" spans="12:14">
      <c r="L190" s="1984"/>
      <c r="N190" s="1978" t="str">
        <f t="shared" si="6"/>
        <v/>
      </c>
    </row>
    <row r="191" spans="12:14">
      <c r="L191" s="1984"/>
      <c r="N191" s="1978" t="str">
        <f t="shared" si="6"/>
        <v/>
      </c>
    </row>
    <row r="192" spans="12:14">
      <c r="L192" s="1984"/>
      <c r="N192" s="1978" t="str">
        <f t="shared" si="6"/>
        <v/>
      </c>
    </row>
    <row r="193" spans="12:14">
      <c r="L193" s="1984"/>
      <c r="N193" s="1978" t="str">
        <f t="shared" si="6"/>
        <v/>
      </c>
    </row>
    <row r="194" spans="12:14">
      <c r="L194" s="1984"/>
      <c r="N194" s="1978" t="str">
        <f t="shared" si="6"/>
        <v/>
      </c>
    </row>
    <row r="195" spans="12:14">
      <c r="L195" s="1984"/>
      <c r="N195" s="1978" t="str">
        <f t="shared" si="6"/>
        <v/>
      </c>
    </row>
    <row r="196" spans="12:14">
      <c r="L196" s="1984"/>
      <c r="N196" s="1978" t="str">
        <f t="shared" si="6"/>
        <v/>
      </c>
    </row>
    <row r="197" spans="12:14">
      <c r="L197" s="1984"/>
      <c r="N197" s="1978" t="str">
        <f t="shared" si="6"/>
        <v/>
      </c>
    </row>
    <row r="198" spans="12:14">
      <c r="L198" s="1984"/>
      <c r="N198" s="1978" t="str">
        <f t="shared" si="6"/>
        <v/>
      </c>
    </row>
    <row r="199" spans="12:14">
      <c r="L199" s="1984"/>
      <c r="N199" s="1978" t="str">
        <f t="shared" si="6"/>
        <v/>
      </c>
    </row>
    <row r="200" spans="12:14">
      <c r="L200" s="1984"/>
      <c r="N200" s="1978" t="str">
        <f t="shared" si="6"/>
        <v/>
      </c>
    </row>
    <row r="201" spans="12:14">
      <c r="L201" s="1984"/>
      <c r="N201" s="1978" t="str">
        <f t="shared" si="6"/>
        <v/>
      </c>
    </row>
    <row r="202" spans="12:14">
      <c r="L202" s="1984"/>
      <c r="N202" s="1978" t="str">
        <f t="shared" si="6"/>
        <v/>
      </c>
    </row>
    <row r="203" spans="12:14">
      <c r="L203" s="1984"/>
      <c r="N203" s="1978" t="str">
        <f t="shared" si="6"/>
        <v/>
      </c>
    </row>
    <row r="204" spans="12:14">
      <c r="L204" s="1984"/>
      <c r="N204" s="1978" t="str">
        <f t="shared" si="6"/>
        <v/>
      </c>
    </row>
    <row r="205" spans="12:14">
      <c r="L205" s="1984"/>
      <c r="N205" s="1978" t="str">
        <f t="shared" si="6"/>
        <v/>
      </c>
    </row>
    <row r="206" spans="12:14">
      <c r="L206" s="1984"/>
      <c r="N206" s="1978" t="str">
        <f t="shared" si="6"/>
        <v/>
      </c>
    </row>
    <row r="207" spans="12:14">
      <c r="L207" s="1984"/>
      <c r="N207" s="1978" t="str">
        <f t="shared" ref="N207:N270" si="7">IF(ISNUMBER(FIND("/",$B203,1)),MID($B203,FIND("/",$B203,1)+1,LEN($B203)),"")</f>
        <v/>
      </c>
    </row>
    <row r="208" spans="12:14">
      <c r="L208" s="1984"/>
      <c r="N208" s="1978" t="str">
        <f t="shared" si="7"/>
        <v/>
      </c>
    </row>
    <row r="209" spans="12:14">
      <c r="L209" s="1984"/>
      <c r="N209" s="1978" t="str">
        <f t="shared" si="7"/>
        <v/>
      </c>
    </row>
    <row r="210" spans="12:14">
      <c r="L210" s="1984"/>
      <c r="N210" s="1978" t="str">
        <f t="shared" si="7"/>
        <v/>
      </c>
    </row>
    <row r="211" spans="12:14">
      <c r="L211" s="1984"/>
      <c r="N211" s="1978" t="str">
        <f t="shared" si="7"/>
        <v/>
      </c>
    </row>
    <row r="212" spans="12:14">
      <c r="L212" s="1984"/>
      <c r="N212" s="1978" t="str">
        <f t="shared" si="7"/>
        <v/>
      </c>
    </row>
    <row r="213" spans="12:14">
      <c r="L213" s="1984"/>
      <c r="N213" s="1978" t="str">
        <f t="shared" si="7"/>
        <v/>
      </c>
    </row>
    <row r="214" spans="12:14">
      <c r="L214" s="1984"/>
      <c r="N214" s="1978" t="str">
        <f t="shared" si="7"/>
        <v/>
      </c>
    </row>
    <row r="215" spans="12:14">
      <c r="L215" s="1984"/>
      <c r="N215" s="1978" t="str">
        <f t="shared" si="7"/>
        <v/>
      </c>
    </row>
    <row r="216" spans="12:14">
      <c r="L216" s="1984"/>
      <c r="N216" s="1978" t="str">
        <f t="shared" si="7"/>
        <v/>
      </c>
    </row>
    <row r="217" spans="12:14">
      <c r="L217" s="1984"/>
      <c r="N217" s="1978" t="str">
        <f t="shared" si="7"/>
        <v/>
      </c>
    </row>
    <row r="218" spans="12:14">
      <c r="L218" s="1984"/>
      <c r="N218" s="1978" t="str">
        <f t="shared" si="7"/>
        <v/>
      </c>
    </row>
    <row r="219" spans="12:14">
      <c r="L219" s="1984"/>
      <c r="N219" s="1978" t="str">
        <f t="shared" si="7"/>
        <v/>
      </c>
    </row>
    <row r="220" spans="12:14">
      <c r="L220" s="1984"/>
      <c r="N220" s="1978" t="str">
        <f t="shared" si="7"/>
        <v/>
      </c>
    </row>
    <row r="221" spans="12:14">
      <c r="L221" s="1984"/>
      <c r="N221" s="1978" t="str">
        <f t="shared" si="7"/>
        <v/>
      </c>
    </row>
    <row r="222" spans="12:14">
      <c r="L222" s="1984"/>
      <c r="N222" s="1978" t="str">
        <f t="shared" si="7"/>
        <v/>
      </c>
    </row>
    <row r="223" spans="12:14">
      <c r="L223" s="1984"/>
      <c r="N223" s="1978" t="str">
        <f t="shared" si="7"/>
        <v/>
      </c>
    </row>
    <row r="224" spans="12:14">
      <c r="L224" s="1984"/>
      <c r="N224" s="1978" t="str">
        <f t="shared" si="7"/>
        <v/>
      </c>
    </row>
    <row r="225" spans="12:14">
      <c r="L225" s="1984"/>
      <c r="N225" s="1978" t="str">
        <f t="shared" si="7"/>
        <v/>
      </c>
    </row>
    <row r="226" spans="12:14">
      <c r="L226" s="1984"/>
      <c r="N226" s="1978" t="str">
        <f t="shared" si="7"/>
        <v/>
      </c>
    </row>
    <row r="227" spans="12:14">
      <c r="L227" s="1984"/>
      <c r="N227" s="1978" t="str">
        <f t="shared" si="7"/>
        <v/>
      </c>
    </row>
    <row r="228" spans="12:14">
      <c r="L228" s="1984"/>
      <c r="N228" s="1978" t="str">
        <f t="shared" si="7"/>
        <v/>
      </c>
    </row>
    <row r="229" spans="12:14">
      <c r="L229" s="1984"/>
      <c r="N229" s="1978" t="str">
        <f t="shared" si="7"/>
        <v/>
      </c>
    </row>
    <row r="230" spans="12:14">
      <c r="L230" s="1984"/>
      <c r="N230" s="1978" t="str">
        <f t="shared" si="7"/>
        <v/>
      </c>
    </row>
    <row r="231" spans="12:14">
      <c r="L231" s="1984"/>
      <c r="N231" s="1978" t="str">
        <f t="shared" si="7"/>
        <v/>
      </c>
    </row>
    <row r="232" spans="12:14">
      <c r="N232" s="1978" t="str">
        <f t="shared" si="7"/>
        <v/>
      </c>
    </row>
    <row r="233" spans="12:14">
      <c r="N233" s="1978" t="str">
        <f t="shared" si="7"/>
        <v/>
      </c>
    </row>
    <row r="234" spans="12:14">
      <c r="N234" s="1978" t="str">
        <f t="shared" si="7"/>
        <v/>
      </c>
    </row>
    <row r="235" spans="12:14">
      <c r="N235" s="1978" t="str">
        <f t="shared" si="7"/>
        <v/>
      </c>
    </row>
    <row r="236" spans="12:14">
      <c r="N236" s="1978" t="str">
        <f t="shared" si="7"/>
        <v/>
      </c>
    </row>
    <row r="237" spans="12:14">
      <c r="N237" s="1978" t="str">
        <f t="shared" si="7"/>
        <v/>
      </c>
    </row>
    <row r="238" spans="12:14">
      <c r="N238" s="1978" t="str">
        <f t="shared" si="7"/>
        <v/>
      </c>
    </row>
    <row r="239" spans="12:14">
      <c r="N239" s="1978" t="str">
        <f t="shared" si="7"/>
        <v/>
      </c>
    </row>
    <row r="240" spans="12:14">
      <c r="N240" s="1978" t="str">
        <f t="shared" si="7"/>
        <v/>
      </c>
    </row>
    <row r="241" spans="14:14">
      <c r="N241" s="1978" t="str">
        <f t="shared" si="7"/>
        <v/>
      </c>
    </row>
    <row r="242" spans="14:14">
      <c r="N242" s="1978" t="str">
        <f t="shared" si="7"/>
        <v/>
      </c>
    </row>
    <row r="243" spans="14:14">
      <c r="N243" s="1978" t="str">
        <f t="shared" si="7"/>
        <v/>
      </c>
    </row>
    <row r="244" spans="14:14">
      <c r="N244" s="1978" t="str">
        <f t="shared" si="7"/>
        <v/>
      </c>
    </row>
    <row r="245" spans="14:14">
      <c r="N245" s="1978" t="str">
        <f t="shared" si="7"/>
        <v/>
      </c>
    </row>
    <row r="246" spans="14:14">
      <c r="N246" s="1978" t="str">
        <f t="shared" si="7"/>
        <v/>
      </c>
    </row>
    <row r="247" spans="14:14">
      <c r="N247" s="1978" t="str">
        <f t="shared" si="7"/>
        <v/>
      </c>
    </row>
    <row r="248" spans="14:14">
      <c r="N248" s="1978" t="str">
        <f t="shared" si="7"/>
        <v/>
      </c>
    </row>
    <row r="249" spans="14:14">
      <c r="N249" s="1978" t="str">
        <f t="shared" si="7"/>
        <v/>
      </c>
    </row>
    <row r="250" spans="14:14">
      <c r="N250" s="1978" t="str">
        <f t="shared" si="7"/>
        <v/>
      </c>
    </row>
    <row r="251" spans="14:14">
      <c r="N251" s="1978" t="str">
        <f t="shared" si="7"/>
        <v/>
      </c>
    </row>
    <row r="252" spans="14:14">
      <c r="N252" s="1978" t="str">
        <f t="shared" si="7"/>
        <v/>
      </c>
    </row>
    <row r="253" spans="14:14">
      <c r="N253" s="1978" t="str">
        <f t="shared" si="7"/>
        <v/>
      </c>
    </row>
    <row r="254" spans="14:14">
      <c r="N254" s="1978" t="str">
        <f t="shared" si="7"/>
        <v/>
      </c>
    </row>
    <row r="255" spans="14:14">
      <c r="N255" s="1978" t="str">
        <f t="shared" si="7"/>
        <v/>
      </c>
    </row>
    <row r="256" spans="14:14">
      <c r="N256" s="1978" t="str">
        <f t="shared" si="7"/>
        <v/>
      </c>
    </row>
    <row r="257" spans="14:14">
      <c r="N257" s="1978" t="str">
        <f t="shared" si="7"/>
        <v/>
      </c>
    </row>
    <row r="258" spans="14:14">
      <c r="N258" s="1978" t="str">
        <f t="shared" si="7"/>
        <v/>
      </c>
    </row>
    <row r="259" spans="14:14">
      <c r="N259" s="1978" t="str">
        <f t="shared" si="7"/>
        <v/>
      </c>
    </row>
    <row r="260" spans="14:14">
      <c r="N260" s="1978" t="str">
        <f t="shared" si="7"/>
        <v/>
      </c>
    </row>
    <row r="261" spans="14:14">
      <c r="N261" s="1978" t="str">
        <f t="shared" si="7"/>
        <v/>
      </c>
    </row>
    <row r="262" spans="14:14">
      <c r="N262" s="1978" t="str">
        <f t="shared" si="7"/>
        <v/>
      </c>
    </row>
    <row r="263" spans="14:14">
      <c r="N263" s="1978" t="str">
        <f t="shared" si="7"/>
        <v/>
      </c>
    </row>
    <row r="264" spans="14:14">
      <c r="N264" s="1978" t="str">
        <f t="shared" si="7"/>
        <v/>
      </c>
    </row>
    <row r="265" spans="14:14">
      <c r="N265" s="1978" t="str">
        <f t="shared" si="7"/>
        <v/>
      </c>
    </row>
    <row r="266" spans="14:14">
      <c r="N266" s="1978" t="str">
        <f t="shared" si="7"/>
        <v/>
      </c>
    </row>
    <row r="267" spans="14:14">
      <c r="N267" s="1978" t="str">
        <f t="shared" si="7"/>
        <v/>
      </c>
    </row>
    <row r="268" spans="14:14">
      <c r="N268" s="1978" t="str">
        <f t="shared" si="7"/>
        <v/>
      </c>
    </row>
    <row r="269" spans="14:14">
      <c r="N269" s="1978" t="str">
        <f t="shared" si="7"/>
        <v/>
      </c>
    </row>
    <row r="270" spans="14:14">
      <c r="N270" s="1978" t="str">
        <f t="shared" si="7"/>
        <v/>
      </c>
    </row>
    <row r="271" spans="14:14">
      <c r="N271" s="1978" t="str">
        <f t="shared" ref="N271:N309" si="8">IF(ISNUMBER(FIND("/",$B267,1)),MID($B267,FIND("/",$B267,1)+1,LEN($B267)),"")</f>
        <v/>
      </c>
    </row>
    <row r="272" spans="14:14">
      <c r="N272" s="1978" t="str">
        <f t="shared" si="8"/>
        <v/>
      </c>
    </row>
    <row r="273" spans="14:14">
      <c r="N273" s="1978" t="str">
        <f t="shared" si="8"/>
        <v/>
      </c>
    </row>
    <row r="274" spans="14:14">
      <c r="N274" s="1978" t="str">
        <f t="shared" si="8"/>
        <v/>
      </c>
    </row>
    <row r="275" spans="14:14">
      <c r="N275" s="1978" t="str">
        <f t="shared" si="8"/>
        <v/>
      </c>
    </row>
    <row r="276" spans="14:14">
      <c r="N276" s="1978" t="str">
        <f t="shared" si="8"/>
        <v/>
      </c>
    </row>
    <row r="277" spans="14:14">
      <c r="N277" s="1978" t="str">
        <f t="shared" si="8"/>
        <v/>
      </c>
    </row>
    <row r="278" spans="14:14">
      <c r="N278" s="1978" t="str">
        <f t="shared" si="8"/>
        <v/>
      </c>
    </row>
    <row r="279" spans="14:14">
      <c r="N279" s="1978" t="str">
        <f t="shared" si="8"/>
        <v/>
      </c>
    </row>
    <row r="280" spans="14:14">
      <c r="N280" s="1978" t="str">
        <f t="shared" si="8"/>
        <v/>
      </c>
    </row>
    <row r="281" spans="14:14">
      <c r="N281" s="1978" t="str">
        <f t="shared" si="8"/>
        <v/>
      </c>
    </row>
    <row r="282" spans="14:14">
      <c r="N282" s="1978" t="str">
        <f t="shared" si="8"/>
        <v/>
      </c>
    </row>
    <row r="283" spans="14:14">
      <c r="N283" s="1978" t="str">
        <f t="shared" si="8"/>
        <v/>
      </c>
    </row>
    <row r="284" spans="14:14">
      <c r="N284" s="1978" t="str">
        <f t="shared" si="8"/>
        <v/>
      </c>
    </row>
    <row r="285" spans="14:14">
      <c r="N285" s="1978" t="str">
        <f t="shared" si="8"/>
        <v/>
      </c>
    </row>
    <row r="286" spans="14:14">
      <c r="N286" s="1978" t="str">
        <f t="shared" si="8"/>
        <v/>
      </c>
    </row>
    <row r="287" spans="14:14">
      <c r="N287" s="1978" t="str">
        <f t="shared" si="8"/>
        <v/>
      </c>
    </row>
    <row r="288" spans="14:14">
      <c r="N288" s="1978" t="str">
        <f t="shared" si="8"/>
        <v/>
      </c>
    </row>
    <row r="289" spans="14:14">
      <c r="N289" s="1978" t="str">
        <f t="shared" si="8"/>
        <v/>
      </c>
    </row>
    <row r="290" spans="14:14">
      <c r="N290" s="1978" t="str">
        <f t="shared" si="8"/>
        <v/>
      </c>
    </row>
    <row r="291" spans="14:14">
      <c r="N291" s="1978" t="str">
        <f t="shared" si="8"/>
        <v/>
      </c>
    </row>
    <row r="292" spans="14:14">
      <c r="N292" s="1978" t="str">
        <f t="shared" si="8"/>
        <v/>
      </c>
    </row>
    <row r="293" spans="14:14">
      <c r="N293" s="1978" t="str">
        <f t="shared" si="8"/>
        <v/>
      </c>
    </row>
    <row r="294" spans="14:14">
      <c r="N294" s="1978" t="str">
        <f t="shared" si="8"/>
        <v/>
      </c>
    </row>
    <row r="295" spans="14:14">
      <c r="N295" s="1978" t="str">
        <f t="shared" si="8"/>
        <v/>
      </c>
    </row>
    <row r="296" spans="14:14">
      <c r="N296" s="1978" t="str">
        <f t="shared" si="8"/>
        <v/>
      </c>
    </row>
    <row r="297" spans="14:14">
      <c r="N297" s="1978" t="str">
        <f t="shared" si="8"/>
        <v/>
      </c>
    </row>
    <row r="298" spans="14:14">
      <c r="N298" s="1978" t="str">
        <f t="shared" si="8"/>
        <v/>
      </c>
    </row>
    <row r="299" spans="14:14">
      <c r="N299" s="1978" t="str">
        <f t="shared" si="8"/>
        <v/>
      </c>
    </row>
    <row r="300" spans="14:14">
      <c r="N300" s="1978" t="str">
        <f t="shared" si="8"/>
        <v/>
      </c>
    </row>
    <row r="301" spans="14:14">
      <c r="N301" s="1978" t="str">
        <f t="shared" si="8"/>
        <v/>
      </c>
    </row>
    <row r="302" spans="14:14">
      <c r="N302" s="1978" t="str">
        <f t="shared" si="8"/>
        <v/>
      </c>
    </row>
    <row r="303" spans="14:14">
      <c r="N303" s="1978" t="str">
        <f t="shared" si="8"/>
        <v/>
      </c>
    </row>
    <row r="304" spans="14:14">
      <c r="N304" s="1978" t="str">
        <f t="shared" si="8"/>
        <v/>
      </c>
    </row>
    <row r="305" spans="12:14">
      <c r="L305" s="2118"/>
      <c r="N305" s="1978" t="str">
        <f t="shared" si="8"/>
        <v/>
      </c>
    </row>
    <row r="306" spans="12:14">
      <c r="L306" s="2090"/>
      <c r="N306" s="1978" t="str">
        <f t="shared" si="8"/>
        <v/>
      </c>
    </row>
    <row r="307" spans="12:14">
      <c r="L307" s="2090"/>
      <c r="N307" s="1978" t="str">
        <f t="shared" si="8"/>
        <v/>
      </c>
    </row>
    <row r="308" spans="12:14">
      <c r="L308" s="2118"/>
      <c r="N308" s="1978" t="str">
        <f t="shared" si="8"/>
        <v/>
      </c>
    </row>
    <row r="309" spans="12:14">
      <c r="L309" s="2118"/>
      <c r="N309" s="1978" t="str">
        <f t="shared" si="8"/>
        <v/>
      </c>
    </row>
    <row r="310" spans="12:14">
      <c r="L310" s="2118"/>
    </row>
    <row r="311" spans="12:14">
      <c r="L311" s="2118"/>
    </row>
    <row r="312" spans="12:14">
      <c r="L312" s="2018"/>
    </row>
    <row r="313" spans="12:14">
      <c r="L313" s="2018"/>
    </row>
  </sheetData>
  <mergeCells count="2">
    <mergeCell ref="A1:H1"/>
    <mergeCell ref="A3:G3"/>
  </mergeCells>
  <phoneticPr fontId="0" type="noConversion"/>
  <conditionalFormatting sqref="G24 F5:G18 F22:G22">
    <cfRule type="containsText" dxfId="798" priority="15" operator="containsText" text="ALERTA">
      <formula>NOT(ISERROR(SEARCH("ALERTA",F5)))</formula>
    </cfRule>
  </conditionalFormatting>
  <conditionalFormatting sqref="E24 E5:E18 E22">
    <cfRule type="containsText" dxfId="797" priority="14" operator="containsText" text="CADUCADO">
      <formula>NOT(ISERROR(SEARCH("CADUCADO",E5)))</formula>
    </cfRule>
  </conditionalFormatting>
  <conditionalFormatting sqref="F24">
    <cfRule type="containsText" dxfId="796" priority="13" operator="containsText" text="ALERTA">
      <formula>NOT(ISERROR(SEARCH("ALERTA",F24)))</formula>
    </cfRule>
  </conditionalFormatting>
  <conditionalFormatting sqref="G23">
    <cfRule type="containsText" dxfId="795" priority="9" operator="containsText" text="ALERTA">
      <formula>NOT(ISERROR(SEARCH("ALERTA",G23)))</formula>
    </cfRule>
  </conditionalFormatting>
  <conditionalFormatting sqref="E23">
    <cfRule type="containsText" dxfId="794" priority="8" operator="containsText" text="CADUCADO">
      <formula>NOT(ISERROR(SEARCH("CADUCADO",E23)))</formula>
    </cfRule>
  </conditionalFormatting>
  <conditionalFormatting sqref="F23">
    <cfRule type="containsText" dxfId="793" priority="7" operator="containsText" text="ALERTA">
      <formula>NOT(ISERROR(SEARCH("ALERTA",F23)))</formula>
    </cfRule>
  </conditionalFormatting>
  <conditionalFormatting sqref="F19:G19">
    <cfRule type="containsText" dxfId="792" priority="6" operator="containsText" text="ALERTA">
      <formula>NOT(ISERROR(SEARCH("ALERTA",F19)))</formula>
    </cfRule>
  </conditionalFormatting>
  <conditionalFormatting sqref="E19">
    <cfRule type="containsText" dxfId="791" priority="5" operator="containsText" text="CADUCADO">
      <formula>NOT(ISERROR(SEARCH("CADUCADO",E19)))</formula>
    </cfRule>
  </conditionalFormatting>
  <conditionalFormatting sqref="F20:G20">
    <cfRule type="containsText" dxfId="790" priority="4" operator="containsText" text="ALERTA">
      <formula>NOT(ISERROR(SEARCH("ALERTA",F20)))</formula>
    </cfRule>
  </conditionalFormatting>
  <conditionalFormatting sqref="E20">
    <cfRule type="containsText" dxfId="789" priority="3" operator="containsText" text="CADUCADO">
      <formula>NOT(ISERROR(SEARCH("CADUCADO",E20)))</formula>
    </cfRule>
  </conditionalFormatting>
  <conditionalFormatting sqref="F21:G21">
    <cfRule type="containsText" dxfId="788" priority="2" operator="containsText" text="ALERTA">
      <formula>NOT(ISERROR(SEARCH("ALERTA",F21)))</formula>
    </cfRule>
  </conditionalFormatting>
  <conditionalFormatting sqref="E21">
    <cfRule type="containsText" dxfId="787" priority="1" operator="containsText" text="CADUCADO">
      <formula>NOT(ISERROR(SEARCH("CADUCADO",E21)))</formula>
    </cfRule>
  </conditionalFormatting>
  <hyperlinks>
    <hyperlink ref="A1:H1" location="TITULARES!A1" display="LISTA DE DIAGNOSTICADORES CON AUTORIZACIÓN DE COMERCIALIZACIÓN EN CUBA 2017" xr:uid="{00000000-0004-0000-0D00-000000000000}"/>
  </hyperlinks>
  <pageMargins left="0.75" right="0.75" top="1" bottom="1" header="0" footer="0"/>
  <pageSetup scale="10" fitToHeight="0" orientation="portrait" verticalDpi="300" r:id="rId2"/>
  <headerFooter alignWithMargins="0"/>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91F55-3591-4E28-91BD-F7F2E3C22DB2}">
  <dimension ref="A1:AA14"/>
  <sheetViews>
    <sheetView workbookViewId="0">
      <selection sqref="A1:H1"/>
    </sheetView>
  </sheetViews>
  <sheetFormatPr baseColWidth="10" defaultRowHeight="12.75"/>
  <cols>
    <col min="1" max="1" width="13.5703125" customWidth="1"/>
    <col min="2" max="2" width="13.42578125" customWidth="1"/>
    <col min="3" max="3" width="12.7109375" customWidth="1"/>
    <col min="4" max="4" width="14" customWidth="1"/>
    <col min="5" max="5" width="16" customWidth="1"/>
    <col min="6" max="6" width="13.85546875" customWidth="1"/>
    <col min="7" max="7" width="12.85546875" customWidth="1"/>
    <col min="8" max="8" width="40.7109375" customWidth="1"/>
    <col min="9" max="9" width="44.5703125" customWidth="1"/>
    <col min="10" max="10" width="22.5703125" customWidth="1"/>
    <col min="11" max="11" width="16.85546875" customWidth="1"/>
    <col min="12" max="27" width="11.42578125" style="1975"/>
  </cols>
  <sheetData>
    <row r="1" spans="1:11" s="1975" customFormat="1" ht="15">
      <c r="A1" s="2540" t="s">
        <v>6200</v>
      </c>
      <c r="B1" s="2540"/>
      <c r="C1" s="2540"/>
      <c r="D1" s="2540"/>
      <c r="E1" s="2540"/>
      <c r="F1" s="2540"/>
      <c r="G1" s="2540"/>
      <c r="H1" s="2540"/>
      <c r="I1" s="1985"/>
      <c r="J1" s="1972"/>
      <c r="K1" s="2097"/>
    </row>
    <row r="2" spans="1:11" s="1975" customFormat="1" ht="19.5" thickBot="1">
      <c r="A2" s="1958" t="s">
        <v>5571</v>
      </c>
      <c r="B2" s="1959"/>
      <c r="C2" s="1959"/>
      <c r="D2" s="1959"/>
      <c r="E2" s="1959"/>
      <c r="F2" s="1959"/>
      <c r="G2" s="1978"/>
      <c r="H2" s="1972"/>
      <c r="I2" s="1985"/>
      <c r="J2" s="1972"/>
      <c r="K2" s="2097"/>
    </row>
    <row r="3" spans="1:11" s="1975" customFormat="1" ht="15.75" thickTop="1">
      <c r="A3" s="2581" t="s">
        <v>1161</v>
      </c>
      <c r="B3" s="2579"/>
      <c r="C3" s="2579"/>
      <c r="D3" s="2579"/>
      <c r="E3" s="2579"/>
      <c r="F3" s="2579"/>
      <c r="G3" s="2582"/>
      <c r="H3" s="2098"/>
      <c r="I3" s="2098"/>
      <c r="J3" s="2098"/>
      <c r="K3" s="2099"/>
    </row>
    <row r="4" spans="1:11" ht="30">
      <c r="A4" s="2119" t="s">
        <v>1603</v>
      </c>
      <c r="B4" s="2119" t="s">
        <v>1160</v>
      </c>
      <c r="C4" s="2119" t="s">
        <v>1162</v>
      </c>
      <c r="D4" s="2119" t="s">
        <v>1163</v>
      </c>
      <c r="E4" s="495" t="s">
        <v>2736</v>
      </c>
      <c r="F4" s="495" t="s">
        <v>2737</v>
      </c>
      <c r="G4" s="495" t="s">
        <v>604</v>
      </c>
      <c r="H4" s="2119" t="s">
        <v>1586</v>
      </c>
      <c r="I4" s="495" t="s">
        <v>1164</v>
      </c>
      <c r="J4" s="2119" t="s">
        <v>581</v>
      </c>
      <c r="K4" s="495" t="s">
        <v>1047</v>
      </c>
    </row>
    <row r="5" spans="1:11" ht="75">
      <c r="A5" s="337" t="s">
        <v>1596</v>
      </c>
      <c r="B5" s="297" t="s">
        <v>5588</v>
      </c>
      <c r="C5" s="1803" t="s">
        <v>5589</v>
      </c>
      <c r="D5" s="1804">
        <v>46265</v>
      </c>
      <c r="E5" s="1805" t="str">
        <f t="shared" ref="E5:E6" si="0">IF(D5&lt;=$T$2,"CADUCADO","VIGENTE")</f>
        <v>VIGENTE</v>
      </c>
      <c r="F5" s="1805" t="str">
        <f t="shared" ref="F5:F6" si="1">IF($T$2&gt;=(EDATE(D5,-4)),"ALERTA","OK")</f>
        <v>OK</v>
      </c>
      <c r="G5" s="297" t="s">
        <v>1278</v>
      </c>
      <c r="H5" s="308" t="s">
        <v>5590</v>
      </c>
      <c r="I5" s="1807" t="s">
        <v>5591</v>
      </c>
      <c r="J5" s="308" t="s">
        <v>5592</v>
      </c>
      <c r="K5" s="1806" t="s">
        <v>5593</v>
      </c>
    </row>
    <row r="6" spans="1:11" ht="75">
      <c r="A6" s="266" t="s">
        <v>1587</v>
      </c>
      <c r="B6" s="172" t="s">
        <v>5745</v>
      </c>
      <c r="C6" s="343" t="s">
        <v>5746</v>
      </c>
      <c r="D6" s="1203">
        <v>47483</v>
      </c>
      <c r="E6" s="269" t="str">
        <f t="shared" si="0"/>
        <v>VIGENTE</v>
      </c>
      <c r="F6" s="269" t="str">
        <f t="shared" si="1"/>
        <v>OK</v>
      </c>
      <c r="G6" s="172" t="s">
        <v>1278</v>
      </c>
      <c r="H6" s="174" t="s">
        <v>5744</v>
      </c>
      <c r="I6" s="174" t="s">
        <v>5747</v>
      </c>
      <c r="J6" s="174" t="s">
        <v>5748</v>
      </c>
      <c r="K6" s="344" t="s">
        <v>5749</v>
      </c>
    </row>
    <row r="7" spans="1:11" ht="165">
      <c r="A7" s="266" t="s">
        <v>1587</v>
      </c>
      <c r="B7" s="172" t="s">
        <v>6119</v>
      </c>
      <c r="C7" s="343" t="s">
        <v>6120</v>
      </c>
      <c r="D7" s="1203">
        <v>46660</v>
      </c>
      <c r="E7" s="269" t="str">
        <f t="shared" ref="E7" si="2">IF(D7&lt;=$T$2,"CADUCADO","VIGENTE")</f>
        <v>VIGENTE</v>
      </c>
      <c r="F7" s="269" t="str">
        <f t="shared" ref="F7" si="3">IF($T$2&gt;=(EDATE(D7,-4)),"ALERTA","OK")</f>
        <v>OK</v>
      </c>
      <c r="G7" s="172" t="s">
        <v>1278</v>
      </c>
      <c r="H7" s="174" t="s">
        <v>6121</v>
      </c>
      <c r="I7" s="174" t="s">
        <v>6122</v>
      </c>
      <c r="J7" s="668" t="s">
        <v>628</v>
      </c>
      <c r="K7" s="344" t="s">
        <v>6123</v>
      </c>
    </row>
    <row r="8" spans="1:11" ht="135">
      <c r="A8" s="266" t="s">
        <v>1587</v>
      </c>
      <c r="B8" s="172" t="s">
        <v>6176</v>
      </c>
      <c r="C8" s="343" t="s">
        <v>6177</v>
      </c>
      <c r="D8" s="1203">
        <v>47968</v>
      </c>
      <c r="E8" s="269" t="str">
        <f t="shared" ref="E8" si="4">IF(D8&lt;=$T$2,"CADUCADO","VIGENTE")</f>
        <v>VIGENTE</v>
      </c>
      <c r="F8" s="269" t="str">
        <f t="shared" ref="F8" si="5">IF($T$2&gt;=(EDATE(D8,-4)),"ALERTA","OK")</f>
        <v>OK</v>
      </c>
      <c r="G8" s="172" t="s">
        <v>1278</v>
      </c>
      <c r="H8" s="174" t="s">
        <v>6178</v>
      </c>
      <c r="I8" s="174" t="s">
        <v>6179</v>
      </c>
      <c r="J8" s="668" t="s">
        <v>5539</v>
      </c>
      <c r="K8" s="344" t="s">
        <v>6180</v>
      </c>
    </row>
    <row r="9" spans="1:11" ht="15">
      <c r="A9" s="266"/>
      <c r="B9" s="172"/>
      <c r="C9" s="343"/>
      <c r="D9" s="1203"/>
      <c r="E9" s="269"/>
      <c r="F9" s="269"/>
      <c r="G9" s="172"/>
      <c r="H9" s="174"/>
      <c r="I9" s="174"/>
      <c r="J9" s="174"/>
      <c r="K9" s="344"/>
    </row>
    <row r="10" spans="1:11" ht="15">
      <c r="A10" s="266"/>
      <c r="B10" s="172"/>
      <c r="C10" s="343"/>
      <c r="D10" s="1203"/>
      <c r="E10" s="269"/>
      <c r="F10" s="269"/>
      <c r="G10" s="172"/>
      <c r="H10" s="174"/>
      <c r="I10" s="174"/>
      <c r="J10" s="174"/>
      <c r="K10" s="344"/>
    </row>
    <row r="11" spans="1:11" ht="15">
      <c r="A11" s="2100" t="s">
        <v>2734</v>
      </c>
      <c r="B11" s="2101"/>
      <c r="C11" s="1988"/>
      <c r="D11" s="2102"/>
      <c r="E11" s="269"/>
      <c r="F11" s="269"/>
      <c r="G11" s="172"/>
      <c r="H11" s="174"/>
      <c r="I11" s="174"/>
      <c r="J11" s="174"/>
      <c r="K11" s="344"/>
    </row>
    <row r="12" spans="1:11" ht="15.75" thickBot="1">
      <c r="A12" s="2106"/>
      <c r="B12" s="1984"/>
      <c r="C12" s="1988"/>
      <c r="D12" s="1978"/>
    </row>
    <row r="13" spans="1:11" ht="47.25" customHeight="1">
      <c r="A13" s="345" t="s">
        <v>1599</v>
      </c>
      <c r="B13" s="345" t="s">
        <v>1600</v>
      </c>
      <c r="C13" s="345" t="s">
        <v>1601</v>
      </c>
      <c r="D13" s="345" t="s">
        <v>1602</v>
      </c>
    </row>
    <row r="14" spans="1:11" ht="15.75" thickBot="1">
      <c r="A14" s="346">
        <f>COUNTIF($A5:$A10,"P*")</f>
        <v>3</v>
      </c>
      <c r="B14" s="346">
        <f>COUNTIF($A5:$A10,"S*")</f>
        <v>1</v>
      </c>
      <c r="C14" s="346">
        <f>COUNTIF($A5:$A10,"F*")</f>
        <v>0</v>
      </c>
      <c r="D14" s="346">
        <f>COUNTIF($A5:A10,"P*") + COUNTIF($A5:A10,"S2") *2 + COUNTIF($A5:A10,"S3") *3 + COUNTIF($A5:A10,"S4") *4</f>
        <v>6</v>
      </c>
    </row>
  </sheetData>
  <mergeCells count="2">
    <mergeCell ref="A1:H1"/>
    <mergeCell ref="A3:G3"/>
  </mergeCells>
  <conditionalFormatting sqref="F5:G7 F9:G11 G8">
    <cfRule type="containsText" dxfId="755" priority="4" operator="containsText" text="ALERTA">
      <formula>NOT(ISERROR(SEARCH("ALERTA",F5)))</formula>
    </cfRule>
  </conditionalFormatting>
  <conditionalFormatting sqref="E5:E7 E9:E11">
    <cfRule type="containsText" dxfId="754" priority="3" operator="containsText" text="CADUCADO">
      <formula>NOT(ISERROR(SEARCH("CADUCADO",E5)))</formula>
    </cfRule>
  </conditionalFormatting>
  <conditionalFormatting sqref="F8">
    <cfRule type="containsText" dxfId="753" priority="2" operator="containsText" text="ALERTA">
      <formula>NOT(ISERROR(SEARCH("ALERTA",F8)))</formula>
    </cfRule>
  </conditionalFormatting>
  <conditionalFormatting sqref="E8">
    <cfRule type="containsText" dxfId="752" priority="1" operator="containsText" text="CADUCADO">
      <formula>NOT(ISERROR(SEARCH("CADUCADO",E8)))</formula>
    </cfRule>
  </conditionalFormatting>
  <hyperlinks>
    <hyperlink ref="A1:H1" location="TITULARES!A1" display="LISTA DE DIAGNOSTICADORES CON AUTORIZACIÓN DE COMERCIALIZACIÓN EN CUBA 2017" xr:uid="{18861EB3-45AD-47B2-9759-8AC77CC83782}"/>
  </hyperlink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P312"/>
  <sheetViews>
    <sheetView workbookViewId="0">
      <selection sqref="A1:H1"/>
    </sheetView>
  </sheetViews>
  <sheetFormatPr baseColWidth="10" defaultRowHeight="15"/>
  <cols>
    <col min="1" max="1" width="15.42578125" style="4" customWidth="1"/>
    <col min="2" max="2" width="14" style="4" customWidth="1"/>
    <col min="3" max="3" width="12.7109375" style="4" customWidth="1"/>
    <col min="4" max="4" width="15.140625" style="4" customWidth="1"/>
    <col min="5" max="5" width="16.5703125" style="4" customWidth="1"/>
    <col min="6" max="6" width="15.140625" style="4" customWidth="1"/>
    <col min="7" max="7" width="13" style="4" customWidth="1"/>
    <col min="8" max="8" width="45.42578125" style="4" customWidth="1"/>
    <col min="9" max="9" width="56.42578125" style="4" customWidth="1"/>
    <col min="10" max="10" width="27.5703125" style="4" customWidth="1"/>
    <col min="11" max="11" width="13.85546875" style="4" customWidth="1"/>
    <col min="12" max="12" width="11.42578125" style="21" hidden="1" customWidth="1"/>
    <col min="13" max="13" width="12.85546875" style="21" hidden="1" customWidth="1"/>
    <col min="14" max="14" width="17.28515625" style="21" hidden="1" customWidth="1"/>
    <col min="15" max="15" width="11.5703125" style="4" hidden="1" customWidth="1"/>
    <col min="16" max="16" width="8.5703125" style="4" hidden="1" customWidth="1"/>
    <col min="17" max="17" width="5" style="4" hidden="1" customWidth="1"/>
    <col min="18" max="19" width="11.42578125" style="1955"/>
    <col min="20" max="28" width="0" style="1955" hidden="1" customWidth="1"/>
    <col min="29" max="42" width="11.42578125" style="1955"/>
    <col min="43" max="16384" width="11.42578125" style="4"/>
  </cols>
  <sheetData>
    <row r="1" spans="1:42" s="1955" customFormat="1" ht="19.5" customHeight="1">
      <c r="A1" s="2540" t="s">
        <v>6200</v>
      </c>
      <c r="B1" s="2540"/>
      <c r="C1" s="2540"/>
      <c r="D1" s="2540"/>
      <c r="E1" s="2540"/>
      <c r="F1" s="2540"/>
      <c r="G1" s="2540"/>
      <c r="H1" s="2540"/>
      <c r="L1" s="1956"/>
      <c r="M1" s="1956"/>
      <c r="N1" s="1956"/>
    </row>
    <row r="2" spans="1:42" s="1955" customFormat="1" ht="24.75" customHeight="1" thickBot="1">
      <c r="A2" s="1958" t="s">
        <v>5114</v>
      </c>
      <c r="B2" s="1959"/>
      <c r="C2" s="1959"/>
      <c r="D2" s="1959"/>
      <c r="E2" s="1959"/>
      <c r="F2" s="1959"/>
      <c r="L2" s="1956"/>
      <c r="M2" s="1939"/>
      <c r="N2" s="1956"/>
      <c r="S2" s="1942" t="s">
        <v>2735</v>
      </c>
      <c r="T2" s="1960">
        <f ca="1">TODAY()</f>
        <v>46175</v>
      </c>
    </row>
    <row r="3" spans="1:42" s="1955" customFormat="1" ht="24" customHeight="1" thickTop="1" thickBot="1">
      <c r="A3" s="2568" t="s">
        <v>1161</v>
      </c>
      <c r="B3" s="2569"/>
      <c r="C3" s="2569"/>
      <c r="D3" s="2569"/>
      <c r="E3" s="2569"/>
      <c r="F3" s="2569"/>
      <c r="G3" s="2570"/>
      <c r="H3" s="2006"/>
      <c r="I3" s="2006"/>
      <c r="J3" s="2006"/>
      <c r="K3" s="2007"/>
      <c r="L3" s="1956"/>
      <c r="M3" s="1956"/>
      <c r="N3" s="1956"/>
    </row>
    <row r="4" spans="1:42" s="463" customFormat="1" ht="33.75" customHeight="1" thickTop="1" thickBot="1">
      <c r="A4" s="2120" t="s">
        <v>1603</v>
      </c>
      <c r="B4" s="2121" t="s">
        <v>1160</v>
      </c>
      <c r="C4" s="2121" t="s">
        <v>1162</v>
      </c>
      <c r="D4" s="2121" t="s">
        <v>1163</v>
      </c>
      <c r="E4" s="437" t="s">
        <v>2736</v>
      </c>
      <c r="F4" s="437" t="s">
        <v>2737</v>
      </c>
      <c r="G4" s="2122" t="s">
        <v>1046</v>
      </c>
      <c r="H4" s="2121" t="s">
        <v>1586</v>
      </c>
      <c r="I4" s="2121" t="s">
        <v>1164</v>
      </c>
      <c r="J4" s="2121" t="s">
        <v>563</v>
      </c>
      <c r="K4" s="2123" t="s">
        <v>1047</v>
      </c>
      <c r="L4" s="462" t="s">
        <v>1592</v>
      </c>
      <c r="M4" s="462" t="s">
        <v>1590</v>
      </c>
      <c r="N4" s="462" t="s">
        <v>1591</v>
      </c>
      <c r="O4" s="1675" t="s">
        <v>1594</v>
      </c>
      <c r="P4" s="466"/>
      <c r="Q4" s="467"/>
      <c r="R4" s="2008"/>
      <c r="S4" s="2008"/>
      <c r="T4" s="1965"/>
      <c r="U4" s="1966">
        <v>2012</v>
      </c>
      <c r="V4" s="1967">
        <v>2013</v>
      </c>
      <c r="W4" s="1967">
        <v>2014</v>
      </c>
      <c r="X4" s="1967">
        <v>2015</v>
      </c>
      <c r="Y4" s="1967">
        <v>2016</v>
      </c>
      <c r="Z4" s="1966" t="s">
        <v>2739</v>
      </c>
      <c r="AA4" s="1968" t="s">
        <v>1595</v>
      </c>
      <c r="AB4" s="2009"/>
      <c r="AC4" s="2009"/>
      <c r="AD4" s="2013"/>
      <c r="AE4" s="2013"/>
      <c r="AF4" s="2013"/>
      <c r="AG4" s="2013"/>
      <c r="AH4" s="2013"/>
      <c r="AI4" s="2013"/>
      <c r="AJ4" s="2013"/>
      <c r="AK4" s="2013"/>
      <c r="AL4" s="2013"/>
      <c r="AM4" s="2013"/>
      <c r="AN4" s="2013"/>
      <c r="AO4" s="2013"/>
      <c r="AP4" s="2013"/>
    </row>
    <row r="5" spans="1:42" s="52" customFormat="1" ht="30.75" customHeight="1">
      <c r="A5" s="266" t="s">
        <v>1587</v>
      </c>
      <c r="B5" s="172" t="s">
        <v>5115</v>
      </c>
      <c r="C5" s="173">
        <v>44243</v>
      </c>
      <c r="D5" s="219">
        <v>46081</v>
      </c>
      <c r="E5" s="530" t="str">
        <f ca="1">IF(D5&lt;=$T$2,"CADUCADO","VIGENTE")</f>
        <v>CADUCADO</v>
      </c>
      <c r="F5" s="530" t="str">
        <f ca="1">IF($T$2&gt;=(EDATE(D5,-4)),"ALERTA","OK")</f>
        <v>ALERTA</v>
      </c>
      <c r="G5" s="172" t="s">
        <v>1278</v>
      </c>
      <c r="H5" s="171" t="s">
        <v>5116</v>
      </c>
      <c r="I5" s="220" t="s">
        <v>5117</v>
      </c>
      <c r="J5" s="216" t="s">
        <v>5118</v>
      </c>
      <c r="K5" s="240">
        <v>4240220</v>
      </c>
      <c r="L5" s="74"/>
      <c r="M5" s="74" t="str">
        <f>IF(ISNUMBER(FIND("/",$B5,1)),MID($B5,1,FIND("/",$B5,1)-1),$B5)</f>
        <v>D2102-04</v>
      </c>
      <c r="N5" s="74" t="str">
        <f>IF(ISNUMBER(FIND("/",$B5,1)),MID($B5,FIND("/",$B5,1)+1,LEN($B5)),"")</f>
        <v/>
      </c>
      <c r="O5" s="618" t="s">
        <v>1603</v>
      </c>
      <c r="P5" s="618" t="s">
        <v>1590</v>
      </c>
      <c r="Q5" s="619" t="s">
        <v>1595</v>
      </c>
      <c r="R5" s="1999"/>
      <c r="S5" s="1999"/>
      <c r="T5" s="2000"/>
      <c r="U5" s="2001">
        <f>COUNTIFS($C$6:$C$248, "&gt;="&amp;U18, $C$6:$C$248, "&lt;="&amp;U19, $A$6:$A$248, "&lt;&gt;F")</f>
        <v>0</v>
      </c>
      <c r="V5" s="2001">
        <f>COUNTIFS($C$6:$C$248, "&gt;="&amp;V18, $C$6:$C$248, "&lt;="&amp;V19, $A$6:$A$248, "&lt;&gt;F")</f>
        <v>0</v>
      </c>
      <c r="W5" s="2001">
        <f>COUNTIFS($C$6:$C$248, "&gt;="&amp;W18, $C$6:$C$248, "&lt;="&amp;W19, $A$6:$A$248, "&lt;&gt;F")</f>
        <v>0</v>
      </c>
      <c r="X5" s="2001">
        <f>COUNTIFS($C$6:$C$248, "&gt;="&amp;X18, $C$6:$C$248, "&lt;="&amp;X19, $A$6:$A$248, "&lt;&gt;F")</f>
        <v>0</v>
      </c>
      <c r="Y5" s="2001">
        <f>COUNTIFS($C$6:$C$248, "&gt;="&amp;Y18, $C$6:$C$248, "&lt;="&amp;Y19, $A$6:$A$248, "&lt;&gt;F")</f>
        <v>0</v>
      </c>
      <c r="Z5" s="2001">
        <f>COUNTIFS($C$6:$C$248,"&gt;="&amp;Z18, $C$6:$C$248, "&lt;="&amp;Z19, $A$6:$A$248, "&lt;&gt;F")</f>
        <v>0</v>
      </c>
      <c r="AA5" s="2002">
        <f>SUM(U5:Y5)</f>
        <v>0</v>
      </c>
      <c r="AB5" s="1951"/>
      <c r="AC5" s="1951"/>
      <c r="AD5" s="1936"/>
      <c r="AE5" s="1936"/>
      <c r="AF5" s="1936"/>
      <c r="AG5" s="1936"/>
      <c r="AH5" s="1936"/>
      <c r="AI5" s="1936"/>
      <c r="AJ5" s="1936"/>
      <c r="AK5" s="1936"/>
      <c r="AL5" s="1936"/>
      <c r="AM5" s="1936"/>
      <c r="AN5" s="1936"/>
      <c r="AO5" s="1936"/>
      <c r="AP5" s="1936"/>
    </row>
    <row r="6" spans="1:42" s="52" customFormat="1" ht="45">
      <c r="A6" s="266" t="s">
        <v>1587</v>
      </c>
      <c r="B6" s="172" t="s">
        <v>5285</v>
      </c>
      <c r="C6" s="173">
        <v>45155</v>
      </c>
      <c r="D6" s="219">
        <v>46996</v>
      </c>
      <c r="E6" s="530" t="str">
        <f ca="1">IF(D6&lt;=$T$2,"CADUCADO","VIGENTE")</f>
        <v>VIGENTE</v>
      </c>
      <c r="F6" s="530" t="str">
        <f ca="1">IF($T$2&gt;=(EDATE(D6,-4)),"ALERTA","OK")</f>
        <v>OK</v>
      </c>
      <c r="G6" s="172" t="s">
        <v>1279</v>
      </c>
      <c r="H6" s="171" t="s">
        <v>5284</v>
      </c>
      <c r="I6" s="220" t="s">
        <v>5286</v>
      </c>
      <c r="J6" s="216" t="s">
        <v>5287</v>
      </c>
      <c r="K6" s="240">
        <v>2540010</v>
      </c>
      <c r="L6" s="74"/>
      <c r="M6" s="74" t="str">
        <f t="shared" ref="M6:M77" si="0">IF(ISNUMBER(FIND("/",$B6,1)),MID($B6,1,FIND("/",$B6,1)-1),$B6)</f>
        <v>D2308-28</v>
      </c>
      <c r="N6" s="74" t="str">
        <f t="shared" ref="N6:N77" si="1">IF(ISNUMBER(FIND("/",$B6,1)),MID($B6,FIND("/",$B6,1)+1,LEN($B6)),"")</f>
        <v/>
      </c>
      <c r="O6" s="720" t="s">
        <v>1587</v>
      </c>
      <c r="P6" s="721"/>
      <c r="Q6" s="722">
        <v>3</v>
      </c>
      <c r="R6" s="1999"/>
      <c r="S6" s="1999"/>
      <c r="T6" s="2014" t="s">
        <v>2740</v>
      </c>
      <c r="U6" s="2015">
        <f>COUNTIFS($C$6:$C$248, "&gt;="&amp;U18, $C$6:$C$248, "&lt;="&amp;U19, $A$6:$A$248, "&lt;&gt;F",$G$6:$G$248, "A" )</f>
        <v>0</v>
      </c>
      <c r="V6" s="2015">
        <f>COUNTIFS($C$6:$C$248, "&gt;="&amp;V18, $C$6:$C$248, "&lt;="&amp;V19, $A$6:$A$248, "&lt;&gt;F",$G$6:$G$248, "A" )</f>
        <v>0</v>
      </c>
      <c r="W6" s="2015">
        <f>COUNTIFS($C$6:$C$248, "&gt;="&amp;W18, $C$6:$C$248, "&lt;="&amp;W19, $A$6:$A$248, "&lt;&gt;F",$G$6:$G$248, "A" )</f>
        <v>0</v>
      </c>
      <c r="X6" s="2015">
        <f>COUNTIFS($C$6:$C$248, "&gt;="&amp;X18, $C$6:$C$248, "&lt;="&amp;X19, $A$6:$A$248, "&lt;&gt;F",$G$6:$G$248, "A" )</f>
        <v>0</v>
      </c>
      <c r="Y6" s="2015">
        <f>COUNTIFS($C$6:$C$248, "&gt;="&amp;Y18, $C$6:$C$248, "&lt;="&amp;Y19, $A$6:$A$248, "&lt;&gt;F",$G$6:$G$248, "A" )</f>
        <v>0</v>
      </c>
      <c r="Z6" s="2015">
        <f>COUNTIFS($C$6:$C$248,"&gt;="&amp;Z19, $C$6:$C$248, "&lt;="&amp;Z20, $A$6:$A$248, "&lt;&gt;F",$G$6:$G$248, "A")</f>
        <v>0</v>
      </c>
      <c r="AA6" s="2016">
        <f>SUM(U6:Y6)</f>
        <v>0</v>
      </c>
      <c r="AB6" s="1936"/>
      <c r="AC6" s="1936"/>
      <c r="AD6" s="1936"/>
      <c r="AE6" s="1936"/>
      <c r="AF6" s="1936"/>
      <c r="AG6" s="1936"/>
      <c r="AH6" s="1936"/>
      <c r="AI6" s="1936"/>
      <c r="AJ6" s="1936"/>
      <c r="AK6" s="1936"/>
      <c r="AL6" s="1936"/>
      <c r="AM6" s="1936"/>
      <c r="AN6" s="1936"/>
      <c r="AO6" s="1936"/>
      <c r="AP6" s="1936"/>
    </row>
    <row r="7" spans="1:42" ht="42.75" customHeight="1" thickBot="1">
      <c r="A7" s="266" t="s">
        <v>1587</v>
      </c>
      <c r="B7" s="172" t="s">
        <v>5371</v>
      </c>
      <c r="C7" s="173">
        <v>45219</v>
      </c>
      <c r="D7" s="219">
        <v>47057</v>
      </c>
      <c r="E7" s="530" t="str">
        <f ca="1">IF(D7&lt;=$T$2,"CADUCADO","VIGENTE")</f>
        <v>VIGENTE</v>
      </c>
      <c r="F7" s="530" t="str">
        <f ca="1">IF($T$2&gt;=(EDATE(D7,-4)),"ALERTA","OK")</f>
        <v>OK</v>
      </c>
      <c r="G7" s="172" t="s">
        <v>1279</v>
      </c>
      <c r="H7" s="320" t="s">
        <v>5370</v>
      </c>
      <c r="I7" s="236" t="s">
        <v>5372</v>
      </c>
      <c r="J7" s="321" t="s">
        <v>522</v>
      </c>
      <c r="K7" s="1731">
        <v>2510010</v>
      </c>
      <c r="M7" s="21" t="str">
        <f t="shared" si="0"/>
        <v>D2310-31</v>
      </c>
      <c r="N7" s="21" t="str">
        <f t="shared" si="1"/>
        <v/>
      </c>
      <c r="O7" s="61" t="s">
        <v>1593</v>
      </c>
      <c r="P7" s="62"/>
      <c r="Q7" s="64">
        <v>3</v>
      </c>
      <c r="R7" s="1975"/>
      <c r="S7" s="1975"/>
      <c r="T7" s="2003" t="s">
        <v>2741</v>
      </c>
      <c r="U7" s="1996">
        <f>COUNTIFS($C$6:$C$248, "&gt;="&amp;U18, $C$6:$C$248, "&lt;="&amp;U19, $A$6:$A$248, "&lt;&gt;F",$G$6:$G$248, "B" )</f>
        <v>0</v>
      </c>
      <c r="V7" s="1996">
        <f>COUNTIFS($C$6:$C$248, "&gt;="&amp;V18, $C$6:$C$248, "&lt;="&amp;V19, $A$6:$A$248, "&lt;&gt;F",$G$6:$G$248, "B" )</f>
        <v>0</v>
      </c>
      <c r="W7" s="1996">
        <f>COUNTIFS($C$6:$C$248, "&gt;="&amp;W18, $C$6:$C$248, "&lt;="&amp;W19, $A$6:$A$248, "&lt;&gt;F",$G$6:$G$248, "B" )</f>
        <v>0</v>
      </c>
      <c r="X7" s="1996">
        <f>COUNTIFS($C$6:$C$248, "&gt;="&amp;X18, $C$6:$C$248, "&lt;="&amp;X19, $A$6:$A$248, "&lt;&gt;F",$G$6:$G$248, "B" )</f>
        <v>0</v>
      </c>
      <c r="Y7" s="1996">
        <f>COUNTIFS($C$6:$C$248, "&gt;="&amp;Y18, $C$6:$C$248, "&lt;="&amp;Y19, $A$6:$A$248, "&lt;&gt;F",$G$6:$G$248, "B" )</f>
        <v>0</v>
      </c>
      <c r="Z7" s="1996">
        <f>COUNTIFS($C$6:$C$248,"&gt;="&amp;Z20, $C$6:$C$248, "&lt;="&amp;Z21, $A$6:$A$248, "&lt;&gt;F",$G$6:$G$248, "A")</f>
        <v>0</v>
      </c>
      <c r="AA7" s="1997">
        <f>SUM(U7:Y7)</f>
        <v>0</v>
      </c>
    </row>
    <row r="8" spans="1:42" ht="66" customHeight="1" thickTop="1">
      <c r="A8" s="1289" t="s">
        <v>1587</v>
      </c>
      <c r="B8" s="172" t="s">
        <v>5697</v>
      </c>
      <c r="C8" s="1744">
        <v>45597</v>
      </c>
      <c r="D8" s="219">
        <v>47452</v>
      </c>
      <c r="E8" s="530" t="str">
        <f ca="1">IF(D8&lt;=$T$2,"CADUCADO","VIGENTE")</f>
        <v>VIGENTE</v>
      </c>
      <c r="F8" s="530" t="str">
        <f ca="1">IF($T$2&gt;=(EDATE(D8,-4)),"ALERTA","OK")</f>
        <v>OK</v>
      </c>
      <c r="G8" s="172" t="s">
        <v>1278</v>
      </c>
      <c r="H8" s="171" t="s">
        <v>5695</v>
      </c>
      <c r="I8" s="220" t="s">
        <v>5696</v>
      </c>
      <c r="J8" s="216" t="s">
        <v>629</v>
      </c>
      <c r="K8" s="1855" t="s">
        <v>5698</v>
      </c>
      <c r="O8" s="87"/>
      <c r="P8" s="87"/>
      <c r="Q8" s="327"/>
      <c r="R8" s="1975"/>
      <c r="S8" s="1975"/>
      <c r="T8" s="2003"/>
      <c r="U8" s="1996"/>
      <c r="V8" s="1996"/>
      <c r="W8" s="1996"/>
      <c r="X8" s="1996"/>
      <c r="Y8" s="1996"/>
      <c r="Z8" s="1996"/>
      <c r="AA8" s="1997"/>
    </row>
    <row r="9" spans="1:42" ht="113.25" customHeight="1">
      <c r="A9" s="1289" t="s">
        <v>1587</v>
      </c>
      <c r="B9" s="172" t="s">
        <v>6278</v>
      </c>
      <c r="C9" s="1744">
        <v>46017</v>
      </c>
      <c r="D9" s="219">
        <v>47848</v>
      </c>
      <c r="E9" s="530" t="str">
        <f ca="1">IF(D9&lt;=$T$2,"CADUCADO","VIGENTE")</f>
        <v>VIGENTE</v>
      </c>
      <c r="F9" s="530" t="str">
        <f ca="1">IF($T$2&gt;=(EDATE(D9,-4)),"ALERTA","OK")</f>
        <v>OK</v>
      </c>
      <c r="G9" s="172" t="s">
        <v>1278</v>
      </c>
      <c r="H9" s="171" t="s">
        <v>6279</v>
      </c>
      <c r="I9" s="220" t="s">
        <v>6280</v>
      </c>
      <c r="J9" s="216" t="s">
        <v>352</v>
      </c>
      <c r="K9" s="1855" t="s">
        <v>6281</v>
      </c>
      <c r="O9" s="87"/>
      <c r="P9" s="87"/>
      <c r="Q9" s="327"/>
      <c r="R9" s="1975"/>
      <c r="S9" s="1975"/>
      <c r="T9" s="2003"/>
      <c r="U9" s="1996"/>
      <c r="V9" s="1996"/>
      <c r="W9" s="1996"/>
      <c r="X9" s="1996"/>
      <c r="Y9" s="1996"/>
      <c r="Z9" s="1996"/>
      <c r="AA9" s="1997"/>
    </row>
    <row r="10" spans="1:42" ht="66" customHeight="1">
      <c r="A10" s="1289" t="s">
        <v>1587</v>
      </c>
      <c r="B10" s="172" t="s">
        <v>6269</v>
      </c>
      <c r="C10" s="1744">
        <v>46017</v>
      </c>
      <c r="D10" s="219">
        <v>47848</v>
      </c>
      <c r="E10" s="530" t="str">
        <f t="shared" ref="E10:E14" ca="1" si="2">IF(D10&lt;=$T$2,"CADUCADO","VIGENTE")</f>
        <v>VIGENTE</v>
      </c>
      <c r="F10" s="530" t="str">
        <f t="shared" ref="F10" ca="1" si="3">IF($T$2&gt;=(EDATE(D10,-4)),"ALERTA","OK")</f>
        <v>OK</v>
      </c>
      <c r="G10" s="172" t="s">
        <v>1277</v>
      </c>
      <c r="H10" s="171" t="s">
        <v>6270</v>
      </c>
      <c r="I10" s="220" t="s">
        <v>6271</v>
      </c>
      <c r="J10" s="216" t="s">
        <v>352</v>
      </c>
      <c r="K10" s="1855" t="s">
        <v>6272</v>
      </c>
      <c r="O10" s="87"/>
      <c r="P10" s="87"/>
      <c r="Q10" s="327"/>
      <c r="R10" s="1975"/>
      <c r="S10" s="1975"/>
      <c r="T10" s="2003"/>
      <c r="U10" s="1996"/>
      <c r="V10" s="1996"/>
      <c r="W10" s="1996"/>
      <c r="X10" s="1996"/>
      <c r="Y10" s="1996"/>
      <c r="Z10" s="1996"/>
      <c r="AA10" s="1997"/>
    </row>
    <row r="11" spans="1:42" ht="66" customHeight="1">
      <c r="A11" s="1289" t="s">
        <v>1587</v>
      </c>
      <c r="B11" s="172" t="s">
        <v>6273</v>
      </c>
      <c r="C11" s="1744">
        <v>46017</v>
      </c>
      <c r="D11" s="219">
        <v>47848</v>
      </c>
      <c r="E11" s="530" t="str">
        <f t="shared" ca="1" si="2"/>
        <v>VIGENTE</v>
      </c>
      <c r="F11" s="530" t="str">
        <f t="shared" ref="F11" ca="1" si="4">IF($T$2&gt;=(EDATE(D11,-4)),"ALERTA","OK")</f>
        <v>OK</v>
      </c>
      <c r="G11" s="172" t="s">
        <v>1278</v>
      </c>
      <c r="H11" s="171" t="s">
        <v>6274</v>
      </c>
      <c r="I11" s="220" t="s">
        <v>6275</v>
      </c>
      <c r="J11" s="216" t="s">
        <v>6276</v>
      </c>
      <c r="K11" s="1855" t="s">
        <v>6277</v>
      </c>
      <c r="O11" s="87"/>
      <c r="P11" s="87"/>
      <c r="Q11" s="327"/>
      <c r="R11" s="1975"/>
      <c r="S11" s="1975"/>
      <c r="T11" s="2003"/>
      <c r="U11" s="1996"/>
      <c r="V11" s="1996"/>
      <c r="W11" s="1996"/>
      <c r="X11" s="1996"/>
      <c r="Y11" s="1996"/>
      <c r="Z11" s="1996"/>
      <c r="AA11" s="1997"/>
    </row>
    <row r="12" spans="1:42" ht="66" customHeight="1">
      <c r="A12" s="1289" t="s">
        <v>1587</v>
      </c>
      <c r="B12" s="172" t="s">
        <v>6282</v>
      </c>
      <c r="C12" s="1744">
        <v>46017</v>
      </c>
      <c r="D12" s="219">
        <v>47848</v>
      </c>
      <c r="E12" s="530" t="str">
        <f t="shared" ca="1" si="2"/>
        <v>VIGENTE</v>
      </c>
      <c r="F12" s="530" t="str">
        <f t="shared" ref="F12" ca="1" si="5">IF($T$2&gt;=(EDATE(D12,-4)),"ALERTA","OK")</f>
        <v>OK</v>
      </c>
      <c r="G12" s="172" t="s">
        <v>1277</v>
      </c>
      <c r="H12" s="171" t="s">
        <v>6283</v>
      </c>
      <c r="I12" s="220" t="s">
        <v>6284</v>
      </c>
      <c r="J12" s="216" t="s">
        <v>352</v>
      </c>
      <c r="K12" s="1855" t="s">
        <v>6285</v>
      </c>
      <c r="O12" s="87"/>
      <c r="P12" s="87"/>
      <c r="Q12" s="327"/>
      <c r="R12" s="1975"/>
      <c r="S12" s="1975"/>
      <c r="T12" s="2003"/>
      <c r="U12" s="1996"/>
      <c r="V12" s="1996"/>
      <c r="W12" s="1996"/>
      <c r="X12" s="1996"/>
      <c r="Y12" s="1996"/>
      <c r="Z12" s="1996"/>
      <c r="AA12" s="1997"/>
    </row>
    <row r="13" spans="1:42" ht="80.25" customHeight="1">
      <c r="A13" s="1289" t="s">
        <v>1587</v>
      </c>
      <c r="B13" s="172" t="s">
        <v>6286</v>
      </c>
      <c r="C13" s="1744">
        <v>46017</v>
      </c>
      <c r="D13" s="219">
        <v>47848</v>
      </c>
      <c r="E13" s="530" t="str">
        <f t="shared" ca="1" si="2"/>
        <v>VIGENTE</v>
      </c>
      <c r="F13" s="530" t="str">
        <f t="shared" ref="F13" ca="1" si="6">IF($T$2&gt;=(EDATE(D13,-4)),"ALERTA","OK")</f>
        <v>OK</v>
      </c>
      <c r="G13" s="172" t="s">
        <v>1278</v>
      </c>
      <c r="H13" s="171" t="s">
        <v>6287</v>
      </c>
      <c r="I13" s="220" t="s">
        <v>6288</v>
      </c>
      <c r="J13" s="216" t="s">
        <v>352</v>
      </c>
      <c r="K13" s="1855" t="s">
        <v>6289</v>
      </c>
      <c r="O13" s="87"/>
      <c r="P13" s="87"/>
      <c r="Q13" s="327"/>
      <c r="R13" s="1975"/>
      <c r="S13" s="1975"/>
      <c r="T13" s="2003"/>
      <c r="U13" s="1996"/>
      <c r="V13" s="1996"/>
      <c r="W13" s="1996"/>
      <c r="X13" s="1996"/>
      <c r="Y13" s="1996"/>
      <c r="Z13" s="1996"/>
      <c r="AA13" s="1997"/>
    </row>
    <row r="14" spans="1:42" ht="164.25" customHeight="1">
      <c r="A14" s="1289" t="s">
        <v>1587</v>
      </c>
      <c r="B14" s="172" t="s">
        <v>6336</v>
      </c>
      <c r="C14" s="1744">
        <v>46050</v>
      </c>
      <c r="D14" s="219">
        <v>47879</v>
      </c>
      <c r="E14" s="530" t="str">
        <f t="shared" ca="1" si="2"/>
        <v>VIGENTE</v>
      </c>
      <c r="F14" s="530" t="str">
        <f t="shared" ref="F14" ca="1" si="7">IF($T$2&gt;=(EDATE(D14,-4)),"ALERTA","OK")</f>
        <v>OK</v>
      </c>
      <c r="G14" s="172" t="s">
        <v>1279</v>
      </c>
      <c r="H14" s="171" t="s">
        <v>6337</v>
      </c>
      <c r="I14" s="220" t="s">
        <v>6338</v>
      </c>
      <c r="J14" s="216" t="s">
        <v>352</v>
      </c>
      <c r="K14" s="1855" t="s">
        <v>6339</v>
      </c>
      <c r="O14" s="87"/>
      <c r="P14" s="87"/>
      <c r="Q14" s="327"/>
      <c r="R14" s="1975"/>
      <c r="S14" s="1975"/>
      <c r="T14" s="2003"/>
      <c r="U14" s="1996"/>
      <c r="V14" s="1996"/>
      <c r="W14" s="1996"/>
      <c r="X14" s="1996"/>
      <c r="Y14" s="1996"/>
      <c r="Z14" s="1996"/>
      <c r="AA14" s="1997"/>
    </row>
    <row r="15" spans="1:42" ht="66" customHeight="1" thickBot="1">
      <c r="A15" s="1289"/>
      <c r="B15" s="172"/>
      <c r="C15" s="1744"/>
      <c r="D15" s="219"/>
      <c r="E15" s="2486" t="e">
        <f>IF(D15&lt;=#REF!,"CADUCADO","VIGENTE")</f>
        <v>#REF!</v>
      </c>
      <c r="F15" s="2486" t="e">
        <f>IF(#REF!&gt;=(D15-4),"ALERTA","OK")</f>
        <v>#REF!</v>
      </c>
      <c r="G15" s="172"/>
      <c r="H15" s="171"/>
      <c r="I15" s="220"/>
      <c r="J15" s="216"/>
      <c r="K15" s="1855"/>
      <c r="O15" s="87"/>
      <c r="P15" s="87"/>
      <c r="Q15" s="327"/>
      <c r="R15" s="1975"/>
      <c r="S15" s="1975"/>
      <c r="T15" s="2003"/>
      <c r="U15" s="1996"/>
      <c r="V15" s="1996"/>
      <c r="W15" s="1996"/>
      <c r="X15" s="1996"/>
      <c r="Y15" s="1996"/>
      <c r="Z15" s="1996"/>
      <c r="AA15" s="1997"/>
    </row>
    <row r="16" spans="1:42" s="13" customFormat="1" ht="18.75" customHeight="1" thickTop="1">
      <c r="A16" s="590" t="s">
        <v>2734</v>
      </c>
      <c r="B16" s="422"/>
      <c r="C16" s="420"/>
      <c r="D16" s="421"/>
      <c r="E16" s="509"/>
      <c r="F16" s="509"/>
      <c r="G16" s="422"/>
      <c r="H16" s="423"/>
      <c r="I16" s="424"/>
      <c r="J16" s="425"/>
      <c r="K16" s="426"/>
      <c r="L16" s="21"/>
      <c r="M16" s="21">
        <f t="shared" si="0"/>
        <v>0</v>
      </c>
      <c r="N16" s="21" t="str">
        <f t="shared" si="1"/>
        <v/>
      </c>
      <c r="O16"/>
      <c r="P16"/>
      <c r="Q16"/>
      <c r="R16" s="1975"/>
      <c r="S16" s="1975"/>
      <c r="T16" s="2003" t="s">
        <v>2742</v>
      </c>
      <c r="U16" s="1996">
        <f>COUNTIFS($C$6:$C$248, "&gt;="&amp;U18, $C$6:$C$248, "&lt;="&amp;U19, $A$6:$A$248, "&lt;&gt;F",$G$6:$G$248, "C" )</f>
        <v>0</v>
      </c>
      <c r="V16" s="1996">
        <f>COUNTIFS($C$6:$C$248, "&gt;="&amp;V18, $C$6:$C$248, "&lt;="&amp;V19, $A$6:$A$248, "&lt;&gt;F",$G$6:$G$248, "C" )</f>
        <v>0</v>
      </c>
      <c r="W16" s="1996">
        <f>COUNTIFS($C$6:$C$248, "&gt;="&amp;W18, $C$6:$C$248, "&lt;="&amp;W19, $A$6:$A$248, "&lt;&gt;F",$G$6:$G$248, "C" )</f>
        <v>0</v>
      </c>
      <c r="X16" s="1996">
        <f>COUNTIFS($C$6:$C$248, "&gt;="&amp;X18, $C$6:$C$248, "&lt;="&amp;X19, $A$6:$A$248, "&lt;&gt;F",$G$6:$G$248, "C" )</f>
        <v>0</v>
      </c>
      <c r="Y16" s="1996">
        <f>COUNTIFS($C$6:$C$248, "&gt;="&amp;Y18, $C$6:$C$248, "&lt;="&amp;Y19, $A$6:$A$248, "&lt;&gt;F",$G$6:$G$248, "C" )</f>
        <v>0</v>
      </c>
      <c r="Z16" s="1996">
        <f>COUNTIFS($C$6:$C$248,"&gt;="&amp;Z21, $C$6:$C$248, "&lt;="&amp;Z22, $A$6:$A$248, "&lt;&gt;F",$G$6:$G$248, "A")</f>
        <v>0</v>
      </c>
      <c r="AA16" s="1997">
        <f>SUM(U16:Y16)</f>
        <v>0</v>
      </c>
      <c r="AB16" s="1972"/>
      <c r="AC16" s="1972"/>
      <c r="AD16" s="1972"/>
      <c r="AE16" s="1972"/>
      <c r="AF16" s="1972"/>
      <c r="AG16" s="1972"/>
      <c r="AH16" s="1972"/>
      <c r="AI16" s="1972"/>
      <c r="AJ16" s="1972"/>
      <c r="AK16" s="1972"/>
      <c r="AL16" s="1972"/>
      <c r="AM16" s="1972"/>
      <c r="AN16" s="1972"/>
      <c r="AO16" s="1972"/>
      <c r="AP16" s="1972"/>
    </row>
    <row r="17" spans="1:42" s="1972" customFormat="1" ht="15.75" thickBot="1">
      <c r="G17" s="1984"/>
      <c r="H17" s="2012"/>
      <c r="L17" s="1956"/>
      <c r="M17" s="1956" t="str">
        <f>IF(ISNUMBER(FIND("/",$B18,1)),MID($B18,1,FIND("/",$B18,1)-1),$B18)</f>
        <v>SISTEMAS</v>
      </c>
      <c r="N17" s="1956" t="str">
        <f>IF(ISNUMBER(FIND("/",$B18,1)),MID($B18,FIND("/",$B18,1)+1,LEN($B18)),"")</f>
        <v/>
      </c>
      <c r="O17" s="1975"/>
      <c r="P17" s="1975"/>
      <c r="Q17" s="1975"/>
      <c r="R17" s="1975"/>
      <c r="S17" s="1975"/>
      <c r="T17" s="1980" t="s">
        <v>2743</v>
      </c>
      <c r="U17" s="1981">
        <f>COUNTIFS($C$6:$C$248, "&gt;="&amp;U18, $C$6:$C$248, "&lt;="&amp;U19, $A$6:$A$248, "&lt;&gt;F",$G$6:$G$248, "D" )</f>
        <v>0</v>
      </c>
      <c r="V17" s="1981">
        <f>COUNTIFS($C$6:$C$248, "&gt;="&amp;V18, $C$6:$C$248, "&lt;="&amp;V19, $A$6:$A$248, "&lt;&gt;F",$G$6:$G$248, "D" )</f>
        <v>0</v>
      </c>
      <c r="W17" s="1981">
        <f>COUNTIFS($C$6:$C$248, "&gt;="&amp;W18, $C$6:$C$248, "&lt;="&amp;W19, $A$6:$A$248, "&lt;&gt;F",$G$6:$G$248, "D" )</f>
        <v>0</v>
      </c>
      <c r="X17" s="1981">
        <f>COUNTIFS($C$6:$C$248, "&gt;="&amp;X18, $C$6:$C$248, "&lt;="&amp;X19, $A$6:$A$248, "&lt;&gt;F",$G$6:$G$248, "D" )</f>
        <v>0</v>
      </c>
      <c r="Y17" s="1981">
        <f>COUNTIFS($C$6:$C$248, "&gt;="&amp;Y18, $C$6:$C$248, "&lt;="&amp;Y19, $A$6:$A$248, "&lt;&gt;F",$G$6:$G$248, "D" )</f>
        <v>0</v>
      </c>
      <c r="Z17" s="1981">
        <f>COUNTIFS($C$6:$C$248,"&gt;="&amp;Z22, $C$6:$C$248, "&lt;="&amp;Z23, $A$6:$A$248, "&lt;&gt;F",$G$6:$G$248, "A")</f>
        <v>0</v>
      </c>
      <c r="AA17" s="1982">
        <f>SUM(U17:Y17)</f>
        <v>0</v>
      </c>
    </row>
    <row r="18" spans="1:42" ht="30.75" thickTop="1">
      <c r="A18" s="72" t="s">
        <v>1599</v>
      </c>
      <c r="B18" s="72" t="s">
        <v>1600</v>
      </c>
      <c r="C18" s="72" t="s">
        <v>1601</v>
      </c>
      <c r="D18" s="72" t="s">
        <v>1602</v>
      </c>
      <c r="E18" s="2043"/>
      <c r="F18" s="2043"/>
      <c r="G18" s="1955"/>
      <c r="H18" s="1955"/>
      <c r="I18" s="1955"/>
      <c r="J18" s="1955"/>
      <c r="K18" s="1955"/>
      <c r="L18" s="1956"/>
      <c r="M18" s="1956">
        <f>IF(ISNUMBER(FIND("/",$B19,1)),MID($B19,1,FIND("/",$B19,1)-1),$B19)</f>
        <v>0</v>
      </c>
      <c r="N18" s="1956" t="str">
        <f>IF(ISNUMBER(FIND("/",$B19,1)),MID($B19,FIND("/",$B19,1)+1,LEN($B19)),"")</f>
        <v/>
      </c>
      <c r="O18" s="1975"/>
      <c r="P18" s="1975"/>
      <c r="Q18" s="1975"/>
      <c r="R18" s="1975"/>
      <c r="S18" s="1975"/>
      <c r="T18" s="1986"/>
      <c r="U18" s="1987">
        <v>40909</v>
      </c>
      <c r="V18" s="1987">
        <v>41275</v>
      </c>
      <c r="W18" s="1987">
        <v>41640</v>
      </c>
      <c r="X18" s="1987">
        <v>42005</v>
      </c>
      <c r="Y18" s="1987">
        <v>42370</v>
      </c>
      <c r="Z18" s="1987">
        <v>40909</v>
      </c>
      <c r="AA18" s="1986"/>
      <c r="AB18" s="1972"/>
    </row>
    <row r="19" spans="1:42" ht="19.5" customHeight="1">
      <c r="A19" s="5">
        <f>COUNTIF($A2:$A16,"P*")</f>
        <v>10</v>
      </c>
      <c r="B19" s="5">
        <f>COUNTIF($A2:$A16,"S*")</f>
        <v>0</v>
      </c>
      <c r="C19" s="5">
        <f>COUNTIF($A2:$A16,"F")</f>
        <v>0</v>
      </c>
      <c r="D19" s="5">
        <f>COUNTIF($A5:$A16,"P*") + COUNTIF($A5:$A16,"S2") *2 + COUNTIF($A5:$A16,"S3") *3 + COUNTIF($A5:$A16,"S4") *4</f>
        <v>10</v>
      </c>
      <c r="E19" s="1984"/>
      <c r="F19" s="1984"/>
      <c r="G19" s="1955"/>
      <c r="H19" s="1955"/>
      <c r="I19" s="1955"/>
      <c r="J19" s="1955"/>
      <c r="K19" s="1972"/>
      <c r="L19" s="1956"/>
      <c r="M19" s="1956" t="e">
        <f>IF(ISNUMBER(FIND("/",#REF!,1)),MID(#REF!,1,FIND("/",#REF!,1)-1),#REF!)</f>
        <v>#REF!</v>
      </c>
      <c r="N19" s="1956" t="str">
        <f>IF(ISNUMBER(FIND("/",#REF!,1)),MID(#REF!,FIND("/",#REF!,1)+1,LEN(#REF!)),"")</f>
        <v/>
      </c>
      <c r="O19" s="1975"/>
      <c r="P19" s="1975"/>
      <c r="Q19" s="1975"/>
      <c r="R19" s="1975"/>
      <c r="S19" s="1975"/>
      <c r="T19" s="1986"/>
      <c r="U19" s="2005">
        <v>41274</v>
      </c>
      <c r="V19" s="2005">
        <v>41639</v>
      </c>
      <c r="W19" s="2005">
        <v>42004</v>
      </c>
      <c r="X19" s="2005">
        <v>42369</v>
      </c>
      <c r="Y19" s="2005">
        <v>42735</v>
      </c>
      <c r="Z19" s="2005">
        <v>42735</v>
      </c>
      <c r="AA19" s="1986"/>
    </row>
    <row r="20" spans="1:42" s="1955" customFormat="1" ht="42" customHeight="1">
      <c r="K20" s="1972"/>
      <c r="L20" s="1956"/>
      <c r="M20" s="1956">
        <f t="shared" si="0"/>
        <v>0</v>
      </c>
      <c r="N20" s="1956" t="str">
        <f t="shared" si="1"/>
        <v/>
      </c>
      <c r="O20" s="1975"/>
      <c r="P20" s="1975"/>
      <c r="Q20" s="1975"/>
      <c r="R20" s="1975"/>
      <c r="S20" s="1975"/>
      <c r="T20" s="1975"/>
      <c r="U20" s="1975"/>
      <c r="V20" s="1975"/>
      <c r="W20" s="1975"/>
      <c r="X20" s="1972"/>
      <c r="Y20" s="1972"/>
      <c r="Z20" s="1972"/>
      <c r="AA20" s="1972"/>
    </row>
    <row r="21" spans="1:42" s="1955" customFormat="1" ht="42" customHeight="1">
      <c r="K21" s="1972"/>
      <c r="L21" s="1956"/>
      <c r="M21" s="1956">
        <f t="shared" si="0"/>
        <v>0</v>
      </c>
      <c r="N21" s="1956" t="str">
        <f t="shared" si="1"/>
        <v/>
      </c>
      <c r="O21" s="1975"/>
      <c r="P21" s="1975"/>
      <c r="Q21" s="1975"/>
      <c r="R21" s="1975"/>
      <c r="S21" s="1975"/>
      <c r="T21" s="1975"/>
      <c r="U21" s="1975"/>
      <c r="V21" s="1975"/>
      <c r="W21" s="1975"/>
      <c r="X21" s="1972"/>
      <c r="Y21" s="1972"/>
      <c r="Z21" s="1972"/>
      <c r="AA21" s="1972"/>
    </row>
    <row r="22" spans="1:42" s="1955" customFormat="1" ht="42" customHeight="1">
      <c r="K22" s="1972"/>
      <c r="L22" s="1956"/>
      <c r="M22" s="1956">
        <f t="shared" si="0"/>
        <v>0</v>
      </c>
      <c r="N22" s="1956" t="str">
        <f t="shared" si="1"/>
        <v/>
      </c>
      <c r="O22" s="1975"/>
      <c r="P22" s="1975"/>
      <c r="Q22" s="1975"/>
      <c r="R22" s="1975"/>
      <c r="S22" s="1975"/>
      <c r="T22" s="1975"/>
      <c r="U22" s="1975"/>
      <c r="V22" s="1975"/>
      <c r="W22" s="1975"/>
      <c r="X22" s="1972"/>
      <c r="Y22" s="1972"/>
      <c r="Z22" s="1972"/>
      <c r="AA22" s="1972"/>
    </row>
    <row r="23" spans="1:42" s="1955" customFormat="1" ht="42" customHeight="1">
      <c r="K23" s="1972"/>
      <c r="L23" s="1956"/>
      <c r="M23" s="1956">
        <f t="shared" si="0"/>
        <v>0</v>
      </c>
      <c r="N23" s="1956" t="str">
        <f t="shared" si="1"/>
        <v/>
      </c>
      <c r="O23" s="1975"/>
      <c r="P23" s="1975"/>
      <c r="Q23" s="1975"/>
      <c r="R23" s="1975"/>
      <c r="S23" s="1975"/>
      <c r="T23" s="1975"/>
      <c r="U23" s="1975"/>
      <c r="V23" s="1975"/>
      <c r="W23" s="1975"/>
      <c r="X23" s="1972"/>
      <c r="Y23" s="1972"/>
      <c r="Z23" s="1972"/>
      <c r="AA23" s="1972"/>
    </row>
    <row r="24" spans="1:42" ht="42" customHeight="1">
      <c r="K24" s="13"/>
      <c r="M24" s="21">
        <f t="shared" si="0"/>
        <v>0</v>
      </c>
      <c r="N24" s="21" t="str">
        <f t="shared" si="1"/>
        <v/>
      </c>
      <c r="O24"/>
      <c r="P24"/>
      <c r="Q24"/>
      <c r="R24" s="1975"/>
      <c r="S24" s="1975"/>
      <c r="T24" s="1975"/>
      <c r="U24" s="1975"/>
      <c r="V24" s="1975"/>
      <c r="W24" s="1975"/>
      <c r="X24" s="1972"/>
      <c r="Y24" s="1972"/>
      <c r="Z24" s="1972"/>
      <c r="AA24" s="1972"/>
    </row>
    <row r="25" spans="1:42" ht="42" customHeight="1">
      <c r="K25" s="13"/>
      <c r="M25" s="21">
        <f t="shared" si="0"/>
        <v>0</v>
      </c>
      <c r="N25" s="21" t="str">
        <f t="shared" si="1"/>
        <v/>
      </c>
      <c r="O25"/>
      <c r="P25"/>
      <c r="Q25"/>
      <c r="R25" s="1975"/>
      <c r="S25" s="1975"/>
      <c r="T25" s="1975"/>
      <c r="U25" s="1975"/>
      <c r="V25" s="1972"/>
      <c r="W25" s="1972"/>
      <c r="X25" s="1972"/>
      <c r="Y25" s="1972"/>
      <c r="Z25" s="1972"/>
      <c r="AA25" s="1972"/>
    </row>
    <row r="26" spans="1:42" ht="42" customHeight="1">
      <c r="K26" s="13"/>
      <c r="M26" s="21">
        <f t="shared" si="0"/>
        <v>0</v>
      </c>
      <c r="N26" s="21" t="str">
        <f t="shared" si="1"/>
        <v/>
      </c>
      <c r="O26" s="13"/>
      <c r="P26" s="13"/>
      <c r="Q26" s="13"/>
      <c r="R26" s="1972"/>
      <c r="S26" s="1972"/>
      <c r="T26" s="1972"/>
      <c r="U26" s="1972"/>
      <c r="V26" s="1972"/>
      <c r="W26" s="1972"/>
      <c r="X26" s="1972"/>
      <c r="Y26" s="1972"/>
      <c r="Z26" s="1972"/>
      <c r="AA26" s="1972"/>
    </row>
    <row r="27" spans="1:42" ht="42" customHeight="1">
      <c r="K27" s="13"/>
      <c r="M27" s="21">
        <f t="shared" si="0"/>
        <v>0</v>
      </c>
      <c r="N27" s="21" t="str">
        <f t="shared" si="1"/>
        <v/>
      </c>
      <c r="O27" s="13"/>
      <c r="P27" s="13"/>
      <c r="Q27" s="13"/>
      <c r="R27" s="1972"/>
      <c r="S27" s="1972"/>
      <c r="T27" s="1972"/>
      <c r="U27" s="1972"/>
      <c r="V27" s="1972"/>
      <c r="W27" s="1972"/>
      <c r="X27" s="1972"/>
      <c r="Y27" s="1972"/>
      <c r="Z27" s="1972"/>
      <c r="AA27" s="1972"/>
    </row>
    <row r="28" spans="1:42" s="24" customFormat="1" ht="42" customHeight="1">
      <c r="A28" s="4"/>
      <c r="B28" s="4"/>
      <c r="C28" s="4"/>
      <c r="D28" s="4"/>
      <c r="E28" s="4"/>
      <c r="F28" s="4"/>
      <c r="G28" s="4"/>
      <c r="H28" s="4"/>
      <c r="I28" s="4"/>
      <c r="J28" s="4"/>
      <c r="K28" s="13"/>
      <c r="L28" s="21"/>
      <c r="M28" s="21">
        <f t="shared" si="0"/>
        <v>0</v>
      </c>
      <c r="N28" s="21" t="str">
        <f t="shared" si="1"/>
        <v/>
      </c>
      <c r="O28" s="13"/>
      <c r="P28" s="13"/>
      <c r="Q28" s="13"/>
      <c r="R28" s="1972"/>
      <c r="S28" s="1972"/>
      <c r="T28" s="1972"/>
      <c r="U28" s="1972"/>
      <c r="V28" s="1972"/>
      <c r="W28" s="1972"/>
      <c r="X28" s="1972"/>
      <c r="Y28" s="1972"/>
      <c r="Z28" s="1972"/>
      <c r="AA28" s="1972"/>
      <c r="AB28" s="1972"/>
      <c r="AC28" s="1972"/>
      <c r="AD28" s="1983"/>
      <c r="AE28" s="1983"/>
      <c r="AF28" s="1983"/>
      <c r="AG28" s="1983"/>
      <c r="AH28" s="1983"/>
      <c r="AI28" s="1983"/>
      <c r="AJ28" s="1983"/>
      <c r="AK28" s="1983"/>
      <c r="AL28" s="1983"/>
      <c r="AM28" s="1983"/>
      <c r="AN28" s="1983"/>
      <c r="AO28" s="1983"/>
      <c r="AP28" s="1983"/>
    </row>
    <row r="29" spans="1:42" ht="42" customHeight="1">
      <c r="M29" s="21">
        <f t="shared" si="0"/>
        <v>0</v>
      </c>
      <c r="N29" s="21" t="str">
        <f t="shared" si="1"/>
        <v/>
      </c>
    </row>
    <row r="30" spans="1:42" ht="42" customHeight="1">
      <c r="M30" s="21">
        <f t="shared" si="0"/>
        <v>0</v>
      </c>
      <c r="N30" s="21" t="str">
        <f t="shared" si="1"/>
        <v/>
      </c>
    </row>
    <row r="31" spans="1:42" ht="42" customHeight="1">
      <c r="M31" s="21">
        <f t="shared" si="0"/>
        <v>0</v>
      </c>
      <c r="N31" s="21" t="str">
        <f t="shared" si="1"/>
        <v/>
      </c>
    </row>
    <row r="32" spans="1:42" ht="42" customHeight="1">
      <c r="M32" s="21">
        <f t="shared" si="0"/>
        <v>0</v>
      </c>
      <c r="N32" s="21" t="str">
        <f t="shared" si="1"/>
        <v/>
      </c>
    </row>
    <row r="33" spans="13:14" ht="42" customHeight="1">
      <c r="M33" s="21">
        <f t="shared" si="0"/>
        <v>0</v>
      </c>
      <c r="N33" s="21" t="str">
        <f t="shared" si="1"/>
        <v/>
      </c>
    </row>
    <row r="34" spans="13:14" ht="42" customHeight="1">
      <c r="M34" s="21">
        <f t="shared" si="0"/>
        <v>0</v>
      </c>
      <c r="N34" s="21" t="str">
        <f t="shared" si="1"/>
        <v/>
      </c>
    </row>
    <row r="35" spans="13:14" ht="42" customHeight="1">
      <c r="M35" s="21">
        <f t="shared" si="0"/>
        <v>0</v>
      </c>
      <c r="N35" s="21" t="str">
        <f t="shared" si="1"/>
        <v/>
      </c>
    </row>
    <row r="36" spans="13:14" ht="42" customHeight="1">
      <c r="M36" s="21">
        <f t="shared" si="0"/>
        <v>0</v>
      </c>
      <c r="N36" s="21" t="str">
        <f t="shared" si="1"/>
        <v/>
      </c>
    </row>
    <row r="37" spans="13:14" ht="42" customHeight="1">
      <c r="M37" s="21">
        <f t="shared" si="0"/>
        <v>0</v>
      </c>
      <c r="N37" s="21" t="str">
        <f t="shared" si="1"/>
        <v/>
      </c>
    </row>
    <row r="38" spans="13:14" ht="42" customHeight="1">
      <c r="M38" s="21">
        <f t="shared" si="0"/>
        <v>0</v>
      </c>
      <c r="N38" s="21" t="str">
        <f t="shared" si="1"/>
        <v/>
      </c>
    </row>
    <row r="39" spans="13:14" ht="42" customHeight="1">
      <c r="M39" s="21">
        <f t="shared" si="0"/>
        <v>0</v>
      </c>
      <c r="N39" s="21" t="str">
        <f t="shared" si="1"/>
        <v/>
      </c>
    </row>
    <row r="40" spans="13:14" ht="42" customHeight="1">
      <c r="M40" s="21">
        <f t="shared" si="0"/>
        <v>0</v>
      </c>
      <c r="N40" s="21" t="str">
        <f t="shared" si="1"/>
        <v/>
      </c>
    </row>
    <row r="41" spans="13:14">
      <c r="M41" s="21">
        <f t="shared" si="0"/>
        <v>0</v>
      </c>
      <c r="N41" s="21" t="str">
        <f t="shared" si="1"/>
        <v/>
      </c>
    </row>
    <row r="42" spans="13:14">
      <c r="M42" s="21">
        <f t="shared" si="0"/>
        <v>0</v>
      </c>
      <c r="N42" s="21" t="str">
        <f t="shared" si="1"/>
        <v/>
      </c>
    </row>
    <row r="43" spans="13:14">
      <c r="M43" s="21">
        <f t="shared" si="0"/>
        <v>0</v>
      </c>
      <c r="N43" s="21" t="str">
        <f t="shared" si="1"/>
        <v/>
      </c>
    </row>
    <row r="44" spans="13:14">
      <c r="M44" s="21">
        <f t="shared" si="0"/>
        <v>0</v>
      </c>
      <c r="N44" s="21" t="str">
        <f t="shared" si="1"/>
        <v/>
      </c>
    </row>
    <row r="45" spans="13:14">
      <c r="M45" s="21">
        <f t="shared" si="0"/>
        <v>0</v>
      </c>
      <c r="N45" s="21" t="str">
        <f t="shared" si="1"/>
        <v/>
      </c>
    </row>
    <row r="46" spans="13:14">
      <c r="M46" s="21">
        <f t="shared" si="0"/>
        <v>0</v>
      </c>
      <c r="N46" s="21" t="str">
        <f t="shared" si="1"/>
        <v/>
      </c>
    </row>
    <row r="47" spans="13:14">
      <c r="M47" s="21">
        <f t="shared" si="0"/>
        <v>0</v>
      </c>
      <c r="N47" s="21" t="str">
        <f t="shared" si="1"/>
        <v/>
      </c>
    </row>
    <row r="48" spans="13:14">
      <c r="M48" s="21">
        <f t="shared" si="0"/>
        <v>0</v>
      </c>
      <c r="N48" s="21" t="str">
        <f t="shared" si="1"/>
        <v/>
      </c>
    </row>
    <row r="49" spans="12:14">
      <c r="M49" s="21">
        <f t="shared" si="0"/>
        <v>0</v>
      </c>
      <c r="N49" s="21" t="str">
        <f t="shared" si="1"/>
        <v/>
      </c>
    </row>
    <row r="50" spans="12:14">
      <c r="M50" s="21">
        <f t="shared" si="0"/>
        <v>0</v>
      </c>
      <c r="N50" s="21" t="str">
        <f t="shared" si="1"/>
        <v/>
      </c>
    </row>
    <row r="51" spans="12:14">
      <c r="M51" s="21">
        <f t="shared" si="0"/>
        <v>0</v>
      </c>
      <c r="N51" s="21" t="str">
        <f t="shared" si="1"/>
        <v/>
      </c>
    </row>
    <row r="52" spans="12:14">
      <c r="M52" s="21">
        <f t="shared" si="0"/>
        <v>0</v>
      </c>
      <c r="N52" s="21" t="str">
        <f t="shared" si="1"/>
        <v/>
      </c>
    </row>
    <row r="53" spans="12:14">
      <c r="M53" s="21">
        <f t="shared" si="0"/>
        <v>0</v>
      </c>
      <c r="N53" s="21" t="str">
        <f t="shared" si="1"/>
        <v/>
      </c>
    </row>
    <row r="54" spans="12:14">
      <c r="M54" s="21">
        <f t="shared" si="0"/>
        <v>0</v>
      </c>
      <c r="N54" s="21" t="str">
        <f t="shared" si="1"/>
        <v/>
      </c>
    </row>
    <row r="55" spans="12:14">
      <c r="M55" s="21">
        <f t="shared" si="0"/>
        <v>0</v>
      </c>
      <c r="N55" s="21" t="str">
        <f t="shared" si="1"/>
        <v/>
      </c>
    </row>
    <row r="56" spans="12:14">
      <c r="M56" s="21">
        <f t="shared" si="0"/>
        <v>0</v>
      </c>
      <c r="N56" s="21" t="str">
        <f t="shared" si="1"/>
        <v/>
      </c>
    </row>
    <row r="57" spans="12:14">
      <c r="M57" s="21">
        <f t="shared" si="0"/>
        <v>0</v>
      </c>
      <c r="N57" s="21" t="str">
        <f t="shared" si="1"/>
        <v/>
      </c>
    </row>
    <row r="58" spans="12:14">
      <c r="L58" s="75"/>
      <c r="M58" s="21">
        <f t="shared" si="0"/>
        <v>0</v>
      </c>
      <c r="N58" s="21" t="str">
        <f t="shared" si="1"/>
        <v/>
      </c>
    </row>
    <row r="59" spans="12:14">
      <c r="L59" s="75"/>
      <c r="M59" s="21">
        <f t="shared" si="0"/>
        <v>0</v>
      </c>
      <c r="N59" s="21" t="str">
        <f t="shared" si="1"/>
        <v/>
      </c>
    </row>
    <row r="60" spans="12:14">
      <c r="M60" s="21">
        <f t="shared" si="0"/>
        <v>0</v>
      </c>
      <c r="N60" s="21" t="str">
        <f t="shared" si="1"/>
        <v/>
      </c>
    </row>
    <row r="61" spans="12:14">
      <c r="M61" s="21">
        <f t="shared" si="0"/>
        <v>0</v>
      </c>
      <c r="N61" s="21" t="str">
        <f t="shared" si="1"/>
        <v/>
      </c>
    </row>
    <row r="62" spans="12:14">
      <c r="M62" s="21">
        <f t="shared" si="0"/>
        <v>0</v>
      </c>
      <c r="N62" s="21" t="str">
        <f t="shared" si="1"/>
        <v/>
      </c>
    </row>
    <row r="63" spans="12:14">
      <c r="M63" s="21">
        <f t="shared" si="0"/>
        <v>0</v>
      </c>
      <c r="N63" s="21" t="str">
        <f t="shared" si="1"/>
        <v/>
      </c>
    </row>
    <row r="64" spans="12:14">
      <c r="M64" s="21">
        <f t="shared" si="0"/>
        <v>0</v>
      </c>
      <c r="N64" s="21" t="str">
        <f t="shared" si="1"/>
        <v/>
      </c>
    </row>
    <row r="65" spans="13:14">
      <c r="M65" s="21">
        <f t="shared" si="0"/>
        <v>0</v>
      </c>
      <c r="N65" s="21" t="str">
        <f t="shared" si="1"/>
        <v/>
      </c>
    </row>
    <row r="66" spans="13:14">
      <c r="M66" s="21">
        <f t="shared" si="0"/>
        <v>0</v>
      </c>
      <c r="N66" s="21" t="str">
        <f t="shared" si="1"/>
        <v/>
      </c>
    </row>
    <row r="67" spans="13:14">
      <c r="M67" s="21">
        <f t="shared" si="0"/>
        <v>0</v>
      </c>
      <c r="N67" s="21" t="str">
        <f t="shared" si="1"/>
        <v/>
      </c>
    </row>
    <row r="68" spans="13:14">
      <c r="M68" s="21">
        <f t="shared" si="0"/>
        <v>0</v>
      </c>
      <c r="N68" s="21" t="str">
        <f t="shared" si="1"/>
        <v/>
      </c>
    </row>
    <row r="69" spans="13:14">
      <c r="M69" s="21">
        <f t="shared" si="0"/>
        <v>0</v>
      </c>
      <c r="N69" s="21" t="str">
        <f t="shared" si="1"/>
        <v/>
      </c>
    </row>
    <row r="70" spans="13:14">
      <c r="M70" s="21">
        <f t="shared" si="0"/>
        <v>0</v>
      </c>
      <c r="N70" s="21" t="str">
        <f t="shared" si="1"/>
        <v/>
      </c>
    </row>
    <row r="71" spans="13:14">
      <c r="M71" s="21">
        <f t="shared" si="0"/>
        <v>0</v>
      </c>
      <c r="N71" s="21" t="str">
        <f t="shared" si="1"/>
        <v/>
      </c>
    </row>
    <row r="72" spans="13:14">
      <c r="M72" s="21">
        <f t="shared" si="0"/>
        <v>0</v>
      </c>
      <c r="N72" s="21" t="str">
        <f t="shared" si="1"/>
        <v/>
      </c>
    </row>
    <row r="73" spans="13:14">
      <c r="M73" s="21">
        <f t="shared" si="0"/>
        <v>0</v>
      </c>
      <c r="N73" s="21" t="str">
        <f t="shared" si="1"/>
        <v/>
      </c>
    </row>
    <row r="74" spans="13:14">
      <c r="M74" s="21">
        <f t="shared" si="0"/>
        <v>0</v>
      </c>
      <c r="N74" s="21" t="str">
        <f t="shared" si="1"/>
        <v/>
      </c>
    </row>
    <row r="75" spans="13:14">
      <c r="M75" s="21">
        <f t="shared" si="0"/>
        <v>0</v>
      </c>
      <c r="N75" s="21" t="str">
        <f t="shared" si="1"/>
        <v/>
      </c>
    </row>
    <row r="76" spans="13:14">
      <c r="M76" s="21">
        <f t="shared" si="0"/>
        <v>0</v>
      </c>
      <c r="N76" s="21" t="str">
        <f t="shared" si="1"/>
        <v/>
      </c>
    </row>
    <row r="77" spans="13:14">
      <c r="M77" s="21">
        <f t="shared" si="0"/>
        <v>0</v>
      </c>
      <c r="N77" s="21" t="str">
        <f t="shared" si="1"/>
        <v/>
      </c>
    </row>
    <row r="78" spans="13:14">
      <c r="M78" s="21">
        <f t="shared" ref="M78:M141" si="8">IF(ISNUMBER(FIND("/",$B78,1)),MID($B78,1,FIND("/",$B78,1)-1),$B78)</f>
        <v>0</v>
      </c>
      <c r="N78" s="21" t="str">
        <f t="shared" ref="N78:N141" si="9">IF(ISNUMBER(FIND("/",$B78,1)),MID($B78,FIND("/",$B78,1)+1,LEN($B78)),"")</f>
        <v/>
      </c>
    </row>
    <row r="79" spans="13:14">
      <c r="M79" s="21">
        <f t="shared" si="8"/>
        <v>0</v>
      </c>
      <c r="N79" s="21" t="str">
        <f t="shared" si="9"/>
        <v/>
      </c>
    </row>
    <row r="80" spans="13:14">
      <c r="M80" s="21">
        <f t="shared" si="8"/>
        <v>0</v>
      </c>
      <c r="N80" s="21" t="str">
        <f t="shared" si="9"/>
        <v/>
      </c>
    </row>
    <row r="81" spans="13:14">
      <c r="M81" s="21">
        <f t="shared" si="8"/>
        <v>0</v>
      </c>
      <c r="N81" s="21" t="str">
        <f t="shared" si="9"/>
        <v/>
      </c>
    </row>
    <row r="82" spans="13:14">
      <c r="M82" s="21">
        <f t="shared" si="8"/>
        <v>0</v>
      </c>
      <c r="N82" s="21" t="str">
        <f t="shared" si="9"/>
        <v/>
      </c>
    </row>
    <row r="83" spans="13:14">
      <c r="M83" s="21">
        <f t="shared" si="8"/>
        <v>0</v>
      </c>
      <c r="N83" s="21" t="str">
        <f t="shared" si="9"/>
        <v/>
      </c>
    </row>
    <row r="84" spans="13:14">
      <c r="M84" s="21">
        <f t="shared" si="8"/>
        <v>0</v>
      </c>
      <c r="N84" s="21" t="str">
        <f t="shared" si="9"/>
        <v/>
      </c>
    </row>
    <row r="85" spans="13:14">
      <c r="M85" s="21">
        <f t="shared" si="8"/>
        <v>0</v>
      </c>
      <c r="N85" s="21" t="str">
        <f t="shared" si="9"/>
        <v/>
      </c>
    </row>
    <row r="86" spans="13:14">
      <c r="M86" s="21">
        <f t="shared" si="8"/>
        <v>0</v>
      </c>
      <c r="N86" s="21" t="str">
        <f t="shared" si="9"/>
        <v/>
      </c>
    </row>
    <row r="87" spans="13:14">
      <c r="M87" s="21">
        <f t="shared" si="8"/>
        <v>0</v>
      </c>
      <c r="N87" s="21" t="str">
        <f t="shared" si="9"/>
        <v/>
      </c>
    </row>
    <row r="88" spans="13:14">
      <c r="M88" s="21">
        <f t="shared" si="8"/>
        <v>0</v>
      </c>
      <c r="N88" s="21" t="str">
        <f t="shared" si="9"/>
        <v/>
      </c>
    </row>
    <row r="89" spans="13:14">
      <c r="M89" s="21">
        <f t="shared" si="8"/>
        <v>0</v>
      </c>
      <c r="N89" s="21" t="str">
        <f t="shared" si="9"/>
        <v/>
      </c>
    </row>
    <row r="90" spans="13:14">
      <c r="M90" s="21">
        <f t="shared" si="8"/>
        <v>0</v>
      </c>
      <c r="N90" s="21" t="str">
        <f t="shared" si="9"/>
        <v/>
      </c>
    </row>
    <row r="91" spans="13:14">
      <c r="M91" s="21">
        <f t="shared" si="8"/>
        <v>0</v>
      </c>
      <c r="N91" s="21" t="str">
        <f t="shared" si="9"/>
        <v/>
      </c>
    </row>
    <row r="92" spans="13:14">
      <c r="M92" s="21">
        <f t="shared" si="8"/>
        <v>0</v>
      </c>
      <c r="N92" s="21" t="str">
        <f t="shared" si="9"/>
        <v/>
      </c>
    </row>
    <row r="93" spans="13:14">
      <c r="M93" s="21">
        <f t="shared" si="8"/>
        <v>0</v>
      </c>
      <c r="N93" s="21" t="str">
        <f t="shared" si="9"/>
        <v/>
      </c>
    </row>
    <row r="94" spans="13:14">
      <c r="M94" s="21">
        <f t="shared" si="8"/>
        <v>0</v>
      </c>
      <c r="N94" s="21" t="str">
        <f t="shared" si="9"/>
        <v/>
      </c>
    </row>
    <row r="95" spans="13:14">
      <c r="M95" s="21">
        <f t="shared" si="8"/>
        <v>0</v>
      </c>
      <c r="N95" s="21" t="str">
        <f t="shared" si="9"/>
        <v/>
      </c>
    </row>
    <row r="96" spans="13:14">
      <c r="M96" s="21">
        <f t="shared" si="8"/>
        <v>0</v>
      </c>
      <c r="N96" s="21" t="str">
        <f t="shared" si="9"/>
        <v/>
      </c>
    </row>
    <row r="97" spans="12:14">
      <c r="M97" s="21">
        <f t="shared" si="8"/>
        <v>0</v>
      </c>
      <c r="N97" s="21" t="str">
        <f t="shared" si="9"/>
        <v/>
      </c>
    </row>
    <row r="98" spans="12:14">
      <c r="M98" s="21">
        <f t="shared" si="8"/>
        <v>0</v>
      </c>
      <c r="N98" s="21" t="str">
        <f t="shared" si="9"/>
        <v/>
      </c>
    </row>
    <row r="99" spans="12:14">
      <c r="M99" s="21">
        <f t="shared" si="8"/>
        <v>0</v>
      </c>
      <c r="N99" s="21" t="str">
        <f t="shared" si="9"/>
        <v/>
      </c>
    </row>
    <row r="100" spans="12:14">
      <c r="L100" s="76"/>
      <c r="M100" s="21">
        <f t="shared" si="8"/>
        <v>0</v>
      </c>
      <c r="N100" s="21" t="str">
        <f t="shared" si="9"/>
        <v/>
      </c>
    </row>
    <row r="101" spans="12:14">
      <c r="M101" s="21">
        <f t="shared" si="8"/>
        <v>0</v>
      </c>
      <c r="N101" s="21" t="str">
        <f t="shared" si="9"/>
        <v/>
      </c>
    </row>
    <row r="102" spans="12:14">
      <c r="M102" s="21">
        <f t="shared" si="8"/>
        <v>0</v>
      </c>
      <c r="N102" s="21" t="str">
        <f t="shared" si="9"/>
        <v/>
      </c>
    </row>
    <row r="103" spans="12:14">
      <c r="M103" s="21">
        <f t="shared" si="8"/>
        <v>0</v>
      </c>
      <c r="N103" s="21" t="str">
        <f t="shared" si="9"/>
        <v/>
      </c>
    </row>
    <row r="104" spans="12:14">
      <c r="M104" s="21">
        <f t="shared" si="8"/>
        <v>0</v>
      </c>
      <c r="N104" s="21" t="str">
        <f t="shared" si="9"/>
        <v/>
      </c>
    </row>
    <row r="105" spans="12:14">
      <c r="M105" s="21">
        <f t="shared" si="8"/>
        <v>0</v>
      </c>
      <c r="N105" s="21" t="str">
        <f t="shared" si="9"/>
        <v/>
      </c>
    </row>
    <row r="106" spans="12:14">
      <c r="M106" s="21">
        <f t="shared" si="8"/>
        <v>0</v>
      </c>
      <c r="N106" s="21" t="str">
        <f t="shared" si="9"/>
        <v/>
      </c>
    </row>
    <row r="107" spans="12:14">
      <c r="M107" s="21">
        <f t="shared" si="8"/>
        <v>0</v>
      </c>
      <c r="N107" s="21" t="str">
        <f t="shared" si="9"/>
        <v/>
      </c>
    </row>
    <row r="108" spans="12:14">
      <c r="M108" s="21">
        <f t="shared" si="8"/>
        <v>0</v>
      </c>
      <c r="N108" s="21" t="str">
        <f t="shared" si="9"/>
        <v/>
      </c>
    </row>
    <row r="109" spans="12:14">
      <c r="M109" s="21">
        <f t="shared" si="8"/>
        <v>0</v>
      </c>
      <c r="N109" s="21" t="str">
        <f t="shared" si="9"/>
        <v/>
      </c>
    </row>
    <row r="110" spans="12:14">
      <c r="M110" s="21">
        <f t="shared" si="8"/>
        <v>0</v>
      </c>
      <c r="N110" s="21" t="str">
        <f t="shared" si="9"/>
        <v/>
      </c>
    </row>
    <row r="111" spans="12:14">
      <c r="M111" s="21">
        <f t="shared" si="8"/>
        <v>0</v>
      </c>
      <c r="N111" s="21" t="str">
        <f t="shared" si="9"/>
        <v/>
      </c>
    </row>
    <row r="112" spans="12:14">
      <c r="M112" s="21">
        <f t="shared" si="8"/>
        <v>0</v>
      </c>
      <c r="N112" s="21" t="str">
        <f t="shared" si="9"/>
        <v/>
      </c>
    </row>
    <row r="113" spans="13:14">
      <c r="M113" s="21">
        <f t="shared" si="8"/>
        <v>0</v>
      </c>
      <c r="N113" s="21" t="str">
        <f t="shared" si="9"/>
        <v/>
      </c>
    </row>
    <row r="114" spans="13:14">
      <c r="M114" s="21">
        <f t="shared" si="8"/>
        <v>0</v>
      </c>
      <c r="N114" s="21" t="str">
        <f t="shared" si="9"/>
        <v/>
      </c>
    </row>
    <row r="115" spans="13:14">
      <c r="M115" s="21">
        <f t="shared" si="8"/>
        <v>0</v>
      </c>
      <c r="N115" s="21" t="str">
        <f t="shared" si="9"/>
        <v/>
      </c>
    </row>
    <row r="116" spans="13:14">
      <c r="M116" s="21">
        <f t="shared" si="8"/>
        <v>0</v>
      </c>
      <c r="N116" s="21" t="str">
        <f t="shared" si="9"/>
        <v/>
      </c>
    </row>
    <row r="117" spans="13:14">
      <c r="M117" s="21">
        <f t="shared" si="8"/>
        <v>0</v>
      </c>
      <c r="N117" s="21" t="str">
        <f t="shared" si="9"/>
        <v/>
      </c>
    </row>
    <row r="118" spans="13:14">
      <c r="M118" s="21">
        <f t="shared" si="8"/>
        <v>0</v>
      </c>
      <c r="N118" s="21" t="str">
        <f t="shared" si="9"/>
        <v/>
      </c>
    </row>
    <row r="119" spans="13:14">
      <c r="M119" s="21">
        <f t="shared" si="8"/>
        <v>0</v>
      </c>
      <c r="N119" s="21" t="str">
        <f t="shared" si="9"/>
        <v/>
      </c>
    </row>
    <row r="120" spans="13:14">
      <c r="M120" s="21">
        <f t="shared" si="8"/>
        <v>0</v>
      </c>
      <c r="N120" s="21" t="str">
        <f t="shared" si="9"/>
        <v/>
      </c>
    </row>
    <row r="121" spans="13:14">
      <c r="M121" s="21">
        <f t="shared" si="8"/>
        <v>0</v>
      </c>
      <c r="N121" s="21" t="str">
        <f t="shared" si="9"/>
        <v/>
      </c>
    </row>
    <row r="122" spans="13:14">
      <c r="M122" s="21">
        <f t="shared" si="8"/>
        <v>0</v>
      </c>
      <c r="N122" s="21" t="str">
        <f t="shared" si="9"/>
        <v/>
      </c>
    </row>
    <row r="123" spans="13:14">
      <c r="M123" s="21">
        <f t="shared" si="8"/>
        <v>0</v>
      </c>
      <c r="N123" s="21" t="str">
        <f t="shared" si="9"/>
        <v/>
      </c>
    </row>
    <row r="124" spans="13:14">
      <c r="M124" s="21">
        <f t="shared" si="8"/>
        <v>0</v>
      </c>
      <c r="N124" s="21" t="str">
        <f t="shared" si="9"/>
        <v/>
      </c>
    </row>
    <row r="125" spans="13:14">
      <c r="M125" s="21">
        <f t="shared" si="8"/>
        <v>0</v>
      </c>
      <c r="N125" s="21" t="str">
        <f t="shared" si="9"/>
        <v/>
      </c>
    </row>
    <row r="126" spans="13:14">
      <c r="M126" s="21">
        <f t="shared" si="8"/>
        <v>0</v>
      </c>
      <c r="N126" s="21" t="str">
        <f t="shared" si="9"/>
        <v/>
      </c>
    </row>
    <row r="127" spans="13:14">
      <c r="M127" s="21">
        <f t="shared" si="8"/>
        <v>0</v>
      </c>
      <c r="N127" s="21" t="str">
        <f t="shared" si="9"/>
        <v/>
      </c>
    </row>
    <row r="128" spans="13:14">
      <c r="M128" s="21">
        <f t="shared" si="8"/>
        <v>0</v>
      </c>
      <c r="N128" s="21" t="str">
        <f t="shared" si="9"/>
        <v/>
      </c>
    </row>
    <row r="129" spans="13:14">
      <c r="M129" s="21">
        <f t="shared" si="8"/>
        <v>0</v>
      </c>
      <c r="N129" s="21" t="str">
        <f t="shared" si="9"/>
        <v/>
      </c>
    </row>
    <row r="130" spans="13:14">
      <c r="M130" s="21">
        <f t="shared" si="8"/>
        <v>0</v>
      </c>
      <c r="N130" s="21" t="str">
        <f t="shared" si="9"/>
        <v/>
      </c>
    </row>
    <row r="131" spans="13:14">
      <c r="M131" s="21">
        <f t="shared" si="8"/>
        <v>0</v>
      </c>
      <c r="N131" s="21" t="str">
        <f t="shared" si="9"/>
        <v/>
      </c>
    </row>
    <row r="132" spans="13:14">
      <c r="M132" s="21">
        <f t="shared" si="8"/>
        <v>0</v>
      </c>
      <c r="N132" s="21" t="str">
        <f t="shared" si="9"/>
        <v/>
      </c>
    </row>
    <row r="133" spans="13:14">
      <c r="M133" s="21">
        <f t="shared" si="8"/>
        <v>0</v>
      </c>
      <c r="N133" s="21" t="str">
        <f t="shared" si="9"/>
        <v/>
      </c>
    </row>
    <row r="134" spans="13:14">
      <c r="M134" s="21">
        <f t="shared" si="8"/>
        <v>0</v>
      </c>
      <c r="N134" s="21" t="str">
        <f t="shared" si="9"/>
        <v/>
      </c>
    </row>
    <row r="135" spans="13:14">
      <c r="M135" s="21">
        <f t="shared" si="8"/>
        <v>0</v>
      </c>
      <c r="N135" s="21" t="str">
        <f t="shared" si="9"/>
        <v/>
      </c>
    </row>
    <row r="136" spans="13:14">
      <c r="M136" s="21">
        <f t="shared" si="8"/>
        <v>0</v>
      </c>
      <c r="N136" s="21" t="str">
        <f t="shared" si="9"/>
        <v/>
      </c>
    </row>
    <row r="137" spans="13:14">
      <c r="M137" s="21">
        <f t="shared" si="8"/>
        <v>0</v>
      </c>
      <c r="N137" s="21" t="str">
        <f t="shared" si="9"/>
        <v/>
      </c>
    </row>
    <row r="138" spans="13:14">
      <c r="M138" s="21">
        <f t="shared" si="8"/>
        <v>0</v>
      </c>
      <c r="N138" s="21" t="str">
        <f t="shared" si="9"/>
        <v/>
      </c>
    </row>
    <row r="139" spans="13:14">
      <c r="M139" s="21">
        <f t="shared" si="8"/>
        <v>0</v>
      </c>
      <c r="N139" s="21" t="str">
        <f t="shared" si="9"/>
        <v/>
      </c>
    </row>
    <row r="140" spans="13:14">
      <c r="M140" s="21">
        <f t="shared" si="8"/>
        <v>0</v>
      </c>
      <c r="N140" s="21" t="str">
        <f t="shared" si="9"/>
        <v/>
      </c>
    </row>
    <row r="141" spans="13:14">
      <c r="M141" s="21">
        <f t="shared" si="8"/>
        <v>0</v>
      </c>
      <c r="N141" s="21" t="str">
        <f t="shared" si="9"/>
        <v/>
      </c>
    </row>
    <row r="142" spans="13:14">
      <c r="M142" s="21">
        <f t="shared" ref="M142:M205" si="10">IF(ISNUMBER(FIND("/",$B142,1)),MID($B142,1,FIND("/",$B142,1)-1),$B142)</f>
        <v>0</v>
      </c>
      <c r="N142" s="21" t="str">
        <f t="shared" ref="N142:N205" si="11">IF(ISNUMBER(FIND("/",$B142,1)),MID($B142,FIND("/",$B142,1)+1,LEN($B142)),"")</f>
        <v/>
      </c>
    </row>
    <row r="143" spans="13:14">
      <c r="M143" s="21">
        <f t="shared" si="10"/>
        <v>0</v>
      </c>
      <c r="N143" s="21" t="str">
        <f t="shared" si="11"/>
        <v/>
      </c>
    </row>
    <row r="144" spans="13:14">
      <c r="M144" s="21">
        <f t="shared" si="10"/>
        <v>0</v>
      </c>
      <c r="N144" s="21" t="str">
        <f t="shared" si="11"/>
        <v/>
      </c>
    </row>
    <row r="145" spans="13:14">
      <c r="M145" s="21">
        <f t="shared" si="10"/>
        <v>0</v>
      </c>
      <c r="N145" s="21" t="str">
        <f t="shared" si="11"/>
        <v/>
      </c>
    </row>
    <row r="146" spans="13:14">
      <c r="M146" s="21">
        <f t="shared" si="10"/>
        <v>0</v>
      </c>
      <c r="N146" s="21" t="str">
        <f t="shared" si="11"/>
        <v/>
      </c>
    </row>
    <row r="147" spans="13:14">
      <c r="M147" s="21">
        <f t="shared" si="10"/>
        <v>0</v>
      </c>
      <c r="N147" s="21" t="str">
        <f t="shared" si="11"/>
        <v/>
      </c>
    </row>
    <row r="148" spans="13:14">
      <c r="M148" s="21">
        <f t="shared" si="10"/>
        <v>0</v>
      </c>
      <c r="N148" s="21" t="str">
        <f t="shared" si="11"/>
        <v/>
      </c>
    </row>
    <row r="149" spans="13:14">
      <c r="M149" s="21">
        <f t="shared" si="10"/>
        <v>0</v>
      </c>
      <c r="N149" s="21" t="str">
        <f t="shared" si="11"/>
        <v/>
      </c>
    </row>
    <row r="150" spans="13:14">
      <c r="M150" s="21">
        <f t="shared" si="10"/>
        <v>0</v>
      </c>
      <c r="N150" s="21" t="str">
        <f t="shared" si="11"/>
        <v/>
      </c>
    </row>
    <row r="151" spans="13:14">
      <c r="M151" s="21">
        <f t="shared" si="10"/>
        <v>0</v>
      </c>
      <c r="N151" s="21" t="str">
        <f t="shared" si="11"/>
        <v/>
      </c>
    </row>
    <row r="152" spans="13:14">
      <c r="M152" s="21">
        <f t="shared" si="10"/>
        <v>0</v>
      </c>
      <c r="N152" s="21" t="str">
        <f t="shared" si="11"/>
        <v/>
      </c>
    </row>
    <row r="153" spans="13:14">
      <c r="M153" s="21">
        <f t="shared" si="10"/>
        <v>0</v>
      </c>
      <c r="N153" s="21" t="str">
        <f t="shared" si="11"/>
        <v/>
      </c>
    </row>
    <row r="154" spans="13:14">
      <c r="M154" s="21">
        <f t="shared" si="10"/>
        <v>0</v>
      </c>
      <c r="N154" s="21" t="str">
        <f t="shared" si="11"/>
        <v/>
      </c>
    </row>
    <row r="155" spans="13:14">
      <c r="M155" s="21">
        <f t="shared" si="10"/>
        <v>0</v>
      </c>
      <c r="N155" s="21" t="str">
        <f t="shared" si="11"/>
        <v/>
      </c>
    </row>
    <row r="156" spans="13:14">
      <c r="M156" s="21">
        <f t="shared" si="10"/>
        <v>0</v>
      </c>
      <c r="N156" s="21" t="str">
        <f t="shared" si="11"/>
        <v/>
      </c>
    </row>
    <row r="157" spans="13:14">
      <c r="M157" s="21">
        <f t="shared" si="10"/>
        <v>0</v>
      </c>
      <c r="N157" s="21" t="str">
        <f t="shared" si="11"/>
        <v/>
      </c>
    </row>
    <row r="158" spans="13:14">
      <c r="M158" s="21">
        <f t="shared" si="10"/>
        <v>0</v>
      </c>
      <c r="N158" s="21" t="str">
        <f t="shared" si="11"/>
        <v/>
      </c>
    </row>
    <row r="159" spans="13:14">
      <c r="M159" s="21">
        <f t="shared" si="10"/>
        <v>0</v>
      </c>
      <c r="N159" s="21" t="str">
        <f t="shared" si="11"/>
        <v/>
      </c>
    </row>
    <row r="160" spans="13:14">
      <c r="M160" s="21">
        <f t="shared" si="10"/>
        <v>0</v>
      </c>
      <c r="N160" s="21" t="str">
        <f t="shared" si="11"/>
        <v/>
      </c>
    </row>
    <row r="161" spans="13:14">
      <c r="M161" s="21">
        <f t="shared" si="10"/>
        <v>0</v>
      </c>
      <c r="N161" s="21" t="str">
        <f t="shared" si="11"/>
        <v/>
      </c>
    </row>
    <row r="162" spans="13:14">
      <c r="M162" s="21">
        <f t="shared" si="10"/>
        <v>0</v>
      </c>
      <c r="N162" s="21" t="str">
        <f t="shared" si="11"/>
        <v/>
      </c>
    </row>
    <row r="163" spans="13:14">
      <c r="M163" s="21">
        <f t="shared" si="10"/>
        <v>0</v>
      </c>
      <c r="N163" s="21" t="str">
        <f t="shared" si="11"/>
        <v/>
      </c>
    </row>
    <row r="164" spans="13:14">
      <c r="M164" s="21">
        <f t="shared" si="10"/>
        <v>0</v>
      </c>
      <c r="N164" s="21" t="str">
        <f t="shared" si="11"/>
        <v/>
      </c>
    </row>
    <row r="165" spans="13:14">
      <c r="M165" s="21">
        <f t="shared" si="10"/>
        <v>0</v>
      </c>
      <c r="N165" s="21" t="str">
        <f t="shared" si="11"/>
        <v/>
      </c>
    </row>
    <row r="166" spans="13:14">
      <c r="M166" s="21">
        <f t="shared" si="10"/>
        <v>0</v>
      </c>
      <c r="N166" s="21" t="str">
        <f t="shared" si="11"/>
        <v/>
      </c>
    </row>
    <row r="167" spans="13:14">
      <c r="M167" s="21">
        <f t="shared" si="10"/>
        <v>0</v>
      </c>
      <c r="N167" s="21" t="str">
        <f t="shared" si="11"/>
        <v/>
      </c>
    </row>
    <row r="168" spans="13:14">
      <c r="M168" s="21">
        <f t="shared" si="10"/>
        <v>0</v>
      </c>
      <c r="N168" s="21" t="str">
        <f t="shared" si="11"/>
        <v/>
      </c>
    </row>
    <row r="169" spans="13:14">
      <c r="M169" s="21">
        <f t="shared" si="10"/>
        <v>0</v>
      </c>
      <c r="N169" s="21" t="str">
        <f t="shared" si="11"/>
        <v/>
      </c>
    </row>
    <row r="170" spans="13:14">
      <c r="M170" s="21">
        <f t="shared" si="10"/>
        <v>0</v>
      </c>
      <c r="N170" s="21" t="str">
        <f t="shared" si="11"/>
        <v/>
      </c>
    </row>
    <row r="171" spans="13:14">
      <c r="M171" s="21">
        <f t="shared" si="10"/>
        <v>0</v>
      </c>
      <c r="N171" s="21" t="str">
        <f t="shared" si="11"/>
        <v/>
      </c>
    </row>
    <row r="172" spans="13:14">
      <c r="M172" s="21">
        <f t="shared" si="10"/>
        <v>0</v>
      </c>
      <c r="N172" s="21" t="str">
        <f t="shared" si="11"/>
        <v/>
      </c>
    </row>
    <row r="173" spans="13:14">
      <c r="M173" s="21">
        <f t="shared" si="10"/>
        <v>0</v>
      </c>
      <c r="N173" s="21" t="str">
        <f t="shared" si="11"/>
        <v/>
      </c>
    </row>
    <row r="174" spans="13:14">
      <c r="M174" s="21">
        <f t="shared" si="10"/>
        <v>0</v>
      </c>
      <c r="N174" s="21" t="str">
        <f t="shared" si="11"/>
        <v/>
      </c>
    </row>
    <row r="175" spans="13:14">
      <c r="M175" s="21">
        <f t="shared" si="10"/>
        <v>0</v>
      </c>
      <c r="N175" s="21" t="str">
        <f t="shared" si="11"/>
        <v/>
      </c>
    </row>
    <row r="176" spans="13:14">
      <c r="M176" s="21">
        <f t="shared" si="10"/>
        <v>0</v>
      </c>
      <c r="N176" s="21" t="str">
        <f t="shared" si="11"/>
        <v/>
      </c>
    </row>
    <row r="177" spans="12:14">
      <c r="M177" s="21">
        <f t="shared" si="10"/>
        <v>0</v>
      </c>
      <c r="N177" s="21" t="str">
        <f t="shared" si="11"/>
        <v/>
      </c>
    </row>
    <row r="178" spans="12:14">
      <c r="M178" s="21">
        <f t="shared" si="10"/>
        <v>0</v>
      </c>
      <c r="N178" s="21" t="str">
        <f t="shared" si="11"/>
        <v/>
      </c>
    </row>
    <row r="179" spans="12:14">
      <c r="M179" s="21">
        <f t="shared" si="10"/>
        <v>0</v>
      </c>
      <c r="N179" s="21" t="str">
        <f t="shared" si="11"/>
        <v/>
      </c>
    </row>
    <row r="180" spans="12:14">
      <c r="M180" s="21">
        <f t="shared" si="10"/>
        <v>0</v>
      </c>
      <c r="N180" s="21" t="str">
        <f t="shared" si="11"/>
        <v/>
      </c>
    </row>
    <row r="181" spans="12:14">
      <c r="L181" s="23"/>
      <c r="M181" s="21">
        <f t="shared" si="10"/>
        <v>0</v>
      </c>
      <c r="N181" s="21" t="str">
        <f t="shared" si="11"/>
        <v/>
      </c>
    </row>
    <row r="182" spans="12:14">
      <c r="L182" s="23"/>
      <c r="M182" s="21">
        <f t="shared" si="10"/>
        <v>0</v>
      </c>
      <c r="N182" s="21" t="str">
        <f t="shared" si="11"/>
        <v/>
      </c>
    </row>
    <row r="183" spans="12:14">
      <c r="L183" s="23"/>
      <c r="M183" s="21">
        <f t="shared" si="10"/>
        <v>0</v>
      </c>
      <c r="N183" s="21" t="str">
        <f t="shared" si="11"/>
        <v/>
      </c>
    </row>
    <row r="184" spans="12:14">
      <c r="L184" s="23"/>
      <c r="M184" s="21">
        <f t="shared" si="10"/>
        <v>0</v>
      </c>
      <c r="N184" s="21" t="str">
        <f t="shared" si="11"/>
        <v/>
      </c>
    </row>
    <row r="185" spans="12:14">
      <c r="L185" s="23"/>
      <c r="M185" s="21">
        <f t="shared" si="10"/>
        <v>0</v>
      </c>
      <c r="N185" s="21" t="str">
        <f t="shared" si="11"/>
        <v/>
      </c>
    </row>
    <row r="186" spans="12:14">
      <c r="L186" s="23"/>
      <c r="M186" s="21">
        <f t="shared" si="10"/>
        <v>0</v>
      </c>
      <c r="N186" s="21" t="str">
        <f t="shared" si="11"/>
        <v/>
      </c>
    </row>
    <row r="187" spans="12:14">
      <c r="L187" s="23"/>
      <c r="M187" s="21">
        <f t="shared" si="10"/>
        <v>0</v>
      </c>
      <c r="N187" s="21" t="str">
        <f t="shared" si="11"/>
        <v/>
      </c>
    </row>
    <row r="188" spans="12:14">
      <c r="L188" s="23"/>
      <c r="M188" s="21">
        <f t="shared" si="10"/>
        <v>0</v>
      </c>
      <c r="N188" s="21" t="str">
        <f t="shared" si="11"/>
        <v/>
      </c>
    </row>
    <row r="189" spans="12:14">
      <c r="L189" s="23"/>
      <c r="M189" s="21">
        <f t="shared" si="10"/>
        <v>0</v>
      </c>
      <c r="N189" s="21" t="str">
        <f t="shared" si="11"/>
        <v/>
      </c>
    </row>
    <row r="190" spans="12:14">
      <c r="L190" s="23"/>
      <c r="M190" s="21">
        <f t="shared" si="10"/>
        <v>0</v>
      </c>
      <c r="N190" s="21" t="str">
        <f t="shared" si="11"/>
        <v/>
      </c>
    </row>
    <row r="191" spans="12:14">
      <c r="L191" s="23"/>
      <c r="M191" s="21">
        <f t="shared" si="10"/>
        <v>0</v>
      </c>
      <c r="N191" s="21" t="str">
        <f t="shared" si="11"/>
        <v/>
      </c>
    </row>
    <row r="192" spans="12:14">
      <c r="L192" s="23"/>
      <c r="M192" s="21">
        <f t="shared" si="10"/>
        <v>0</v>
      </c>
      <c r="N192" s="21" t="str">
        <f t="shared" si="11"/>
        <v/>
      </c>
    </row>
    <row r="193" spans="12:14">
      <c r="L193" s="23"/>
      <c r="M193" s="21">
        <f t="shared" si="10"/>
        <v>0</v>
      </c>
      <c r="N193" s="21" t="str">
        <f t="shared" si="11"/>
        <v/>
      </c>
    </row>
    <row r="194" spans="12:14">
      <c r="L194" s="23"/>
      <c r="M194" s="21">
        <f t="shared" si="10"/>
        <v>0</v>
      </c>
      <c r="N194" s="21" t="str">
        <f t="shared" si="11"/>
        <v/>
      </c>
    </row>
    <row r="195" spans="12:14">
      <c r="L195" s="23"/>
      <c r="M195" s="21">
        <f t="shared" si="10"/>
        <v>0</v>
      </c>
      <c r="N195" s="21" t="str">
        <f t="shared" si="11"/>
        <v/>
      </c>
    </row>
    <row r="196" spans="12:14">
      <c r="L196" s="23"/>
      <c r="M196" s="21">
        <f t="shared" si="10"/>
        <v>0</v>
      </c>
      <c r="N196" s="21" t="str">
        <f t="shared" si="11"/>
        <v/>
      </c>
    </row>
    <row r="197" spans="12:14">
      <c r="L197" s="23"/>
      <c r="M197" s="21">
        <f t="shared" si="10"/>
        <v>0</v>
      </c>
      <c r="N197" s="21" t="str">
        <f t="shared" si="11"/>
        <v/>
      </c>
    </row>
    <row r="198" spans="12:14">
      <c r="L198" s="23"/>
      <c r="M198" s="21">
        <f t="shared" si="10"/>
        <v>0</v>
      </c>
      <c r="N198" s="21" t="str">
        <f t="shared" si="11"/>
        <v/>
      </c>
    </row>
    <row r="199" spans="12:14">
      <c r="L199" s="23"/>
      <c r="M199" s="21">
        <f t="shared" si="10"/>
        <v>0</v>
      </c>
      <c r="N199" s="21" t="str">
        <f t="shared" si="11"/>
        <v/>
      </c>
    </row>
    <row r="200" spans="12:14">
      <c r="L200" s="23"/>
      <c r="M200" s="21">
        <f t="shared" si="10"/>
        <v>0</v>
      </c>
      <c r="N200" s="21" t="str">
        <f t="shared" si="11"/>
        <v/>
      </c>
    </row>
    <row r="201" spans="12:14">
      <c r="L201" s="23"/>
      <c r="M201" s="21">
        <f t="shared" si="10"/>
        <v>0</v>
      </c>
      <c r="N201" s="21" t="str">
        <f t="shared" si="11"/>
        <v/>
      </c>
    </row>
    <row r="202" spans="12:14">
      <c r="L202" s="77"/>
      <c r="M202" s="21">
        <f t="shared" si="10"/>
        <v>0</v>
      </c>
      <c r="N202" s="21" t="str">
        <f t="shared" si="11"/>
        <v/>
      </c>
    </row>
    <row r="203" spans="12:14">
      <c r="L203" s="77"/>
      <c r="M203" s="21">
        <f t="shared" si="10"/>
        <v>0</v>
      </c>
      <c r="N203" s="21" t="str">
        <f t="shared" si="11"/>
        <v/>
      </c>
    </row>
    <row r="204" spans="12:14">
      <c r="L204" s="77"/>
      <c r="M204" s="21">
        <f t="shared" si="10"/>
        <v>0</v>
      </c>
      <c r="N204" s="21" t="str">
        <f t="shared" si="11"/>
        <v/>
      </c>
    </row>
    <row r="205" spans="12:14">
      <c r="L205" s="77"/>
      <c r="M205" s="21">
        <f t="shared" si="10"/>
        <v>0</v>
      </c>
      <c r="N205" s="21" t="str">
        <f t="shared" si="11"/>
        <v/>
      </c>
    </row>
    <row r="206" spans="12:14">
      <c r="L206" s="77"/>
      <c r="M206" s="21">
        <f t="shared" ref="M206:M269" si="12">IF(ISNUMBER(FIND("/",$B206,1)),MID($B206,1,FIND("/",$B206,1)-1),$B206)</f>
        <v>0</v>
      </c>
      <c r="N206" s="21" t="str">
        <f t="shared" ref="N206:N269" si="13">IF(ISNUMBER(FIND("/",$B206,1)),MID($B206,FIND("/",$B206,1)+1,LEN($B206)),"")</f>
        <v/>
      </c>
    </row>
    <row r="207" spans="12:14">
      <c r="L207" s="77"/>
      <c r="M207" s="21">
        <f t="shared" si="12"/>
        <v>0</v>
      </c>
      <c r="N207" s="21" t="str">
        <f t="shared" si="13"/>
        <v/>
      </c>
    </row>
    <row r="208" spans="12:14">
      <c r="L208" s="77"/>
      <c r="M208" s="21">
        <f t="shared" si="12"/>
        <v>0</v>
      </c>
      <c r="N208" s="21" t="str">
        <f t="shared" si="13"/>
        <v/>
      </c>
    </row>
    <row r="209" spans="12:14">
      <c r="L209" s="77"/>
      <c r="M209" s="21">
        <f t="shared" si="12"/>
        <v>0</v>
      </c>
      <c r="N209" s="21" t="str">
        <f t="shared" si="13"/>
        <v/>
      </c>
    </row>
    <row r="210" spans="12:14">
      <c r="L210" s="77"/>
      <c r="M210" s="21">
        <f t="shared" si="12"/>
        <v>0</v>
      </c>
      <c r="N210" s="21" t="str">
        <f t="shared" si="13"/>
        <v/>
      </c>
    </row>
    <row r="211" spans="12:14">
      <c r="L211" s="77"/>
      <c r="M211" s="21">
        <f t="shared" si="12"/>
        <v>0</v>
      </c>
      <c r="N211" s="21" t="str">
        <f t="shared" si="13"/>
        <v/>
      </c>
    </row>
    <row r="212" spans="12:14">
      <c r="L212" s="77"/>
      <c r="M212" s="21">
        <f t="shared" si="12"/>
        <v>0</v>
      </c>
      <c r="N212" s="21" t="str">
        <f t="shared" si="13"/>
        <v/>
      </c>
    </row>
    <row r="213" spans="12:14">
      <c r="L213" s="77"/>
      <c r="M213" s="21">
        <f t="shared" si="12"/>
        <v>0</v>
      </c>
      <c r="N213" s="21" t="str">
        <f t="shared" si="13"/>
        <v/>
      </c>
    </row>
    <row r="214" spans="12:14">
      <c r="L214" s="77"/>
      <c r="M214" s="21">
        <f t="shared" si="12"/>
        <v>0</v>
      </c>
      <c r="N214" s="21" t="str">
        <f t="shared" si="13"/>
        <v/>
      </c>
    </row>
    <row r="215" spans="12:14">
      <c r="L215" s="77"/>
      <c r="M215" s="21">
        <f t="shared" si="12"/>
        <v>0</v>
      </c>
      <c r="N215" s="21" t="str">
        <f t="shared" si="13"/>
        <v/>
      </c>
    </row>
    <row r="216" spans="12:14">
      <c r="L216" s="77"/>
      <c r="M216" s="21">
        <f t="shared" si="12"/>
        <v>0</v>
      </c>
      <c r="N216" s="21" t="str">
        <f t="shared" si="13"/>
        <v/>
      </c>
    </row>
    <row r="217" spans="12:14">
      <c r="L217" s="77"/>
      <c r="M217" s="21">
        <f t="shared" si="12"/>
        <v>0</v>
      </c>
      <c r="N217" s="21" t="str">
        <f t="shared" si="13"/>
        <v/>
      </c>
    </row>
    <row r="218" spans="12:14">
      <c r="L218" s="77"/>
      <c r="M218" s="21">
        <f t="shared" si="12"/>
        <v>0</v>
      </c>
      <c r="N218" s="21" t="str">
        <f t="shared" si="13"/>
        <v/>
      </c>
    </row>
    <row r="219" spans="12:14">
      <c r="L219" s="77"/>
      <c r="M219" s="21">
        <f t="shared" si="12"/>
        <v>0</v>
      </c>
      <c r="N219" s="21" t="str">
        <f t="shared" si="13"/>
        <v/>
      </c>
    </row>
    <row r="220" spans="12:14">
      <c r="L220" s="77"/>
      <c r="M220" s="21">
        <f t="shared" si="12"/>
        <v>0</v>
      </c>
      <c r="N220" s="21" t="str">
        <f t="shared" si="13"/>
        <v/>
      </c>
    </row>
    <row r="221" spans="12:14">
      <c r="L221" s="77"/>
      <c r="M221" s="21">
        <f t="shared" si="12"/>
        <v>0</v>
      </c>
      <c r="N221" s="21" t="str">
        <f t="shared" si="13"/>
        <v/>
      </c>
    </row>
    <row r="222" spans="12:14">
      <c r="L222" s="77"/>
      <c r="M222" s="21">
        <f t="shared" si="12"/>
        <v>0</v>
      </c>
      <c r="N222" s="21" t="str">
        <f t="shared" si="13"/>
        <v/>
      </c>
    </row>
    <row r="223" spans="12:14">
      <c r="L223" s="77"/>
      <c r="M223" s="21">
        <f t="shared" si="12"/>
        <v>0</v>
      </c>
      <c r="N223" s="21" t="str">
        <f t="shared" si="13"/>
        <v/>
      </c>
    </row>
    <row r="224" spans="12:14">
      <c r="L224" s="23"/>
      <c r="M224" s="21">
        <f t="shared" si="12"/>
        <v>0</v>
      </c>
      <c r="N224" s="21" t="str">
        <f t="shared" si="13"/>
        <v/>
      </c>
    </row>
    <row r="225" spans="12:14">
      <c r="L225" s="23"/>
      <c r="M225" s="21">
        <f t="shared" si="12"/>
        <v>0</v>
      </c>
      <c r="N225" s="21" t="str">
        <f t="shared" si="13"/>
        <v/>
      </c>
    </row>
    <row r="226" spans="12:14">
      <c r="L226" s="23"/>
      <c r="M226" s="21">
        <f t="shared" si="12"/>
        <v>0</v>
      </c>
      <c r="N226" s="21" t="str">
        <f t="shared" si="13"/>
        <v/>
      </c>
    </row>
    <row r="227" spans="12:14">
      <c r="L227" s="23"/>
      <c r="M227" s="21">
        <f t="shared" si="12"/>
        <v>0</v>
      </c>
      <c r="N227" s="21" t="str">
        <f t="shared" si="13"/>
        <v/>
      </c>
    </row>
    <row r="228" spans="12:14">
      <c r="L228" s="23"/>
      <c r="M228" s="21">
        <f t="shared" si="12"/>
        <v>0</v>
      </c>
      <c r="N228" s="21" t="str">
        <f t="shared" si="13"/>
        <v/>
      </c>
    </row>
    <row r="229" spans="12:14">
      <c r="L229" s="23"/>
      <c r="M229" s="21">
        <f t="shared" si="12"/>
        <v>0</v>
      </c>
      <c r="N229" s="21" t="str">
        <f t="shared" si="13"/>
        <v/>
      </c>
    </row>
    <row r="230" spans="12:14">
      <c r="L230" s="23"/>
      <c r="M230" s="21">
        <f t="shared" si="12"/>
        <v>0</v>
      </c>
      <c r="N230" s="21" t="str">
        <f t="shared" si="13"/>
        <v/>
      </c>
    </row>
    <row r="231" spans="12:14">
      <c r="M231" s="21">
        <f t="shared" si="12"/>
        <v>0</v>
      </c>
      <c r="N231" s="21" t="str">
        <f t="shared" si="13"/>
        <v/>
      </c>
    </row>
    <row r="232" spans="12:14">
      <c r="M232" s="21">
        <f t="shared" si="12"/>
        <v>0</v>
      </c>
      <c r="N232" s="21" t="str">
        <f t="shared" si="13"/>
        <v/>
      </c>
    </row>
    <row r="233" spans="12:14">
      <c r="M233" s="21">
        <f t="shared" si="12"/>
        <v>0</v>
      </c>
      <c r="N233" s="21" t="str">
        <f t="shared" si="13"/>
        <v/>
      </c>
    </row>
    <row r="234" spans="12:14">
      <c r="M234" s="21">
        <f t="shared" si="12"/>
        <v>0</v>
      </c>
      <c r="N234" s="21" t="str">
        <f t="shared" si="13"/>
        <v/>
      </c>
    </row>
    <row r="235" spans="12:14">
      <c r="M235" s="21">
        <f t="shared" si="12"/>
        <v>0</v>
      </c>
      <c r="N235" s="21" t="str">
        <f t="shared" si="13"/>
        <v/>
      </c>
    </row>
    <row r="236" spans="12:14">
      <c r="M236" s="21">
        <f t="shared" si="12"/>
        <v>0</v>
      </c>
      <c r="N236" s="21" t="str">
        <f t="shared" si="13"/>
        <v/>
      </c>
    </row>
    <row r="237" spans="12:14">
      <c r="M237" s="21">
        <f t="shared" si="12"/>
        <v>0</v>
      </c>
      <c r="N237" s="21" t="str">
        <f t="shared" si="13"/>
        <v/>
      </c>
    </row>
    <row r="238" spans="12:14">
      <c r="M238" s="21">
        <f t="shared" si="12"/>
        <v>0</v>
      </c>
      <c r="N238" s="21" t="str">
        <f t="shared" si="13"/>
        <v/>
      </c>
    </row>
    <row r="239" spans="12:14">
      <c r="M239" s="21">
        <f t="shared" si="12"/>
        <v>0</v>
      </c>
      <c r="N239" s="21" t="str">
        <f t="shared" si="13"/>
        <v/>
      </c>
    </row>
    <row r="240" spans="12:14">
      <c r="M240" s="21">
        <f t="shared" si="12"/>
        <v>0</v>
      </c>
      <c r="N240" s="21" t="str">
        <f t="shared" si="13"/>
        <v/>
      </c>
    </row>
    <row r="241" spans="13:14">
      <c r="M241" s="21">
        <f t="shared" si="12"/>
        <v>0</v>
      </c>
      <c r="N241" s="21" t="str">
        <f t="shared" si="13"/>
        <v/>
      </c>
    </row>
    <row r="242" spans="13:14">
      <c r="M242" s="21">
        <f t="shared" si="12"/>
        <v>0</v>
      </c>
      <c r="N242" s="21" t="str">
        <f t="shared" si="13"/>
        <v/>
      </c>
    </row>
    <row r="243" spans="13:14">
      <c r="M243" s="21">
        <f t="shared" si="12"/>
        <v>0</v>
      </c>
      <c r="N243" s="21" t="str">
        <f t="shared" si="13"/>
        <v/>
      </c>
    </row>
    <row r="244" spans="13:14">
      <c r="M244" s="21">
        <f t="shared" si="12"/>
        <v>0</v>
      </c>
      <c r="N244" s="21" t="str">
        <f t="shared" si="13"/>
        <v/>
      </c>
    </row>
    <row r="245" spans="13:14">
      <c r="M245" s="21">
        <f t="shared" si="12"/>
        <v>0</v>
      </c>
      <c r="N245" s="21" t="str">
        <f t="shared" si="13"/>
        <v/>
      </c>
    </row>
    <row r="246" spans="13:14">
      <c r="M246" s="21">
        <f t="shared" si="12"/>
        <v>0</v>
      </c>
      <c r="N246" s="21" t="str">
        <f t="shared" si="13"/>
        <v/>
      </c>
    </row>
    <row r="247" spans="13:14">
      <c r="M247" s="21">
        <f t="shared" si="12"/>
        <v>0</v>
      </c>
      <c r="N247" s="21" t="str">
        <f t="shared" si="13"/>
        <v/>
      </c>
    </row>
    <row r="248" spans="13:14">
      <c r="M248" s="21">
        <f t="shared" si="12"/>
        <v>0</v>
      </c>
      <c r="N248" s="21" t="str">
        <f t="shared" si="13"/>
        <v/>
      </c>
    </row>
    <row r="249" spans="13:14">
      <c r="M249" s="21">
        <f t="shared" si="12"/>
        <v>0</v>
      </c>
      <c r="N249" s="21" t="str">
        <f t="shared" si="13"/>
        <v/>
      </c>
    </row>
    <row r="250" spans="13:14">
      <c r="M250" s="21">
        <f t="shared" si="12"/>
        <v>0</v>
      </c>
      <c r="N250" s="21" t="str">
        <f t="shared" si="13"/>
        <v/>
      </c>
    </row>
    <row r="251" spans="13:14">
      <c r="M251" s="21">
        <f t="shared" si="12"/>
        <v>0</v>
      </c>
      <c r="N251" s="21" t="str">
        <f t="shared" si="13"/>
        <v/>
      </c>
    </row>
    <row r="252" spans="13:14">
      <c r="M252" s="21">
        <f t="shared" si="12"/>
        <v>0</v>
      </c>
      <c r="N252" s="21" t="str">
        <f t="shared" si="13"/>
        <v/>
      </c>
    </row>
    <row r="253" spans="13:14">
      <c r="M253" s="21">
        <f t="shared" si="12"/>
        <v>0</v>
      </c>
      <c r="N253" s="21" t="str">
        <f t="shared" si="13"/>
        <v/>
      </c>
    </row>
    <row r="254" spans="13:14">
      <c r="M254" s="21">
        <f t="shared" si="12"/>
        <v>0</v>
      </c>
      <c r="N254" s="21" t="str">
        <f t="shared" si="13"/>
        <v/>
      </c>
    </row>
    <row r="255" spans="13:14">
      <c r="M255" s="21">
        <f t="shared" si="12"/>
        <v>0</v>
      </c>
      <c r="N255" s="21" t="str">
        <f t="shared" si="13"/>
        <v/>
      </c>
    </row>
    <row r="256" spans="13:14">
      <c r="M256" s="21">
        <f t="shared" si="12"/>
        <v>0</v>
      </c>
      <c r="N256" s="21" t="str">
        <f t="shared" si="13"/>
        <v/>
      </c>
    </row>
    <row r="257" spans="13:14">
      <c r="M257" s="21">
        <f t="shared" si="12"/>
        <v>0</v>
      </c>
      <c r="N257" s="21" t="str">
        <f t="shared" si="13"/>
        <v/>
      </c>
    </row>
    <row r="258" spans="13:14">
      <c r="M258" s="21">
        <f t="shared" si="12"/>
        <v>0</v>
      </c>
      <c r="N258" s="21" t="str">
        <f t="shared" si="13"/>
        <v/>
      </c>
    </row>
    <row r="259" spans="13:14">
      <c r="M259" s="21">
        <f t="shared" si="12"/>
        <v>0</v>
      </c>
      <c r="N259" s="21" t="str">
        <f t="shared" si="13"/>
        <v/>
      </c>
    </row>
    <row r="260" spans="13:14">
      <c r="M260" s="21">
        <f t="shared" si="12"/>
        <v>0</v>
      </c>
      <c r="N260" s="21" t="str">
        <f t="shared" si="13"/>
        <v/>
      </c>
    </row>
    <row r="261" spans="13:14">
      <c r="M261" s="21">
        <f t="shared" si="12"/>
        <v>0</v>
      </c>
      <c r="N261" s="21" t="str">
        <f t="shared" si="13"/>
        <v/>
      </c>
    </row>
    <row r="262" spans="13:14">
      <c r="M262" s="21">
        <f t="shared" si="12"/>
        <v>0</v>
      </c>
      <c r="N262" s="21" t="str">
        <f t="shared" si="13"/>
        <v/>
      </c>
    </row>
    <row r="263" spans="13:14">
      <c r="M263" s="21">
        <f t="shared" si="12"/>
        <v>0</v>
      </c>
      <c r="N263" s="21" t="str">
        <f t="shared" si="13"/>
        <v/>
      </c>
    </row>
    <row r="264" spans="13:14">
      <c r="M264" s="21">
        <f t="shared" si="12"/>
        <v>0</v>
      </c>
      <c r="N264" s="21" t="str">
        <f t="shared" si="13"/>
        <v/>
      </c>
    </row>
    <row r="265" spans="13:14">
      <c r="M265" s="21">
        <f t="shared" si="12"/>
        <v>0</v>
      </c>
      <c r="N265" s="21" t="str">
        <f t="shared" si="13"/>
        <v/>
      </c>
    </row>
    <row r="266" spans="13:14">
      <c r="M266" s="21">
        <f t="shared" si="12"/>
        <v>0</v>
      </c>
      <c r="N266" s="21" t="str">
        <f t="shared" si="13"/>
        <v/>
      </c>
    </row>
    <row r="267" spans="13:14">
      <c r="M267" s="21">
        <f t="shared" si="12"/>
        <v>0</v>
      </c>
      <c r="N267" s="21" t="str">
        <f t="shared" si="13"/>
        <v/>
      </c>
    </row>
    <row r="268" spans="13:14">
      <c r="M268" s="21">
        <f t="shared" si="12"/>
        <v>0</v>
      </c>
      <c r="N268" s="21" t="str">
        <f t="shared" si="13"/>
        <v/>
      </c>
    </row>
    <row r="269" spans="13:14">
      <c r="M269" s="21">
        <f t="shared" si="12"/>
        <v>0</v>
      </c>
      <c r="N269" s="21" t="str">
        <f t="shared" si="13"/>
        <v/>
      </c>
    </row>
    <row r="270" spans="13:14">
      <c r="M270" s="21">
        <f t="shared" ref="M270:M308" si="14">IF(ISNUMBER(FIND("/",$B270,1)),MID($B270,1,FIND("/",$B270,1)-1),$B270)</f>
        <v>0</v>
      </c>
      <c r="N270" s="21" t="str">
        <f t="shared" ref="N270:N308" si="15">IF(ISNUMBER(FIND("/",$B270,1)),MID($B270,FIND("/",$B270,1)+1,LEN($B270)),"")</f>
        <v/>
      </c>
    </row>
    <row r="271" spans="13:14">
      <c r="M271" s="21">
        <f t="shared" si="14"/>
        <v>0</v>
      </c>
      <c r="N271" s="21" t="str">
        <f t="shared" si="15"/>
        <v/>
      </c>
    </row>
    <row r="272" spans="13:14">
      <c r="M272" s="21">
        <f t="shared" si="14"/>
        <v>0</v>
      </c>
      <c r="N272" s="21" t="str">
        <f t="shared" si="15"/>
        <v/>
      </c>
    </row>
    <row r="273" spans="13:14">
      <c r="M273" s="21">
        <f t="shared" si="14"/>
        <v>0</v>
      </c>
      <c r="N273" s="21" t="str">
        <f t="shared" si="15"/>
        <v/>
      </c>
    </row>
    <row r="274" spans="13:14">
      <c r="M274" s="21">
        <f t="shared" si="14"/>
        <v>0</v>
      </c>
      <c r="N274" s="21" t="str">
        <f t="shared" si="15"/>
        <v/>
      </c>
    </row>
    <row r="275" spans="13:14">
      <c r="M275" s="21">
        <f t="shared" si="14"/>
        <v>0</v>
      </c>
      <c r="N275" s="21" t="str">
        <f t="shared" si="15"/>
        <v/>
      </c>
    </row>
    <row r="276" spans="13:14">
      <c r="M276" s="21">
        <f t="shared" si="14"/>
        <v>0</v>
      </c>
      <c r="N276" s="21" t="str">
        <f t="shared" si="15"/>
        <v/>
      </c>
    </row>
    <row r="277" spans="13:14">
      <c r="M277" s="21">
        <f t="shared" si="14"/>
        <v>0</v>
      </c>
      <c r="N277" s="21" t="str">
        <f t="shared" si="15"/>
        <v/>
      </c>
    </row>
    <row r="278" spans="13:14">
      <c r="M278" s="21">
        <f t="shared" si="14"/>
        <v>0</v>
      </c>
      <c r="N278" s="21" t="str">
        <f t="shared" si="15"/>
        <v/>
      </c>
    </row>
    <row r="279" spans="13:14">
      <c r="M279" s="21">
        <f t="shared" si="14"/>
        <v>0</v>
      </c>
      <c r="N279" s="21" t="str">
        <f t="shared" si="15"/>
        <v/>
      </c>
    </row>
    <row r="280" spans="13:14">
      <c r="M280" s="21">
        <f t="shared" si="14"/>
        <v>0</v>
      </c>
      <c r="N280" s="21" t="str">
        <f t="shared" si="15"/>
        <v/>
      </c>
    </row>
    <row r="281" spans="13:14">
      <c r="M281" s="21">
        <f t="shared" si="14"/>
        <v>0</v>
      </c>
      <c r="N281" s="21" t="str">
        <f t="shared" si="15"/>
        <v/>
      </c>
    </row>
    <row r="282" spans="13:14">
      <c r="M282" s="21">
        <f t="shared" si="14"/>
        <v>0</v>
      </c>
      <c r="N282" s="21" t="str">
        <f t="shared" si="15"/>
        <v/>
      </c>
    </row>
    <row r="283" spans="13:14">
      <c r="M283" s="21">
        <f t="shared" si="14"/>
        <v>0</v>
      </c>
      <c r="N283" s="21" t="str">
        <f t="shared" si="15"/>
        <v/>
      </c>
    </row>
    <row r="284" spans="13:14">
      <c r="M284" s="21">
        <f t="shared" si="14"/>
        <v>0</v>
      </c>
      <c r="N284" s="21" t="str">
        <f t="shared" si="15"/>
        <v/>
      </c>
    </row>
    <row r="285" spans="13:14">
      <c r="M285" s="21">
        <f t="shared" si="14"/>
        <v>0</v>
      </c>
      <c r="N285" s="21" t="str">
        <f t="shared" si="15"/>
        <v/>
      </c>
    </row>
    <row r="286" spans="13:14">
      <c r="M286" s="21">
        <f t="shared" si="14"/>
        <v>0</v>
      </c>
      <c r="N286" s="21" t="str">
        <f t="shared" si="15"/>
        <v/>
      </c>
    </row>
    <row r="287" spans="13:14">
      <c r="M287" s="21">
        <f t="shared" si="14"/>
        <v>0</v>
      </c>
      <c r="N287" s="21" t="str">
        <f t="shared" si="15"/>
        <v/>
      </c>
    </row>
    <row r="288" spans="13:14">
      <c r="M288" s="21">
        <f t="shared" si="14"/>
        <v>0</v>
      </c>
      <c r="N288" s="21" t="str">
        <f t="shared" si="15"/>
        <v/>
      </c>
    </row>
    <row r="289" spans="12:14">
      <c r="M289" s="21">
        <f t="shared" si="14"/>
        <v>0</v>
      </c>
      <c r="N289" s="21" t="str">
        <f t="shared" si="15"/>
        <v/>
      </c>
    </row>
    <row r="290" spans="12:14">
      <c r="M290" s="21">
        <f t="shared" si="14"/>
        <v>0</v>
      </c>
      <c r="N290" s="21" t="str">
        <f t="shared" si="15"/>
        <v/>
      </c>
    </row>
    <row r="291" spans="12:14">
      <c r="M291" s="21">
        <f t="shared" si="14"/>
        <v>0</v>
      </c>
      <c r="N291" s="21" t="str">
        <f t="shared" si="15"/>
        <v/>
      </c>
    </row>
    <row r="292" spans="12:14">
      <c r="M292" s="21">
        <f t="shared" si="14"/>
        <v>0</v>
      </c>
      <c r="N292" s="21" t="str">
        <f t="shared" si="15"/>
        <v/>
      </c>
    </row>
    <row r="293" spans="12:14">
      <c r="M293" s="21">
        <f t="shared" si="14"/>
        <v>0</v>
      </c>
      <c r="N293" s="21" t="str">
        <f t="shared" si="15"/>
        <v/>
      </c>
    </row>
    <row r="294" spans="12:14">
      <c r="M294" s="21">
        <f t="shared" si="14"/>
        <v>0</v>
      </c>
      <c r="N294" s="21" t="str">
        <f t="shared" si="15"/>
        <v/>
      </c>
    </row>
    <row r="295" spans="12:14">
      <c r="M295" s="21">
        <f t="shared" si="14"/>
        <v>0</v>
      </c>
      <c r="N295" s="21" t="str">
        <f t="shared" si="15"/>
        <v/>
      </c>
    </row>
    <row r="296" spans="12:14">
      <c r="M296" s="21">
        <f t="shared" si="14"/>
        <v>0</v>
      </c>
      <c r="N296" s="21" t="str">
        <f t="shared" si="15"/>
        <v/>
      </c>
    </row>
    <row r="297" spans="12:14">
      <c r="M297" s="21">
        <f t="shared" si="14"/>
        <v>0</v>
      </c>
      <c r="N297" s="21" t="str">
        <f t="shared" si="15"/>
        <v/>
      </c>
    </row>
    <row r="298" spans="12:14">
      <c r="M298" s="21">
        <f t="shared" si="14"/>
        <v>0</v>
      </c>
      <c r="N298" s="21" t="str">
        <f t="shared" si="15"/>
        <v/>
      </c>
    </row>
    <row r="299" spans="12:14">
      <c r="M299" s="21">
        <f t="shared" si="14"/>
        <v>0</v>
      </c>
      <c r="N299" s="21" t="str">
        <f t="shared" si="15"/>
        <v/>
      </c>
    </row>
    <row r="300" spans="12:14">
      <c r="M300" s="21">
        <f t="shared" si="14"/>
        <v>0</v>
      </c>
      <c r="N300" s="21" t="str">
        <f t="shared" si="15"/>
        <v/>
      </c>
    </row>
    <row r="301" spans="12:14">
      <c r="M301" s="21">
        <f t="shared" si="14"/>
        <v>0</v>
      </c>
      <c r="N301" s="21" t="str">
        <f t="shared" si="15"/>
        <v/>
      </c>
    </row>
    <row r="302" spans="12:14">
      <c r="M302" s="21">
        <f t="shared" si="14"/>
        <v>0</v>
      </c>
      <c r="N302" s="21" t="str">
        <f t="shared" si="15"/>
        <v/>
      </c>
    </row>
    <row r="303" spans="12:14">
      <c r="M303" s="21">
        <f t="shared" si="14"/>
        <v>0</v>
      </c>
      <c r="N303" s="21" t="str">
        <f t="shared" si="15"/>
        <v/>
      </c>
    </row>
    <row r="304" spans="12:14">
      <c r="L304" s="78"/>
      <c r="M304" s="21">
        <f t="shared" si="14"/>
        <v>0</v>
      </c>
      <c r="N304" s="21" t="str">
        <f t="shared" si="15"/>
        <v/>
      </c>
    </row>
    <row r="305" spans="12:14">
      <c r="L305" s="74"/>
      <c r="M305" s="21">
        <f t="shared" si="14"/>
        <v>0</v>
      </c>
      <c r="N305" s="21" t="str">
        <f t="shared" si="15"/>
        <v/>
      </c>
    </row>
    <row r="306" spans="12:14">
      <c r="L306" s="74"/>
      <c r="M306" s="21">
        <f t="shared" si="14"/>
        <v>0</v>
      </c>
      <c r="N306" s="21" t="str">
        <f t="shared" si="15"/>
        <v/>
      </c>
    </row>
    <row r="307" spans="12:14">
      <c r="L307" s="78"/>
      <c r="M307" s="21">
        <f t="shared" si="14"/>
        <v>0</v>
      </c>
      <c r="N307" s="21" t="str">
        <f t="shared" si="15"/>
        <v/>
      </c>
    </row>
    <row r="308" spans="12:14">
      <c r="L308" s="78"/>
      <c r="M308" s="21">
        <f t="shared" si="14"/>
        <v>0</v>
      </c>
      <c r="N308" s="21" t="str">
        <f t="shared" si="15"/>
        <v/>
      </c>
    </row>
    <row r="309" spans="12:14">
      <c r="L309" s="78"/>
    </row>
    <row r="310" spans="12:14">
      <c r="L310" s="78"/>
    </row>
    <row r="311" spans="12:14">
      <c r="L311" s="79"/>
    </row>
    <row r="312" spans="12:14">
      <c r="L312" s="79"/>
    </row>
  </sheetData>
  <mergeCells count="2">
    <mergeCell ref="A1:H1"/>
    <mergeCell ref="A3:G3"/>
  </mergeCells>
  <conditionalFormatting sqref="E5:E8 E15">
    <cfRule type="containsText" dxfId="751" priority="47" operator="containsText" text="CADUCADO">
      <formula>NOT(ISERROR(SEARCH("CADUCADO",E5)))</formula>
    </cfRule>
    <cfRule type="expression" dxfId="750" priority="48">
      <formula xml:space="preserve"> CADUCADO</formula>
    </cfRule>
  </conditionalFormatting>
  <conditionalFormatting sqref="E5:E8 E15">
    <cfRule type="containsText" dxfId="749" priority="46" operator="containsText" text="CADUCADO">
      <formula>NOT(ISERROR(SEARCH("CADUCADO",E5)))</formula>
    </cfRule>
  </conditionalFormatting>
  <conditionalFormatting sqref="F5:F8 F15">
    <cfRule type="containsText" dxfId="748" priority="44" operator="containsText" text="CADUCADO">
      <formula>NOT(ISERROR(SEARCH("CADUCADO",F5)))</formula>
    </cfRule>
    <cfRule type="expression" dxfId="747" priority="45">
      <formula xml:space="preserve"> CADUCADO</formula>
    </cfRule>
  </conditionalFormatting>
  <conditionalFormatting sqref="F5:F8 F15">
    <cfRule type="containsText" dxfId="746" priority="43" operator="containsText" text="ALERTA">
      <formula>NOT(ISERROR(SEARCH("ALERTA",F5)))</formula>
    </cfRule>
  </conditionalFormatting>
  <conditionalFormatting sqref="E10">
    <cfRule type="containsText" dxfId="745" priority="35" operator="containsText" text="CADUCADO">
      <formula>NOT(ISERROR(SEARCH("CADUCADO",E10)))</formula>
    </cfRule>
    <cfRule type="expression" dxfId="744" priority="36">
      <formula xml:space="preserve"> CADUCADO</formula>
    </cfRule>
  </conditionalFormatting>
  <conditionalFormatting sqref="E10">
    <cfRule type="containsText" dxfId="743" priority="34" operator="containsText" text="CADUCADO">
      <formula>NOT(ISERROR(SEARCH("CADUCADO",E10)))</formula>
    </cfRule>
  </conditionalFormatting>
  <conditionalFormatting sqref="F10">
    <cfRule type="containsText" dxfId="742" priority="32" operator="containsText" text="CADUCADO">
      <formula>NOT(ISERROR(SEARCH("CADUCADO",F10)))</formula>
    </cfRule>
    <cfRule type="expression" dxfId="741" priority="33">
      <formula xml:space="preserve"> CADUCADO</formula>
    </cfRule>
  </conditionalFormatting>
  <conditionalFormatting sqref="F10">
    <cfRule type="containsText" dxfId="740" priority="31" operator="containsText" text="ALERTA">
      <formula>NOT(ISERROR(SEARCH("ALERTA",F10)))</formula>
    </cfRule>
  </conditionalFormatting>
  <conditionalFormatting sqref="E11">
    <cfRule type="containsText" dxfId="739" priority="29" operator="containsText" text="CADUCADO">
      <formula>NOT(ISERROR(SEARCH("CADUCADO",E11)))</formula>
    </cfRule>
    <cfRule type="expression" dxfId="738" priority="30">
      <formula xml:space="preserve"> CADUCADO</formula>
    </cfRule>
  </conditionalFormatting>
  <conditionalFormatting sqref="E11">
    <cfRule type="containsText" dxfId="737" priority="28" operator="containsText" text="CADUCADO">
      <formula>NOT(ISERROR(SEARCH("CADUCADO",E11)))</formula>
    </cfRule>
  </conditionalFormatting>
  <conditionalFormatting sqref="F11">
    <cfRule type="containsText" dxfId="736" priority="26" operator="containsText" text="CADUCADO">
      <formula>NOT(ISERROR(SEARCH("CADUCADO",F11)))</formula>
    </cfRule>
    <cfRule type="expression" dxfId="735" priority="27">
      <formula xml:space="preserve"> CADUCADO</formula>
    </cfRule>
  </conditionalFormatting>
  <conditionalFormatting sqref="F11">
    <cfRule type="containsText" dxfId="734" priority="25" operator="containsText" text="ALERTA">
      <formula>NOT(ISERROR(SEARCH("ALERTA",F11)))</formula>
    </cfRule>
  </conditionalFormatting>
  <conditionalFormatting sqref="E12">
    <cfRule type="containsText" dxfId="733" priority="23" operator="containsText" text="CADUCADO">
      <formula>NOT(ISERROR(SEARCH("CADUCADO",E12)))</formula>
    </cfRule>
    <cfRule type="expression" dxfId="732" priority="24">
      <formula xml:space="preserve"> CADUCADO</formula>
    </cfRule>
  </conditionalFormatting>
  <conditionalFormatting sqref="E12">
    <cfRule type="containsText" dxfId="731" priority="22" operator="containsText" text="CADUCADO">
      <formula>NOT(ISERROR(SEARCH("CADUCADO",E12)))</formula>
    </cfRule>
  </conditionalFormatting>
  <conditionalFormatting sqref="F12">
    <cfRule type="containsText" dxfId="730" priority="20" operator="containsText" text="CADUCADO">
      <formula>NOT(ISERROR(SEARCH("CADUCADO",F12)))</formula>
    </cfRule>
    <cfRule type="expression" dxfId="729" priority="21">
      <formula xml:space="preserve"> CADUCADO</formula>
    </cfRule>
  </conditionalFormatting>
  <conditionalFormatting sqref="F12">
    <cfRule type="containsText" dxfId="728" priority="19" operator="containsText" text="ALERTA">
      <formula>NOT(ISERROR(SEARCH("ALERTA",F12)))</formula>
    </cfRule>
  </conditionalFormatting>
  <conditionalFormatting sqref="E9">
    <cfRule type="containsText" dxfId="727" priority="17" operator="containsText" text="CADUCADO">
      <formula>NOT(ISERROR(SEARCH("CADUCADO",E9)))</formula>
    </cfRule>
    <cfRule type="expression" dxfId="726" priority="18">
      <formula xml:space="preserve"> CADUCADO</formula>
    </cfRule>
  </conditionalFormatting>
  <conditionalFormatting sqref="E9">
    <cfRule type="containsText" dxfId="725" priority="16" operator="containsText" text="CADUCADO">
      <formula>NOT(ISERROR(SEARCH("CADUCADO",E9)))</formula>
    </cfRule>
  </conditionalFormatting>
  <conditionalFormatting sqref="F9">
    <cfRule type="containsText" dxfId="724" priority="14" operator="containsText" text="CADUCADO">
      <formula>NOT(ISERROR(SEARCH("CADUCADO",F9)))</formula>
    </cfRule>
    <cfRule type="expression" dxfId="723" priority="15">
      <formula xml:space="preserve"> CADUCADO</formula>
    </cfRule>
  </conditionalFormatting>
  <conditionalFormatting sqref="F9">
    <cfRule type="containsText" dxfId="722" priority="13" operator="containsText" text="ALERTA">
      <formula>NOT(ISERROR(SEARCH("ALERTA",F9)))</formula>
    </cfRule>
  </conditionalFormatting>
  <conditionalFormatting sqref="E13">
    <cfRule type="containsText" dxfId="721" priority="11" operator="containsText" text="CADUCADO">
      <formula>NOT(ISERROR(SEARCH("CADUCADO",E13)))</formula>
    </cfRule>
    <cfRule type="expression" dxfId="720" priority="12">
      <formula xml:space="preserve"> CADUCADO</formula>
    </cfRule>
  </conditionalFormatting>
  <conditionalFormatting sqref="E13">
    <cfRule type="containsText" dxfId="719" priority="10" operator="containsText" text="CADUCADO">
      <formula>NOT(ISERROR(SEARCH("CADUCADO",E13)))</formula>
    </cfRule>
  </conditionalFormatting>
  <conditionalFormatting sqref="F13">
    <cfRule type="containsText" dxfId="718" priority="8" operator="containsText" text="CADUCADO">
      <formula>NOT(ISERROR(SEARCH("CADUCADO",F13)))</formula>
    </cfRule>
    <cfRule type="expression" dxfId="717" priority="9">
      <formula xml:space="preserve"> CADUCADO</formula>
    </cfRule>
  </conditionalFormatting>
  <conditionalFormatting sqref="F13">
    <cfRule type="containsText" dxfId="716" priority="7" operator="containsText" text="ALERTA">
      <formula>NOT(ISERROR(SEARCH("ALERTA",F13)))</formula>
    </cfRule>
  </conditionalFormatting>
  <conditionalFormatting sqref="E14">
    <cfRule type="containsText" dxfId="715" priority="5" operator="containsText" text="CADUCADO">
      <formula>NOT(ISERROR(SEARCH("CADUCADO",E14)))</formula>
    </cfRule>
    <cfRule type="expression" dxfId="714" priority="6">
      <formula xml:space="preserve"> CADUCADO</formula>
    </cfRule>
  </conditionalFormatting>
  <conditionalFormatting sqref="E14">
    <cfRule type="containsText" dxfId="713" priority="4" operator="containsText" text="CADUCADO">
      <formula>NOT(ISERROR(SEARCH("CADUCADO",E14)))</formula>
    </cfRule>
  </conditionalFormatting>
  <conditionalFormatting sqref="F14">
    <cfRule type="containsText" dxfId="712" priority="2" operator="containsText" text="CADUCADO">
      <formula>NOT(ISERROR(SEARCH("CADUCADO",F14)))</formula>
    </cfRule>
    <cfRule type="expression" dxfId="711" priority="3">
      <formula xml:space="preserve"> CADUCADO</formula>
    </cfRule>
  </conditionalFormatting>
  <conditionalFormatting sqref="F14">
    <cfRule type="containsText" dxfId="710" priority="1" operator="containsText" text="ALERTA">
      <formula>NOT(ISERROR(SEARCH("ALERTA",F14)))</formula>
    </cfRule>
  </conditionalFormatting>
  <hyperlinks>
    <hyperlink ref="A1:H1" location="TITULARES!A1" display="LISTA DE DIAGNOSTICADORES CON AUTORIZACIÓN DE COMERCIALIZACIÓN EN CUBA 2017" xr:uid="{00000000-0004-0000-0E00-000000000000}"/>
  </hyperlinks>
  <pageMargins left="0.7" right="0.7" top="0.75" bottom="0.75" header="0.3" footer="0.3"/>
  <pageSetup orientation="portrait" verticalDpi="0"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0"/>
  <dimension ref="A1:AS331"/>
  <sheetViews>
    <sheetView workbookViewId="0">
      <selection sqref="A1:H1"/>
    </sheetView>
  </sheetViews>
  <sheetFormatPr baseColWidth="10" defaultRowHeight="15"/>
  <cols>
    <col min="1" max="2" width="14.42578125" style="11" customWidth="1"/>
    <col min="3" max="3" width="13.140625" style="11" customWidth="1"/>
    <col min="4" max="4" width="16.28515625" style="11" customWidth="1"/>
    <col min="5" max="5" width="17.85546875" style="11" customWidth="1"/>
    <col min="6" max="6" width="16.42578125" style="11" customWidth="1"/>
    <col min="7" max="7" width="14.42578125" style="11" customWidth="1"/>
    <col min="8" max="8" width="41" style="11" customWidth="1"/>
    <col min="9" max="9" width="68.140625" style="11" customWidth="1"/>
    <col min="10" max="10" width="27.85546875" style="11" customWidth="1"/>
    <col min="11" max="11" width="15.28515625" style="10" customWidth="1"/>
    <col min="12" max="12" width="11.42578125" style="10" hidden="1" customWidth="1"/>
    <col min="13" max="13" width="12.85546875" style="10" hidden="1" customWidth="1"/>
    <col min="14" max="14" width="17.28515625" style="10" hidden="1" customWidth="1"/>
    <col min="15" max="15" width="11.5703125" style="11" hidden="1" customWidth="1"/>
    <col min="16" max="16" width="8.5703125" style="11" hidden="1" customWidth="1"/>
    <col min="17" max="17" width="5" style="11" hidden="1" customWidth="1"/>
    <col min="18" max="19" width="11.42578125" style="1985"/>
    <col min="20" max="27" width="0" style="1985" hidden="1" customWidth="1"/>
    <col min="28" max="32" width="11.42578125" style="1985"/>
    <col min="33" max="16384" width="11.42578125" style="11"/>
  </cols>
  <sheetData>
    <row r="1" spans="1:42" s="1985" customFormat="1">
      <c r="A1" s="2583" t="s">
        <v>6200</v>
      </c>
      <c r="B1" s="2583"/>
      <c r="C1" s="2583"/>
      <c r="D1" s="2583"/>
      <c r="E1" s="2583"/>
      <c r="F1" s="2583"/>
      <c r="G1" s="2583"/>
      <c r="H1" s="2583"/>
      <c r="K1" s="1984"/>
      <c r="L1" s="1984"/>
      <c r="M1" s="1984"/>
      <c r="N1" s="1984"/>
    </row>
    <row r="2" spans="1:42" s="1985" customFormat="1" ht="24" customHeight="1" thickBot="1">
      <c r="A2" s="2344" t="s">
        <v>1374</v>
      </c>
      <c r="B2" s="2038"/>
      <c r="C2" s="2038"/>
      <c r="D2" s="2038"/>
      <c r="E2" s="2038"/>
      <c r="F2" s="2038"/>
      <c r="K2" s="1984"/>
      <c r="L2" s="1984"/>
      <c r="M2" s="2101"/>
      <c r="N2" s="1984"/>
      <c r="S2" s="2345" t="s">
        <v>2738</v>
      </c>
      <c r="T2" s="2346">
        <f ca="1">TODAY()</f>
        <v>46175</v>
      </c>
    </row>
    <row r="3" spans="1:42" s="1985" customFormat="1" ht="23.25" customHeight="1" thickTop="1" thickBot="1">
      <c r="A3" s="2584" t="s">
        <v>1161</v>
      </c>
      <c r="B3" s="2585"/>
      <c r="C3" s="2585"/>
      <c r="D3" s="2585"/>
      <c r="E3" s="2586"/>
      <c r="F3" s="2586"/>
      <c r="G3" s="2585"/>
      <c r="H3" s="2347"/>
      <c r="I3" s="2347"/>
      <c r="J3" s="2347"/>
      <c r="K3" s="2348"/>
      <c r="L3" s="1984"/>
      <c r="M3" s="1984"/>
      <c r="N3" s="1984"/>
    </row>
    <row r="4" spans="1:42" s="2358" customFormat="1" ht="32.25" customHeight="1" thickTop="1">
      <c r="A4" s="539" t="s">
        <v>1603</v>
      </c>
      <c r="B4" s="460" t="s">
        <v>1160</v>
      </c>
      <c r="C4" s="460" t="s">
        <v>1162</v>
      </c>
      <c r="D4" s="540" t="s">
        <v>1163</v>
      </c>
      <c r="E4" s="495" t="s">
        <v>2736</v>
      </c>
      <c r="F4" s="495" t="s">
        <v>2737</v>
      </c>
      <c r="G4" s="494" t="s">
        <v>604</v>
      </c>
      <c r="H4" s="444" t="s">
        <v>1586</v>
      </c>
      <c r="I4" s="460" t="s">
        <v>732</v>
      </c>
      <c r="J4" s="460" t="s">
        <v>429</v>
      </c>
      <c r="K4" s="538" t="s">
        <v>1047</v>
      </c>
      <c r="L4" s="2349" t="s">
        <v>1592</v>
      </c>
      <c r="M4" s="2349" t="s">
        <v>1590</v>
      </c>
      <c r="N4" s="2349" t="s">
        <v>1591</v>
      </c>
      <c r="O4" s="2350" t="s">
        <v>1594</v>
      </c>
      <c r="P4" s="2350"/>
      <c r="Q4" s="2350"/>
      <c r="R4" s="2351"/>
      <c r="S4" s="2351"/>
      <c r="T4" s="2352"/>
      <c r="U4" s="2353">
        <v>2012</v>
      </c>
      <c r="V4" s="2354">
        <v>2013</v>
      </c>
      <c r="W4" s="2354">
        <v>2014</v>
      </c>
      <c r="X4" s="2354">
        <v>2015</v>
      </c>
      <c r="Y4" s="2354">
        <v>2016</v>
      </c>
      <c r="Z4" s="2353" t="s">
        <v>2739</v>
      </c>
      <c r="AA4" s="2355" t="s">
        <v>1595</v>
      </c>
      <c r="AB4" s="2351"/>
      <c r="AC4" s="2351"/>
      <c r="AD4" s="2351"/>
      <c r="AE4" s="2351"/>
      <c r="AF4" s="2351"/>
      <c r="AG4" s="2356"/>
      <c r="AH4" s="2356"/>
      <c r="AI4" s="2356"/>
      <c r="AJ4" s="2356"/>
      <c r="AK4" s="2356"/>
      <c r="AL4" s="2356"/>
      <c r="AM4" s="2357"/>
      <c r="AN4" s="2357"/>
      <c r="AO4" s="2357"/>
      <c r="AP4" s="2357"/>
    </row>
    <row r="5" spans="1:42" s="153" customFormat="1" ht="30">
      <c r="A5" s="1236" t="s">
        <v>1589</v>
      </c>
      <c r="B5" s="1237" t="s">
        <v>1116</v>
      </c>
      <c r="C5" s="185">
        <v>40974</v>
      </c>
      <c r="D5" s="1238">
        <v>46447</v>
      </c>
      <c r="E5" s="537" t="str">
        <f t="shared" ref="E5:E33" ca="1" si="0">IF(D5&lt;=$T$2,"CADUCADO","VIGENTE")</f>
        <v>VIGENTE</v>
      </c>
      <c r="F5" s="537" t="str">
        <f t="shared" ref="F5:F33" ca="1" si="1">IF($T$2&gt;=(EDATE(D5,-4)),"ALERTA","OK")</f>
        <v>OK</v>
      </c>
      <c r="G5" s="186" t="s">
        <v>1277</v>
      </c>
      <c r="H5" s="187" t="s">
        <v>3136</v>
      </c>
      <c r="I5" s="289" t="s">
        <v>1118</v>
      </c>
      <c r="J5" s="223"/>
      <c r="K5" s="276"/>
      <c r="L5" s="46"/>
      <c r="M5" s="46" t="e">
        <f>IF(ISNUMBER(FIND("/",#REF!,1)),MID(#REF!,1,FIND("/",#REF!,1)-1),#REF!)</f>
        <v>#REF!</v>
      </c>
      <c r="N5" s="46" t="str">
        <f>IF(ISNUMBER(FIND("/",#REF!,1)),MID(#REF!,FIND("/",#REF!,1)+1,LEN(#REF!)),"")</f>
        <v/>
      </c>
      <c r="O5" s="2359" t="s">
        <v>1603</v>
      </c>
      <c r="P5" s="2359" t="s">
        <v>1590</v>
      </c>
      <c r="Q5" s="2359" t="s">
        <v>1595</v>
      </c>
      <c r="R5" s="2144"/>
      <c r="S5" s="2144"/>
      <c r="T5" s="2360"/>
      <c r="U5" s="2361">
        <f>COUNTIFS($C$5:$C$261, "&gt;="&amp;U10, $C$5:$C$261, "&lt;="&amp;U11, $A$5:$A$261, "&lt;&gt;F")</f>
        <v>3</v>
      </c>
      <c r="V5" s="2361">
        <f>COUNTIFS($C$5:$C$261, "&gt;="&amp;V10, $C$5:$C$261, "&lt;="&amp;V11, $A$5:$A$261, "&lt;&gt;F")</f>
        <v>18</v>
      </c>
      <c r="W5" s="2361">
        <f>COUNTIFS($C$5:$C$261, "&gt;="&amp;W10, $C$5:$C$261, "&lt;="&amp;W11, $A$5:$A$261, "&lt;&gt;F")</f>
        <v>4</v>
      </c>
      <c r="X5" s="2361">
        <f>COUNTIFS($C$5:$C$261, "&gt;="&amp;X10, $C$5:$C$261, "&lt;="&amp;X11, $A$5:$A$261, "&lt;&gt;F")</f>
        <v>0</v>
      </c>
      <c r="Y5" s="2361">
        <f>COUNTIFS($C$5:$C$261, "&gt;="&amp;Y10, $C$5:$C$261, "&lt;="&amp;Y11, $A$5:$A$261, "&lt;&gt;F")</f>
        <v>0</v>
      </c>
      <c r="Z5" s="2361">
        <f>COUNTIFS($C$5:$C$261,"&gt;="&amp;Z10, $C$5:$C$261, "&lt;="&amp;Z11, $A$5:$A$261, "&lt;&gt;F")</f>
        <v>25</v>
      </c>
      <c r="AA5" s="2362">
        <f>SUM(U5:Y5)</f>
        <v>25</v>
      </c>
      <c r="AB5" s="2144"/>
      <c r="AC5" s="2144"/>
      <c r="AD5" s="2144"/>
      <c r="AE5" s="2144"/>
      <c r="AF5" s="2144"/>
      <c r="AG5" s="2359"/>
      <c r="AH5" s="2359"/>
      <c r="AI5" s="2359"/>
      <c r="AJ5" s="2359"/>
      <c r="AK5" s="2359"/>
      <c r="AL5" s="2359"/>
    </row>
    <row r="6" spans="1:42" s="1130" customFormat="1" ht="33.75" customHeight="1">
      <c r="A6" s="348" t="s">
        <v>1588</v>
      </c>
      <c r="B6" s="340" t="s">
        <v>1125</v>
      </c>
      <c r="C6" s="173">
        <v>40974</v>
      </c>
      <c r="D6" s="269">
        <v>46448</v>
      </c>
      <c r="E6" s="269" t="str">
        <f t="shared" ca="1" si="0"/>
        <v>VIGENTE</v>
      </c>
      <c r="F6" s="269" t="str">
        <f t="shared" ca="1" si="1"/>
        <v>OK</v>
      </c>
      <c r="G6" s="172" t="s">
        <v>1277</v>
      </c>
      <c r="H6" s="168" t="s">
        <v>1657</v>
      </c>
      <c r="I6" s="168" t="s">
        <v>1128</v>
      </c>
      <c r="J6" s="171" t="s">
        <v>594</v>
      </c>
      <c r="K6" s="243">
        <v>280130</v>
      </c>
      <c r="L6" s="2363"/>
      <c r="M6" s="2363" t="e">
        <f>IF(ISNUMBER(FIND("/",#REF!,1)),MID(#REF!,1,FIND("/",#REF!,1)-1),#REF!)</f>
        <v>#REF!</v>
      </c>
      <c r="N6" s="2363" t="str">
        <f>IF(ISNUMBER(FIND("/",#REF!,1)),MID(#REF!,FIND("/",#REF!,1)+1,LEN(#REF!)),"")</f>
        <v/>
      </c>
      <c r="O6" s="2364" t="s">
        <v>1589</v>
      </c>
      <c r="P6" s="2364"/>
      <c r="Q6" s="2365">
        <v>2</v>
      </c>
      <c r="R6" s="2366"/>
      <c r="S6" s="2366"/>
      <c r="T6" s="2367" t="s">
        <v>2740</v>
      </c>
      <c r="U6" s="2368">
        <f>COUNTIFS($C$5:$C$261, "&gt;="&amp;U10, $C$5:$C$261, "&lt;="&amp;U11, $A$5:$A$261, "&lt;&gt;F",$G$5:$G$261, "A" )</f>
        <v>0</v>
      </c>
      <c r="V6" s="2368">
        <f>COUNTIFS($C$5:$C$261, "&gt;="&amp;V10, $C$5:$C$261, "&lt;="&amp;V11, $A$5:$A$261, "&lt;&gt;F",$G$5:$G$261, "A" )</f>
        <v>0</v>
      </c>
      <c r="W6" s="2368">
        <f>COUNTIFS($C$5:$C$261, "&gt;="&amp;W10, $C$5:$C$261, "&lt;="&amp;W11, $A$5:$A$261, "&lt;&gt;F",$G$5:$G$261, "A" )</f>
        <v>0</v>
      </c>
      <c r="X6" s="2368">
        <f>COUNTIFS($C$5:$C$261, "&gt;="&amp;X10, $C$5:$C$261, "&lt;="&amp;X11, $A$5:$A$261, "&lt;&gt;F",$G$5:$G$261, "A" )</f>
        <v>0</v>
      </c>
      <c r="Y6" s="2368">
        <f>COUNTIFS($C$5:$C$261, "&gt;="&amp;Y10, $C$5:$C$261, "&lt;="&amp;Y11, $A$5:$A$261, "&lt;&gt;F",$G$5:$G$261, "A" )</f>
        <v>0</v>
      </c>
      <c r="Z6" s="2368">
        <f>COUNTIFS($C$5:$C$261,"&gt;="&amp;Z11, $C$5:$C$261, "&lt;="&amp;#REF!, $A$5:$A$261, "&lt;&gt;F",$G$5:$G$261, "A")</f>
        <v>0</v>
      </c>
      <c r="AA6" s="2369">
        <f>SUM(U6:Y6)</f>
        <v>0</v>
      </c>
      <c r="AB6" s="2366"/>
      <c r="AC6" s="2366"/>
      <c r="AD6" s="2366"/>
      <c r="AE6" s="2366"/>
      <c r="AF6" s="2366"/>
      <c r="AG6" s="2364"/>
      <c r="AH6" s="2364"/>
      <c r="AI6" s="2364"/>
      <c r="AJ6" s="2364"/>
      <c r="AK6" s="2364"/>
      <c r="AL6" s="2364"/>
    </row>
    <row r="7" spans="1:42" s="1129" customFormat="1" ht="33.75" customHeight="1">
      <c r="A7" s="348" t="s">
        <v>1588</v>
      </c>
      <c r="B7" s="340" t="s">
        <v>1126</v>
      </c>
      <c r="C7" s="173" t="s">
        <v>1117</v>
      </c>
      <c r="D7" s="269">
        <v>46448</v>
      </c>
      <c r="E7" s="269" t="str">
        <f t="shared" ca="1" si="0"/>
        <v>VIGENTE</v>
      </c>
      <c r="F7" s="269" t="str">
        <f t="shared" ca="1" si="1"/>
        <v>OK</v>
      </c>
      <c r="G7" s="172" t="s">
        <v>1277</v>
      </c>
      <c r="H7" s="174" t="s">
        <v>1119</v>
      </c>
      <c r="I7" s="171" t="s">
        <v>1128</v>
      </c>
      <c r="J7" s="171" t="s">
        <v>594</v>
      </c>
      <c r="K7" s="243">
        <v>280131</v>
      </c>
      <c r="L7" s="2363"/>
      <c r="M7" s="2363" t="str">
        <f>IF(ISNUMBER(FIND("/",$B5,1)),MID($B5,1,FIND("/",$B5,1)-1),$B5)</f>
        <v>D1203-06</v>
      </c>
      <c r="N7" s="2363" t="str">
        <f>IF(ISNUMBER(FIND("/",$B5,1)),MID($B5,FIND("/",$B5,1)+1,LEN($B5)),"")</f>
        <v/>
      </c>
      <c r="O7" s="2370" t="s">
        <v>1587</v>
      </c>
      <c r="P7" s="2370"/>
      <c r="Q7" s="2371">
        <v>16</v>
      </c>
      <c r="R7" s="2366"/>
      <c r="S7" s="2366"/>
      <c r="T7" s="2367" t="s">
        <v>2741</v>
      </c>
      <c r="U7" s="2368">
        <f>COUNTIFS($C$5:$C$261, "&gt;="&amp;U10, $C$5:$C$261, "&lt;="&amp;U11, $A$5:$A$261, "&lt;&gt;F",$G$5:$G$261, "B" )</f>
        <v>3</v>
      </c>
      <c r="V7" s="2368">
        <f>COUNTIFS($C$5:$C$261, "&gt;="&amp;V10, $C$5:$C$261, "&lt;="&amp;V11, $A$5:$A$261, "&lt;&gt;F",$G$5:$G$261, "B" )</f>
        <v>15</v>
      </c>
      <c r="W7" s="2368">
        <f>COUNTIFS($C$5:$C$261, "&gt;="&amp;W10, $C$5:$C$261, "&lt;="&amp;W11, $A$5:$A$261, "&lt;&gt;F",$G$5:$G$261, "B" )</f>
        <v>0</v>
      </c>
      <c r="X7" s="2368">
        <f>COUNTIFS($C$5:$C$261, "&gt;="&amp;X10, $C$5:$C$261, "&lt;="&amp;X11, $A$5:$A$261, "&lt;&gt;F",$G$5:$G$261, "B" )</f>
        <v>0</v>
      </c>
      <c r="Y7" s="2368">
        <f>COUNTIFS($C$5:$C$261, "&gt;="&amp;Y10, $C$5:$C$261, "&lt;="&amp;Y11, $A$5:$A$261, "&lt;&gt;F",$G$5:$G$261, "B" )</f>
        <v>0</v>
      </c>
      <c r="Z7" s="2368">
        <f>COUNTIFS($C$5:$C$261,"&gt;="&amp;#REF!, $C$5:$C$261, "&lt;="&amp;Z12, $A$5:$A$261, "&lt;&gt;F",$G$5:$G$261, "A")</f>
        <v>0</v>
      </c>
      <c r="AA7" s="2369">
        <f>SUM(U7:Y7)</f>
        <v>18</v>
      </c>
      <c r="AB7" s="2366"/>
      <c r="AC7" s="2366"/>
      <c r="AD7" s="2366"/>
      <c r="AE7" s="2366"/>
      <c r="AF7" s="2366"/>
      <c r="AG7" s="2370"/>
      <c r="AH7" s="2370"/>
      <c r="AI7" s="2370"/>
      <c r="AJ7" s="2370"/>
      <c r="AK7" s="2370"/>
      <c r="AL7" s="2370"/>
    </row>
    <row r="8" spans="1:42" s="1129" customFormat="1" ht="23.25" customHeight="1">
      <c r="A8" s="348" t="s">
        <v>1588</v>
      </c>
      <c r="B8" s="340" t="s">
        <v>1127</v>
      </c>
      <c r="C8" s="173" t="s">
        <v>1117</v>
      </c>
      <c r="D8" s="269">
        <v>46448</v>
      </c>
      <c r="E8" s="269" t="str">
        <f t="shared" ca="1" si="0"/>
        <v>VIGENTE</v>
      </c>
      <c r="F8" s="269" t="str">
        <f t="shared" ca="1" si="1"/>
        <v>OK</v>
      </c>
      <c r="G8" s="172" t="s">
        <v>1277</v>
      </c>
      <c r="H8" s="174" t="s">
        <v>1120</v>
      </c>
      <c r="I8" s="171" t="s">
        <v>1129</v>
      </c>
      <c r="J8" s="171" t="s">
        <v>594</v>
      </c>
      <c r="K8" s="243">
        <v>280132</v>
      </c>
      <c r="L8" s="2363"/>
      <c r="M8" s="2363" t="str">
        <f>IF(ISNUMBER(FIND("/",$B6,1)),MID($B6,1,FIND("/",$B6,1)-1),$B6)</f>
        <v>D1203-06</v>
      </c>
      <c r="N8" s="2363" t="str">
        <f>IF(ISNUMBER(FIND("/",$B6,1)),MID($B6,FIND("/",$B6,1)+1,LEN($B6)),"")</f>
        <v>1</v>
      </c>
      <c r="O8" s="2370" t="s">
        <v>1588</v>
      </c>
      <c r="P8" s="2370"/>
      <c r="Q8" s="2371">
        <v>17</v>
      </c>
      <c r="R8" s="2366"/>
      <c r="S8" s="2366"/>
      <c r="T8" s="2367" t="s">
        <v>2742</v>
      </c>
      <c r="U8" s="2368">
        <f>COUNTIFS($C$5:$C$261, "&gt;="&amp;U10, $C$5:$C$261, "&lt;="&amp;U11, $A$5:$A$261, "&lt;&gt;F",$G$5:$G$261, "C" )</f>
        <v>0</v>
      </c>
      <c r="V8" s="2368">
        <f>COUNTIFS($C$5:$C$261, "&gt;="&amp;V10, $C$5:$C$261, "&lt;="&amp;V11, $A$5:$A$261, "&lt;&gt;F",$G$5:$G$261, "C" )</f>
        <v>3</v>
      </c>
      <c r="W8" s="2368">
        <f>COUNTIFS($C$5:$C$261, "&gt;="&amp;W10, $C$5:$C$261, "&lt;="&amp;W11, $A$5:$A$261, "&lt;&gt;F",$G$5:$G$261, "C" )</f>
        <v>4</v>
      </c>
      <c r="X8" s="2368">
        <f>COUNTIFS($C$5:$C$261, "&gt;="&amp;X10, $C$5:$C$261, "&lt;="&amp;X11, $A$5:$A$261, "&lt;&gt;F",$G$5:$G$261, "C" )</f>
        <v>0</v>
      </c>
      <c r="Y8" s="2368">
        <f>COUNTIFS($C$5:$C$261, "&gt;="&amp;Y10, $C$5:$C$261, "&lt;="&amp;Y11, $A$5:$A$261, "&lt;&gt;F",$G$5:$G$261, "C" )</f>
        <v>0</v>
      </c>
      <c r="Z8" s="2368">
        <f>COUNTIFS($C$5:$C$261,"&gt;="&amp;Z12, $C$5:$C$261, "&lt;="&amp;Z13, $A$5:$A$261, "&lt;&gt;F",$G$5:$G$261, "A")</f>
        <v>0</v>
      </c>
      <c r="AA8" s="2369">
        <f>SUM(U8:Y8)</f>
        <v>7</v>
      </c>
      <c r="AB8" s="2366"/>
      <c r="AC8" s="2366"/>
      <c r="AD8" s="2366"/>
      <c r="AE8" s="2366"/>
      <c r="AF8" s="2366"/>
      <c r="AG8" s="2370"/>
      <c r="AH8" s="2370"/>
      <c r="AI8" s="2370"/>
      <c r="AJ8" s="2370"/>
      <c r="AK8" s="2370"/>
      <c r="AL8" s="2370"/>
    </row>
    <row r="9" spans="1:42" s="1129" customFormat="1" ht="33" customHeight="1" thickBot="1">
      <c r="A9" s="348" t="s">
        <v>1588</v>
      </c>
      <c r="B9" s="340" t="s">
        <v>262</v>
      </c>
      <c r="C9" s="173">
        <v>40974</v>
      </c>
      <c r="D9" s="269">
        <v>46448</v>
      </c>
      <c r="E9" s="269" t="str">
        <f t="shared" ca="1" si="0"/>
        <v>VIGENTE</v>
      </c>
      <c r="F9" s="269" t="str">
        <f t="shared" ca="1" si="1"/>
        <v>OK</v>
      </c>
      <c r="G9" s="172" t="s">
        <v>1277</v>
      </c>
      <c r="H9" s="174" t="s">
        <v>1121</v>
      </c>
      <c r="I9" s="171" t="s">
        <v>1130</v>
      </c>
      <c r="J9" s="171" t="s">
        <v>595</v>
      </c>
      <c r="K9" s="243">
        <v>280133</v>
      </c>
      <c r="L9" s="2363"/>
      <c r="M9" s="2363" t="str">
        <f>IF(ISNUMBER(FIND("/",$B7,1)),MID($B7,1,FIND("/",$B7,1)-1),$B7)</f>
        <v>D1203-06</v>
      </c>
      <c r="N9" s="2363" t="str">
        <f>IF(ISNUMBER(FIND("/",$B7,1)),MID($B7,FIND("/",$B7,1)+1,LEN($B7)),"")</f>
        <v>2</v>
      </c>
      <c r="O9" s="2370" t="s">
        <v>1593</v>
      </c>
      <c r="P9" s="2370"/>
      <c r="Q9" s="2371">
        <v>35</v>
      </c>
      <c r="R9" s="2366"/>
      <c r="S9" s="2366"/>
      <c r="T9" s="2372" t="s">
        <v>2743</v>
      </c>
      <c r="U9" s="2373">
        <f>COUNTIFS($C$5:$C$261, "&gt;="&amp;U10, $C$5:$C$261, "&lt;="&amp;U11, $A$5:$A$261, "&lt;&gt;F",$G$5:$G$261, "D" )</f>
        <v>0</v>
      </c>
      <c r="V9" s="2373">
        <f>COUNTIFS($C$5:$C$261, "&gt;="&amp;V10, $C$5:$C$261, "&lt;="&amp;V11, $A$5:$A$261, "&lt;&gt;F",$G$5:$G$261, "D" )</f>
        <v>0</v>
      </c>
      <c r="W9" s="2373">
        <f>COUNTIFS($C$5:$C$261, "&gt;="&amp;W10, $C$5:$C$261, "&lt;="&amp;W11, $A$5:$A$261, "&lt;&gt;F",$G$5:$G$261, "D" )</f>
        <v>0</v>
      </c>
      <c r="X9" s="2373">
        <f>COUNTIFS($C$5:$C$261, "&gt;="&amp;X10, $C$5:$C$261, "&lt;="&amp;X11, $A$5:$A$261, "&lt;&gt;F",$G$5:$G$261, "D" )</f>
        <v>0</v>
      </c>
      <c r="Y9" s="2373">
        <f>COUNTIFS($C$5:$C$261, "&gt;="&amp;Y10, $C$5:$C$261, "&lt;="&amp;Y11, $A$5:$A$261, "&lt;&gt;F",$G$5:$G$261, "D" )</f>
        <v>0</v>
      </c>
      <c r="Z9" s="2373">
        <f>COUNTIFS($C$5:$C$261,"&gt;="&amp;Z13, $C$5:$C$261, "&lt;="&amp;Z14, $A$5:$A$261, "&lt;&gt;F",$G$5:$G$261, "A")</f>
        <v>0</v>
      </c>
      <c r="AA9" s="2374">
        <f>SUM(U9:Y9)</f>
        <v>0</v>
      </c>
      <c r="AB9" s="2366"/>
      <c r="AC9" s="2366"/>
      <c r="AD9" s="2366"/>
      <c r="AE9" s="2366"/>
      <c r="AF9" s="2366"/>
      <c r="AG9" s="2370"/>
      <c r="AH9" s="2370"/>
      <c r="AI9" s="2370"/>
      <c r="AJ9" s="2370"/>
      <c r="AK9" s="2370"/>
      <c r="AL9" s="2370"/>
    </row>
    <row r="10" spans="1:42" s="1129" customFormat="1" ht="30.75" thickTop="1">
      <c r="A10" s="348" t="s">
        <v>1588</v>
      </c>
      <c r="B10" s="340" t="s">
        <v>263</v>
      </c>
      <c r="C10" s="173">
        <v>40974</v>
      </c>
      <c r="D10" s="269">
        <v>46448</v>
      </c>
      <c r="E10" s="269" t="str">
        <f t="shared" ca="1" si="0"/>
        <v>VIGENTE</v>
      </c>
      <c r="F10" s="269" t="str">
        <f t="shared" ca="1" si="1"/>
        <v>OK</v>
      </c>
      <c r="G10" s="172" t="s">
        <v>1277</v>
      </c>
      <c r="H10" s="174" t="s">
        <v>1122</v>
      </c>
      <c r="I10" s="171" t="s">
        <v>1131</v>
      </c>
      <c r="J10" s="171" t="s">
        <v>596</v>
      </c>
      <c r="K10" s="243">
        <v>280134</v>
      </c>
      <c r="L10" s="2363"/>
      <c r="M10" s="2363" t="str">
        <f>IF(ISNUMBER(FIND("/",$B8,1)),MID($B8,1,FIND("/",$B8,1)-1),$B8)</f>
        <v>D1203-06</v>
      </c>
      <c r="N10" s="2363" t="str">
        <f>IF(ISNUMBER(FIND("/",$B8,1)),MID($B8,FIND("/",$B8,1)+1,LEN($B8)),"")</f>
        <v>3</v>
      </c>
      <c r="O10" s="2370"/>
      <c r="P10" s="2370"/>
      <c r="Q10" s="2370"/>
      <c r="R10" s="2366"/>
      <c r="S10" s="2366"/>
      <c r="T10" s="2375"/>
      <c r="U10" s="2376">
        <v>40909</v>
      </c>
      <c r="V10" s="2376">
        <v>41275</v>
      </c>
      <c r="W10" s="2376">
        <v>41640</v>
      </c>
      <c r="X10" s="2376">
        <v>42005</v>
      </c>
      <c r="Y10" s="2376">
        <v>42370</v>
      </c>
      <c r="Z10" s="2376">
        <v>40909</v>
      </c>
      <c r="AA10" s="2375"/>
      <c r="AB10" s="2133"/>
      <c r="AC10" s="2133"/>
      <c r="AD10" s="2133"/>
      <c r="AE10" s="2133"/>
      <c r="AF10" s="2133"/>
    </row>
    <row r="11" spans="1:42" s="1129" customFormat="1" ht="30">
      <c r="A11" s="348" t="s">
        <v>1587</v>
      </c>
      <c r="B11" s="340" t="s">
        <v>69</v>
      </c>
      <c r="C11" s="173">
        <v>41312</v>
      </c>
      <c r="D11" s="269">
        <v>46784</v>
      </c>
      <c r="E11" s="269" t="str">
        <f t="shared" ca="1" si="0"/>
        <v>VIGENTE</v>
      </c>
      <c r="F11" s="269" t="str">
        <f t="shared" ca="1" si="1"/>
        <v>OK</v>
      </c>
      <c r="G11" s="172" t="s">
        <v>1278</v>
      </c>
      <c r="H11" s="174" t="s">
        <v>70</v>
      </c>
      <c r="I11" s="220" t="s">
        <v>72</v>
      </c>
      <c r="J11" s="174" t="s">
        <v>73</v>
      </c>
      <c r="K11" s="243">
        <v>30210</v>
      </c>
      <c r="L11" s="2363"/>
      <c r="M11" s="2363" t="str">
        <f>IF(ISNUMBER(FIND("/",$B9,1)),MID($B9,1,FIND("/",$B9,1)-1),$B9)</f>
        <v>D1203-06</v>
      </c>
      <c r="N11" s="2363" t="str">
        <f>IF(ISNUMBER(FIND("/",$B9,1)),MID($B9,FIND("/",$B9,1)+1,LEN($B9)),"")</f>
        <v>4</v>
      </c>
      <c r="O11" s="2370"/>
      <c r="P11" s="2370"/>
      <c r="Q11" s="2370"/>
      <c r="R11" s="2366"/>
      <c r="S11" s="2366"/>
      <c r="T11" s="2375"/>
      <c r="U11" s="2377">
        <v>41274</v>
      </c>
      <c r="V11" s="2377">
        <v>41639</v>
      </c>
      <c r="W11" s="2377">
        <v>42004</v>
      </c>
      <c r="X11" s="2377">
        <v>42369</v>
      </c>
      <c r="Y11" s="2377">
        <v>42735</v>
      </c>
      <c r="Z11" s="2377">
        <v>42735</v>
      </c>
      <c r="AA11" s="2375"/>
      <c r="AB11" s="2133"/>
      <c r="AC11" s="2133"/>
      <c r="AD11" s="2133"/>
      <c r="AE11" s="2133"/>
      <c r="AF11" s="2133"/>
    </row>
    <row r="12" spans="1:42" s="123" customFormat="1" ht="30">
      <c r="A12" s="348" t="s">
        <v>1587</v>
      </c>
      <c r="B12" s="340" t="s">
        <v>71</v>
      </c>
      <c r="C12" s="173">
        <v>41312</v>
      </c>
      <c r="D12" s="269">
        <v>46784</v>
      </c>
      <c r="E12" s="269" t="str">
        <f t="shared" ca="1" si="0"/>
        <v>VIGENTE</v>
      </c>
      <c r="F12" s="269" t="str">
        <f t="shared" ca="1" si="1"/>
        <v>OK</v>
      </c>
      <c r="G12" s="172" t="s">
        <v>1278</v>
      </c>
      <c r="H12" s="174" t="s">
        <v>74</v>
      </c>
      <c r="I12" s="220" t="s">
        <v>1655</v>
      </c>
      <c r="J12" s="174" t="s">
        <v>593</v>
      </c>
      <c r="K12" s="243">
        <v>30307</v>
      </c>
      <c r="L12" s="124"/>
      <c r="M12" s="124" t="e">
        <f>IF(ISNUMBER(FIND("/",#REF!,1)),MID(#REF!,1,FIND("/",#REF!,1)-1),#REF!)</f>
        <v>#REF!</v>
      </c>
      <c r="N12" s="124" t="str">
        <f>IF(ISNUMBER(FIND("/",#REF!,1)),MID(#REF!,FIND("/",#REF!,1)+1,LEN(#REF!)),"")</f>
        <v/>
      </c>
      <c r="O12" s="2378"/>
      <c r="P12" s="2378"/>
      <c r="Q12" s="2378"/>
      <c r="R12" s="2379"/>
      <c r="S12" s="2379"/>
      <c r="T12" s="2379"/>
      <c r="U12" s="2379"/>
      <c r="V12" s="2379"/>
      <c r="W12" s="2379"/>
      <c r="X12" s="2021"/>
      <c r="Y12" s="2021"/>
      <c r="Z12" s="2021"/>
      <c r="AA12" s="2021"/>
      <c r="AB12" s="2021"/>
      <c r="AC12" s="2021"/>
      <c r="AD12" s="2021"/>
      <c r="AE12" s="2021"/>
      <c r="AF12" s="2021"/>
    </row>
    <row r="13" spans="1:42" s="1129" customFormat="1" ht="34.5" customHeight="1">
      <c r="A13" s="1236" t="s">
        <v>1589</v>
      </c>
      <c r="B13" s="1237" t="s">
        <v>143</v>
      </c>
      <c r="C13" s="185">
        <v>41344</v>
      </c>
      <c r="D13" s="1238">
        <v>46813</v>
      </c>
      <c r="E13" s="537" t="str">
        <f t="shared" ca="1" si="0"/>
        <v>VIGENTE</v>
      </c>
      <c r="F13" s="537" t="str">
        <f t="shared" ca="1" si="1"/>
        <v>OK</v>
      </c>
      <c r="G13" s="186" t="s">
        <v>1277</v>
      </c>
      <c r="H13" s="187" t="s">
        <v>5462</v>
      </c>
      <c r="I13" s="289" t="s">
        <v>142</v>
      </c>
      <c r="J13" s="223"/>
      <c r="K13" s="276"/>
      <c r="L13" s="2363"/>
      <c r="M13" s="2363" t="str">
        <f t="shared" ref="M13:M33" si="2">IF(ISNUMBER(FIND("/",$B11,1)),MID($B11,1,FIND("/",$B11,1)-1),$B11)</f>
        <v>D1302-13</v>
      </c>
      <c r="N13" s="2363" t="str">
        <f t="shared" ref="N13:N33" si="3">IF(ISNUMBER(FIND("/",$B11,1)),MID($B11,FIND("/",$B11,1)+1,LEN($B11)),"")</f>
        <v/>
      </c>
      <c r="O13" s="2370"/>
      <c r="P13" s="2370"/>
      <c r="Q13" s="2370"/>
      <c r="R13" s="2366"/>
      <c r="S13" s="2366"/>
      <c r="T13" s="2366"/>
      <c r="U13" s="2366"/>
      <c r="V13" s="2366"/>
      <c r="W13" s="2366"/>
      <c r="X13" s="2133"/>
      <c r="Y13" s="2133"/>
      <c r="Z13" s="2133"/>
      <c r="AA13" s="2133"/>
      <c r="AB13" s="2133"/>
      <c r="AC13" s="2133"/>
      <c r="AD13" s="2133"/>
      <c r="AE13" s="2133"/>
      <c r="AF13" s="2133"/>
    </row>
    <row r="14" spans="1:42" s="1241" customFormat="1" ht="21" customHeight="1">
      <c r="A14" s="348" t="s">
        <v>1588</v>
      </c>
      <c r="B14" s="340" t="s">
        <v>144</v>
      </c>
      <c r="C14" s="173">
        <v>41344</v>
      </c>
      <c r="D14" s="303">
        <v>46813</v>
      </c>
      <c r="E14" s="269" t="str">
        <f t="shared" ca="1" si="0"/>
        <v>VIGENTE</v>
      </c>
      <c r="F14" s="269" t="str">
        <f t="shared" ca="1" si="1"/>
        <v>OK</v>
      </c>
      <c r="G14" s="172" t="s">
        <v>1277</v>
      </c>
      <c r="H14" s="174" t="s">
        <v>156</v>
      </c>
      <c r="I14" s="174" t="s">
        <v>4006</v>
      </c>
      <c r="J14" s="174" t="s">
        <v>177</v>
      </c>
      <c r="K14" s="1242">
        <v>10300</v>
      </c>
      <c r="L14" s="2380"/>
      <c r="M14" s="2380" t="str">
        <f t="shared" si="2"/>
        <v>D1302-16</v>
      </c>
      <c r="N14" s="2380" t="str">
        <f t="shared" si="3"/>
        <v/>
      </c>
      <c r="O14" s="2381"/>
      <c r="P14" s="2381"/>
      <c r="Q14" s="2381"/>
      <c r="R14" s="2382"/>
      <c r="S14" s="2382"/>
      <c r="T14" s="2382"/>
      <c r="U14" s="2382"/>
      <c r="V14" s="2382"/>
      <c r="W14" s="2382"/>
      <c r="X14" s="2135"/>
      <c r="Y14" s="2135"/>
      <c r="Z14" s="2135"/>
      <c r="AA14" s="2135"/>
      <c r="AB14" s="2135"/>
      <c r="AC14" s="2135"/>
      <c r="AD14" s="2135"/>
      <c r="AE14" s="2135"/>
      <c r="AF14" s="2135"/>
    </row>
    <row r="15" spans="1:42" s="123" customFormat="1" ht="24.75" customHeight="1">
      <c r="A15" s="348" t="s">
        <v>1588</v>
      </c>
      <c r="B15" s="340" t="s">
        <v>145</v>
      </c>
      <c r="C15" s="173">
        <v>41344</v>
      </c>
      <c r="D15" s="303">
        <v>46813</v>
      </c>
      <c r="E15" s="269" t="str">
        <f t="shared" ca="1" si="0"/>
        <v>VIGENTE</v>
      </c>
      <c r="F15" s="269" t="str">
        <f t="shared" ca="1" si="1"/>
        <v>OK</v>
      </c>
      <c r="G15" s="172" t="s">
        <v>1277</v>
      </c>
      <c r="H15" s="174" t="s">
        <v>157</v>
      </c>
      <c r="I15" s="174" t="s">
        <v>168</v>
      </c>
      <c r="J15" s="174" t="s">
        <v>68</v>
      </c>
      <c r="K15" s="1242">
        <v>20050</v>
      </c>
      <c r="L15" s="124"/>
      <c r="M15" s="124" t="str">
        <f t="shared" si="2"/>
        <v>D1303-20</v>
      </c>
      <c r="N15" s="124" t="str">
        <f t="shared" si="3"/>
        <v/>
      </c>
      <c r="O15" s="2378"/>
      <c r="P15" s="2378"/>
      <c r="Q15" s="2378"/>
      <c r="R15" s="2379"/>
      <c r="S15" s="2379"/>
      <c r="T15" s="2379"/>
      <c r="U15" s="2379"/>
      <c r="V15" s="2379"/>
      <c r="W15" s="2379"/>
      <c r="X15" s="2021"/>
      <c r="Y15" s="2021"/>
      <c r="Z15" s="2021"/>
      <c r="AA15" s="2021"/>
      <c r="AB15" s="2021"/>
      <c r="AC15" s="2021"/>
      <c r="AD15" s="2021"/>
      <c r="AE15" s="2021"/>
      <c r="AF15" s="2021"/>
    </row>
    <row r="16" spans="1:42" s="123" customFormat="1" ht="23.25" customHeight="1">
      <c r="A16" s="348" t="s">
        <v>1588</v>
      </c>
      <c r="B16" s="340" t="s">
        <v>146</v>
      </c>
      <c r="C16" s="173">
        <v>41344</v>
      </c>
      <c r="D16" s="303">
        <v>46813</v>
      </c>
      <c r="E16" s="269" t="str">
        <f t="shared" ca="1" si="0"/>
        <v>VIGENTE</v>
      </c>
      <c r="F16" s="269" t="str">
        <f t="shared" ca="1" si="1"/>
        <v>OK</v>
      </c>
      <c r="G16" s="172" t="s">
        <v>1277</v>
      </c>
      <c r="H16" s="174" t="s">
        <v>158</v>
      </c>
      <c r="I16" s="174" t="s">
        <v>4007</v>
      </c>
      <c r="J16" s="1243" t="s">
        <v>178</v>
      </c>
      <c r="K16" s="1242" t="s">
        <v>174</v>
      </c>
      <c r="L16" s="124"/>
      <c r="M16" s="124" t="str">
        <f t="shared" si="2"/>
        <v>D1303-20</v>
      </c>
      <c r="N16" s="124" t="str">
        <f t="shared" si="3"/>
        <v>1</v>
      </c>
      <c r="O16" s="2378"/>
      <c r="P16" s="2378"/>
      <c r="Q16" s="2378"/>
      <c r="R16" s="2379"/>
      <c r="S16" s="2379"/>
      <c r="T16" s="2379"/>
      <c r="U16" s="2379"/>
      <c r="V16" s="2379"/>
      <c r="W16" s="2379"/>
      <c r="X16" s="2021"/>
      <c r="Y16" s="2021"/>
      <c r="Z16" s="2021"/>
      <c r="AA16" s="2021"/>
      <c r="AB16" s="2021"/>
      <c r="AC16" s="2021"/>
      <c r="AD16" s="2021"/>
      <c r="AE16" s="2021"/>
      <c r="AF16" s="2021"/>
    </row>
    <row r="17" spans="1:45" s="123" customFormat="1" ht="28.5" customHeight="1">
      <c r="A17" s="348" t="s">
        <v>1588</v>
      </c>
      <c r="B17" s="340" t="s">
        <v>147</v>
      </c>
      <c r="C17" s="173">
        <v>41344</v>
      </c>
      <c r="D17" s="303">
        <v>46813</v>
      </c>
      <c r="E17" s="269" t="str">
        <f t="shared" ca="1" si="0"/>
        <v>VIGENTE</v>
      </c>
      <c r="F17" s="269" t="str">
        <f t="shared" ca="1" si="1"/>
        <v>OK</v>
      </c>
      <c r="G17" s="172" t="s">
        <v>1277</v>
      </c>
      <c r="H17" s="174" t="s">
        <v>159</v>
      </c>
      <c r="I17" s="174" t="s">
        <v>169</v>
      </c>
      <c r="J17" s="1244" t="s">
        <v>68</v>
      </c>
      <c r="K17" s="243">
        <v>20210</v>
      </c>
      <c r="L17" s="124"/>
      <c r="M17" s="124" t="str">
        <f t="shared" si="2"/>
        <v>D1303-20</v>
      </c>
      <c r="N17" s="124" t="str">
        <f t="shared" si="3"/>
        <v>2</v>
      </c>
      <c r="O17" s="2378"/>
      <c r="P17" s="2378"/>
      <c r="Q17" s="2378"/>
      <c r="R17" s="2379"/>
      <c r="S17" s="2379"/>
      <c r="T17" s="2379"/>
      <c r="U17" s="2379"/>
      <c r="V17" s="2379"/>
      <c r="W17" s="2379"/>
      <c r="X17" s="2021"/>
      <c r="Y17" s="2021"/>
      <c r="Z17" s="2021"/>
      <c r="AA17" s="2021"/>
      <c r="AB17" s="2021"/>
      <c r="AC17" s="2021"/>
      <c r="AD17" s="2021"/>
      <c r="AE17" s="2021"/>
      <c r="AF17" s="2021"/>
    </row>
    <row r="18" spans="1:45" s="123" customFormat="1" ht="28.5" customHeight="1">
      <c r="A18" s="348" t="s">
        <v>1588</v>
      </c>
      <c r="B18" s="340" t="s">
        <v>148</v>
      </c>
      <c r="C18" s="173">
        <v>41344</v>
      </c>
      <c r="D18" s="303">
        <v>46813</v>
      </c>
      <c r="E18" s="269" t="str">
        <f t="shared" ca="1" si="0"/>
        <v>VIGENTE</v>
      </c>
      <c r="F18" s="269" t="str">
        <f t="shared" ca="1" si="1"/>
        <v>OK</v>
      </c>
      <c r="G18" s="172" t="s">
        <v>1277</v>
      </c>
      <c r="H18" s="174" t="s">
        <v>160</v>
      </c>
      <c r="I18" s="174" t="s">
        <v>170</v>
      </c>
      <c r="J18" s="1244" t="s">
        <v>68</v>
      </c>
      <c r="K18" s="243">
        <v>20300</v>
      </c>
      <c r="L18" s="124"/>
      <c r="M18" s="124" t="str">
        <f t="shared" si="2"/>
        <v>D1303-20</v>
      </c>
      <c r="N18" s="124" t="str">
        <f t="shared" si="3"/>
        <v>3</v>
      </c>
      <c r="O18" s="2378"/>
      <c r="P18" s="2378"/>
      <c r="Q18" s="2378"/>
      <c r="R18" s="2379"/>
      <c r="S18" s="2379"/>
      <c r="T18" s="2379"/>
      <c r="U18" s="2379"/>
      <c r="V18" s="2379"/>
      <c r="W18" s="2379"/>
      <c r="X18" s="2021"/>
      <c r="Y18" s="2021"/>
      <c r="Z18" s="2021"/>
      <c r="AA18" s="2021"/>
      <c r="AB18" s="2021"/>
      <c r="AC18" s="2021"/>
      <c r="AD18" s="2021"/>
      <c r="AE18" s="2021"/>
      <c r="AF18" s="2021"/>
    </row>
    <row r="19" spans="1:45" s="123" customFormat="1" ht="21.75" customHeight="1">
      <c r="A19" s="348" t="s">
        <v>1588</v>
      </c>
      <c r="B19" s="340" t="s">
        <v>149</v>
      </c>
      <c r="C19" s="173">
        <v>41344</v>
      </c>
      <c r="D19" s="303">
        <v>46813</v>
      </c>
      <c r="E19" s="269" t="str">
        <f t="shared" ca="1" si="0"/>
        <v>VIGENTE</v>
      </c>
      <c r="F19" s="269" t="str">
        <f t="shared" ca="1" si="1"/>
        <v>OK</v>
      </c>
      <c r="G19" s="172" t="s">
        <v>1277</v>
      </c>
      <c r="H19" s="174" t="s">
        <v>161</v>
      </c>
      <c r="I19" s="174" t="s">
        <v>171</v>
      </c>
      <c r="J19" s="1244" t="s">
        <v>68</v>
      </c>
      <c r="K19" s="243">
        <v>20500</v>
      </c>
      <c r="L19" s="124"/>
      <c r="M19" s="124" t="str">
        <f t="shared" si="2"/>
        <v>D1303-20</v>
      </c>
      <c r="N19" s="124" t="str">
        <f t="shared" si="3"/>
        <v>4</v>
      </c>
      <c r="O19" s="2378"/>
      <c r="P19" s="2378"/>
      <c r="Q19" s="2378"/>
      <c r="R19" s="2379"/>
      <c r="S19" s="2379"/>
      <c r="T19" s="2379"/>
      <c r="U19" s="2379"/>
      <c r="V19" s="2379"/>
      <c r="W19" s="2379"/>
      <c r="X19" s="2021"/>
      <c r="Y19" s="2021"/>
      <c r="Z19" s="2021"/>
      <c r="AA19" s="2021"/>
      <c r="AB19" s="2021"/>
      <c r="AC19" s="2021"/>
      <c r="AD19" s="2021"/>
      <c r="AE19" s="2021"/>
      <c r="AF19" s="2021"/>
    </row>
    <row r="20" spans="1:45" s="123" customFormat="1" ht="18" customHeight="1">
      <c r="A20" s="348" t="s">
        <v>1588</v>
      </c>
      <c r="B20" s="340" t="s">
        <v>150</v>
      </c>
      <c r="C20" s="173">
        <v>41344</v>
      </c>
      <c r="D20" s="303">
        <v>46813</v>
      </c>
      <c r="E20" s="269" t="str">
        <f t="shared" ca="1" si="0"/>
        <v>VIGENTE</v>
      </c>
      <c r="F20" s="269" t="str">
        <f t="shared" ca="1" si="1"/>
        <v>OK</v>
      </c>
      <c r="G20" s="172" t="s">
        <v>1277</v>
      </c>
      <c r="H20" s="174" t="s">
        <v>162</v>
      </c>
      <c r="I20" s="174" t="s">
        <v>4008</v>
      </c>
      <c r="J20" s="1244" t="s">
        <v>68</v>
      </c>
      <c r="K20" s="243">
        <v>20600</v>
      </c>
      <c r="L20" s="124"/>
      <c r="M20" s="124" t="str">
        <f t="shared" si="2"/>
        <v>D1303-20</v>
      </c>
      <c r="N20" s="124" t="str">
        <f t="shared" si="3"/>
        <v>5</v>
      </c>
      <c r="O20" s="2378"/>
      <c r="P20" s="2378"/>
      <c r="Q20" s="2378"/>
      <c r="R20" s="2379"/>
      <c r="S20" s="2379"/>
      <c r="T20" s="2379"/>
      <c r="U20" s="2379"/>
      <c r="V20" s="2379"/>
      <c r="W20" s="2379"/>
      <c r="X20" s="2021"/>
      <c r="Y20" s="2021"/>
      <c r="Z20" s="2021"/>
      <c r="AA20" s="2021"/>
      <c r="AB20" s="2021"/>
      <c r="AC20" s="2021"/>
      <c r="AD20" s="2021"/>
      <c r="AE20" s="2021"/>
      <c r="AF20" s="2021"/>
    </row>
    <row r="21" spans="1:45" s="1246" customFormat="1" ht="28.5" customHeight="1">
      <c r="A21" s="348" t="s">
        <v>1588</v>
      </c>
      <c r="B21" s="340" t="s">
        <v>151</v>
      </c>
      <c r="C21" s="173">
        <v>41344</v>
      </c>
      <c r="D21" s="303">
        <v>46813</v>
      </c>
      <c r="E21" s="269" t="str">
        <f t="shared" ca="1" si="0"/>
        <v>VIGENTE</v>
      </c>
      <c r="F21" s="269" t="str">
        <f t="shared" ca="1" si="1"/>
        <v>OK</v>
      </c>
      <c r="G21" s="172" t="s">
        <v>1277</v>
      </c>
      <c r="H21" s="174" t="s">
        <v>163</v>
      </c>
      <c r="I21" s="174" t="s">
        <v>4009</v>
      </c>
      <c r="J21" s="1244" t="s">
        <v>179</v>
      </c>
      <c r="K21" s="243" t="s">
        <v>175</v>
      </c>
      <c r="L21" s="124"/>
      <c r="M21" s="124" t="str">
        <f t="shared" si="2"/>
        <v>D1303-20</v>
      </c>
      <c r="N21" s="124" t="str">
        <f t="shared" si="3"/>
        <v>6</v>
      </c>
      <c r="O21" s="2378"/>
      <c r="P21" s="2378"/>
      <c r="Q21" s="2378"/>
      <c r="R21" s="2379"/>
      <c r="S21" s="2379"/>
      <c r="T21" s="2379"/>
      <c r="U21" s="2379"/>
      <c r="V21" s="2379"/>
      <c r="W21" s="2379"/>
      <c r="X21" s="2021"/>
      <c r="Y21" s="2021"/>
      <c r="Z21" s="2021"/>
      <c r="AA21" s="2021"/>
      <c r="AB21" s="2021"/>
      <c r="AC21" s="2021"/>
      <c r="AD21" s="2021"/>
      <c r="AE21" s="2021"/>
      <c r="AF21" s="2021"/>
      <c r="AG21" s="1245"/>
      <c r="AH21" s="1245"/>
      <c r="AI21" s="1245"/>
      <c r="AJ21" s="1245"/>
      <c r="AK21" s="1245"/>
      <c r="AL21" s="1245"/>
      <c r="AM21" s="1245"/>
      <c r="AN21" s="1245"/>
      <c r="AO21" s="1245"/>
      <c r="AP21" s="1245"/>
      <c r="AQ21" s="1245"/>
      <c r="AR21" s="1245"/>
    </row>
    <row r="22" spans="1:45" s="123" customFormat="1" ht="28.5" customHeight="1">
      <c r="A22" s="348" t="s">
        <v>1588</v>
      </c>
      <c r="B22" s="340" t="s">
        <v>152</v>
      </c>
      <c r="C22" s="173">
        <v>41344</v>
      </c>
      <c r="D22" s="303">
        <v>46813</v>
      </c>
      <c r="E22" s="269" t="str">
        <f t="shared" ca="1" si="0"/>
        <v>VIGENTE</v>
      </c>
      <c r="F22" s="269" t="str">
        <f t="shared" ca="1" si="1"/>
        <v>OK</v>
      </c>
      <c r="G22" s="172" t="s">
        <v>1277</v>
      </c>
      <c r="H22" s="174" t="s">
        <v>164</v>
      </c>
      <c r="I22" s="174" t="s">
        <v>172</v>
      </c>
      <c r="J22" s="1244" t="s">
        <v>179</v>
      </c>
      <c r="K22" s="243" t="s">
        <v>176</v>
      </c>
      <c r="L22" s="124"/>
      <c r="M22" s="124" t="str">
        <f t="shared" si="2"/>
        <v>D1303-20</v>
      </c>
      <c r="N22" s="124" t="str">
        <f t="shared" si="3"/>
        <v>7</v>
      </c>
      <c r="O22" s="2378"/>
      <c r="P22" s="2378"/>
      <c r="Q22" s="2378"/>
      <c r="R22" s="2379"/>
      <c r="S22" s="2379"/>
      <c r="T22" s="2379"/>
      <c r="U22" s="2379"/>
      <c r="V22" s="2379"/>
      <c r="W22" s="2379"/>
      <c r="X22" s="2021"/>
      <c r="Y22" s="2021"/>
      <c r="Z22" s="2021"/>
      <c r="AA22" s="2021"/>
      <c r="AB22" s="2021"/>
      <c r="AC22" s="2021"/>
      <c r="AD22" s="2021"/>
      <c r="AE22" s="2021"/>
      <c r="AF22" s="2021"/>
      <c r="AG22" s="1245"/>
      <c r="AH22" s="1245"/>
      <c r="AI22" s="1245"/>
      <c r="AJ22" s="1245"/>
      <c r="AK22" s="1245"/>
      <c r="AL22" s="1245"/>
      <c r="AM22" s="1245"/>
      <c r="AN22" s="1245"/>
      <c r="AO22" s="1245"/>
      <c r="AP22" s="1245"/>
      <c r="AQ22" s="1245"/>
      <c r="AR22" s="1245"/>
    </row>
    <row r="23" spans="1:45" s="123" customFormat="1" ht="28.5" customHeight="1">
      <c r="A23" s="348" t="s">
        <v>1588</v>
      </c>
      <c r="B23" s="340" t="s">
        <v>153</v>
      </c>
      <c r="C23" s="173">
        <v>41344</v>
      </c>
      <c r="D23" s="303">
        <v>46813</v>
      </c>
      <c r="E23" s="269" t="str">
        <f t="shared" ca="1" si="0"/>
        <v>VIGENTE</v>
      </c>
      <c r="F23" s="269" t="str">
        <f t="shared" ca="1" si="1"/>
        <v>OK</v>
      </c>
      <c r="G23" s="172" t="s">
        <v>1277</v>
      </c>
      <c r="H23" s="174" t="s">
        <v>165</v>
      </c>
      <c r="I23" s="174" t="s">
        <v>173</v>
      </c>
      <c r="J23" s="1244" t="s">
        <v>177</v>
      </c>
      <c r="K23" s="243">
        <v>50300</v>
      </c>
      <c r="L23" s="124"/>
      <c r="M23" s="124" t="str">
        <f t="shared" si="2"/>
        <v>D1303-20</v>
      </c>
      <c r="N23" s="124" t="str">
        <f t="shared" si="3"/>
        <v>8</v>
      </c>
      <c r="O23" s="2378"/>
      <c r="P23" s="2378"/>
      <c r="Q23" s="2378"/>
      <c r="R23" s="2379"/>
      <c r="S23" s="2379"/>
      <c r="T23" s="2379"/>
      <c r="U23" s="2379"/>
      <c r="V23" s="2379"/>
      <c r="W23" s="2379"/>
      <c r="X23" s="2021"/>
      <c r="Y23" s="2021"/>
      <c r="Z23" s="2021"/>
      <c r="AA23" s="2021"/>
      <c r="AB23" s="2021"/>
      <c r="AC23" s="2021"/>
      <c r="AD23" s="2021"/>
      <c r="AE23" s="2021"/>
      <c r="AF23" s="2021"/>
      <c r="AG23" s="1245"/>
      <c r="AH23" s="1245"/>
      <c r="AI23" s="1245"/>
      <c r="AJ23" s="1245"/>
      <c r="AK23" s="1245"/>
      <c r="AL23" s="1245"/>
      <c r="AM23" s="1245"/>
      <c r="AN23" s="1245"/>
      <c r="AO23" s="1245"/>
      <c r="AP23" s="1245"/>
      <c r="AQ23" s="1245"/>
      <c r="AR23" s="1245"/>
    </row>
    <row r="24" spans="1:45" s="123" customFormat="1" ht="34.5" customHeight="1">
      <c r="A24" s="348" t="s">
        <v>1588</v>
      </c>
      <c r="B24" s="340" t="s">
        <v>154</v>
      </c>
      <c r="C24" s="173">
        <v>41344</v>
      </c>
      <c r="D24" s="303">
        <v>46813</v>
      </c>
      <c r="E24" s="269" t="str">
        <f t="shared" ca="1" si="0"/>
        <v>VIGENTE</v>
      </c>
      <c r="F24" s="269" t="str">
        <f t="shared" ca="1" si="1"/>
        <v>OK</v>
      </c>
      <c r="G24" s="172" t="s">
        <v>1277</v>
      </c>
      <c r="H24" s="174" t="s">
        <v>166</v>
      </c>
      <c r="I24" s="314" t="s">
        <v>4010</v>
      </c>
      <c r="J24" s="1244" t="s">
        <v>177</v>
      </c>
      <c r="K24" s="243">
        <v>50410</v>
      </c>
      <c r="L24" s="124"/>
      <c r="M24" s="124" t="str">
        <f t="shared" si="2"/>
        <v>D1303-20</v>
      </c>
      <c r="N24" s="124" t="str">
        <f t="shared" si="3"/>
        <v>9</v>
      </c>
      <c r="O24" s="2378"/>
      <c r="P24" s="2378"/>
      <c r="Q24" s="2378"/>
      <c r="R24" s="2379"/>
      <c r="S24" s="2379"/>
      <c r="T24" s="2379"/>
      <c r="U24" s="2379"/>
      <c r="V24" s="2379"/>
      <c r="W24" s="2379"/>
      <c r="X24" s="2379"/>
      <c r="Y24" s="2379"/>
      <c r="Z24" s="2379"/>
      <c r="AA24" s="2379"/>
      <c r="AB24" s="2379"/>
      <c r="AC24" s="2379"/>
      <c r="AD24" s="2379"/>
      <c r="AE24" s="2379"/>
      <c r="AF24" s="2379"/>
      <c r="AG24" s="2378"/>
      <c r="AH24" s="2378"/>
      <c r="AI24" s="2378"/>
      <c r="AJ24" s="2378"/>
      <c r="AK24" s="2378"/>
      <c r="AL24" s="2378"/>
      <c r="AM24" s="2378"/>
      <c r="AN24" s="2378"/>
      <c r="AO24" s="2378"/>
      <c r="AP24" s="2378"/>
      <c r="AQ24" s="2378"/>
      <c r="AR24" s="2378"/>
      <c r="AS24" s="2378"/>
    </row>
    <row r="25" spans="1:45" s="123" customFormat="1" ht="21.75" customHeight="1">
      <c r="A25" s="348" t="s">
        <v>1588</v>
      </c>
      <c r="B25" s="340" t="s">
        <v>155</v>
      </c>
      <c r="C25" s="173">
        <v>41344</v>
      </c>
      <c r="D25" s="303">
        <v>46813</v>
      </c>
      <c r="E25" s="269" t="str">
        <f t="shared" ca="1" si="0"/>
        <v>VIGENTE</v>
      </c>
      <c r="F25" s="269" t="str">
        <f t="shared" ca="1" si="1"/>
        <v>OK</v>
      </c>
      <c r="G25" s="172" t="s">
        <v>1277</v>
      </c>
      <c r="H25" s="174" t="s">
        <v>167</v>
      </c>
      <c r="I25" s="314" t="s">
        <v>4011</v>
      </c>
      <c r="J25" s="1244" t="s">
        <v>177</v>
      </c>
      <c r="K25" s="243">
        <v>50430</v>
      </c>
      <c r="L25" s="124"/>
      <c r="M25" s="124" t="str">
        <f t="shared" si="2"/>
        <v>D1303-20</v>
      </c>
      <c r="N25" s="124" t="str">
        <f t="shared" si="3"/>
        <v>10</v>
      </c>
      <c r="O25" s="2378"/>
      <c r="P25" s="2378"/>
      <c r="Q25" s="2378"/>
      <c r="R25" s="2379"/>
      <c r="S25" s="2379"/>
      <c r="T25" s="2379"/>
      <c r="U25" s="2379"/>
      <c r="V25" s="2379"/>
      <c r="W25" s="2379"/>
      <c r="X25" s="2379"/>
      <c r="Y25" s="2379"/>
      <c r="Z25" s="2379"/>
      <c r="AA25" s="2379"/>
      <c r="AB25" s="2379"/>
      <c r="AC25" s="2379"/>
      <c r="AD25" s="2379"/>
      <c r="AE25" s="2379"/>
      <c r="AF25" s="2379"/>
      <c r="AG25" s="2378"/>
      <c r="AH25" s="2378"/>
      <c r="AI25" s="2378"/>
      <c r="AJ25" s="2378"/>
      <c r="AK25" s="2378"/>
      <c r="AL25" s="2378"/>
      <c r="AM25" s="2378"/>
      <c r="AN25" s="2378"/>
      <c r="AO25" s="2378"/>
      <c r="AP25" s="2378"/>
      <c r="AQ25" s="2378"/>
      <c r="AR25" s="2378"/>
      <c r="AS25" s="2378"/>
    </row>
    <row r="26" spans="1:45" s="123" customFormat="1" ht="21" customHeight="1">
      <c r="A26" s="348" t="s">
        <v>1587</v>
      </c>
      <c r="B26" s="340" t="s">
        <v>200</v>
      </c>
      <c r="C26" s="173">
        <v>41372</v>
      </c>
      <c r="D26" s="269">
        <v>46844</v>
      </c>
      <c r="E26" s="269" t="str">
        <f t="shared" ca="1" si="0"/>
        <v>VIGENTE</v>
      </c>
      <c r="F26" s="269" t="str">
        <f t="shared" ca="1" si="1"/>
        <v>OK</v>
      </c>
      <c r="G26" s="172" t="s">
        <v>1277</v>
      </c>
      <c r="H26" s="174" t="s">
        <v>199</v>
      </c>
      <c r="I26" s="220" t="s">
        <v>206</v>
      </c>
      <c r="J26" s="174" t="s">
        <v>73</v>
      </c>
      <c r="K26" s="243">
        <v>30400</v>
      </c>
      <c r="L26" s="124"/>
      <c r="M26" s="124" t="str">
        <f t="shared" si="2"/>
        <v>D1303-20</v>
      </c>
      <c r="N26" s="124" t="str">
        <f t="shared" si="3"/>
        <v>11</v>
      </c>
      <c r="O26" s="2378"/>
      <c r="P26" s="2378"/>
      <c r="Q26" s="2378"/>
      <c r="R26" s="2379"/>
      <c r="S26" s="2379"/>
      <c r="T26" s="2379"/>
      <c r="U26" s="2379"/>
      <c r="V26" s="2379"/>
      <c r="W26" s="2379"/>
      <c r="X26" s="2379"/>
      <c r="Y26" s="2379"/>
      <c r="Z26" s="2379"/>
      <c r="AA26" s="2379"/>
      <c r="AB26" s="2379"/>
      <c r="AC26" s="2379"/>
      <c r="AD26" s="2379"/>
      <c r="AE26" s="2379"/>
      <c r="AF26" s="2379"/>
      <c r="AG26" s="2378"/>
      <c r="AH26" s="2378"/>
      <c r="AI26" s="2378"/>
      <c r="AJ26" s="2378"/>
      <c r="AK26" s="2378"/>
      <c r="AL26" s="2378"/>
      <c r="AM26" s="2378"/>
      <c r="AN26" s="2378"/>
      <c r="AO26" s="2378"/>
      <c r="AP26" s="2378"/>
      <c r="AQ26" s="2378"/>
      <c r="AR26" s="2378"/>
      <c r="AS26" s="2378"/>
    </row>
    <row r="27" spans="1:45" s="123" customFormat="1" ht="30">
      <c r="A27" s="348" t="s">
        <v>1587</v>
      </c>
      <c r="B27" s="340" t="s">
        <v>201</v>
      </c>
      <c r="C27" s="173">
        <v>41372</v>
      </c>
      <c r="D27" s="269">
        <v>46844</v>
      </c>
      <c r="E27" s="269" t="str">
        <f t="shared" ca="1" si="0"/>
        <v>VIGENTE</v>
      </c>
      <c r="F27" s="269" t="str">
        <f t="shared" ca="1" si="1"/>
        <v>OK</v>
      </c>
      <c r="G27" s="172" t="s">
        <v>1277</v>
      </c>
      <c r="H27" s="174" t="s">
        <v>203</v>
      </c>
      <c r="I27" s="220" t="s">
        <v>207</v>
      </c>
      <c r="J27" s="174" t="s">
        <v>73</v>
      </c>
      <c r="K27" s="243">
        <v>30403</v>
      </c>
      <c r="L27" s="124"/>
      <c r="M27" s="124" t="str">
        <f t="shared" si="2"/>
        <v>D1303-20</v>
      </c>
      <c r="N27" s="124" t="str">
        <f t="shared" si="3"/>
        <v>12</v>
      </c>
      <c r="O27" s="2378"/>
      <c r="P27" s="2378"/>
      <c r="Q27" s="2378"/>
      <c r="R27" s="2379"/>
      <c r="S27" s="2379"/>
      <c r="T27" s="2379"/>
      <c r="U27" s="2379"/>
      <c r="V27" s="2379"/>
      <c r="W27" s="2379"/>
      <c r="X27" s="2379"/>
      <c r="Y27" s="2379"/>
      <c r="Z27" s="2379"/>
      <c r="AA27" s="2379"/>
      <c r="AB27" s="2379"/>
      <c r="AC27" s="2379"/>
      <c r="AD27" s="2379"/>
      <c r="AE27" s="2379"/>
      <c r="AF27" s="2379"/>
      <c r="AG27" s="2378"/>
      <c r="AH27" s="2378"/>
      <c r="AI27" s="2378"/>
      <c r="AJ27" s="2378"/>
      <c r="AK27" s="2378"/>
      <c r="AL27" s="2378"/>
      <c r="AM27" s="2378"/>
      <c r="AN27" s="2378"/>
      <c r="AO27" s="2378"/>
      <c r="AP27" s="2378"/>
      <c r="AQ27" s="2378"/>
      <c r="AR27" s="2378"/>
      <c r="AS27" s="2378"/>
    </row>
    <row r="28" spans="1:45" s="123" customFormat="1" ht="30">
      <c r="A28" s="348" t="s">
        <v>1587</v>
      </c>
      <c r="B28" s="340" t="s">
        <v>202</v>
      </c>
      <c r="C28" s="173">
        <v>41372</v>
      </c>
      <c r="D28" s="269">
        <v>46844</v>
      </c>
      <c r="E28" s="269" t="str">
        <f t="shared" ca="1" si="0"/>
        <v>VIGENTE</v>
      </c>
      <c r="F28" s="269" t="str">
        <f t="shared" ca="1" si="1"/>
        <v>OK</v>
      </c>
      <c r="G28" s="172" t="s">
        <v>1277</v>
      </c>
      <c r="H28" s="174" t="s">
        <v>204</v>
      </c>
      <c r="I28" s="220" t="s">
        <v>205</v>
      </c>
      <c r="J28" s="174" t="s">
        <v>73</v>
      </c>
      <c r="K28" s="243">
        <v>30404</v>
      </c>
      <c r="L28" s="124"/>
      <c r="M28" s="124" t="str">
        <f t="shared" si="2"/>
        <v>D1304-42</v>
      </c>
      <c r="N28" s="124" t="str">
        <f t="shared" si="3"/>
        <v/>
      </c>
      <c r="O28" s="2378"/>
      <c r="P28" s="2378"/>
      <c r="Q28" s="2378"/>
      <c r="R28" s="2379"/>
      <c r="S28" s="2379"/>
      <c r="T28" s="2379"/>
      <c r="U28" s="2379"/>
      <c r="V28" s="2379"/>
      <c r="W28" s="2379"/>
      <c r="X28" s="2379"/>
      <c r="Y28" s="2379"/>
      <c r="Z28" s="2379"/>
      <c r="AA28" s="2379"/>
      <c r="AB28" s="2379"/>
      <c r="AC28" s="2379"/>
      <c r="AD28" s="2379"/>
      <c r="AE28" s="2379"/>
      <c r="AF28" s="2379"/>
      <c r="AG28" s="2378"/>
      <c r="AH28" s="2378"/>
      <c r="AI28" s="2378"/>
      <c r="AJ28" s="2378"/>
      <c r="AK28" s="2378"/>
      <c r="AL28" s="2378"/>
      <c r="AM28" s="2378"/>
      <c r="AN28" s="2378"/>
      <c r="AO28" s="2378"/>
      <c r="AP28" s="2378"/>
      <c r="AQ28" s="2378"/>
      <c r="AR28" s="2378"/>
      <c r="AS28" s="2378"/>
    </row>
    <row r="29" spans="1:45" s="123" customFormat="1" ht="30">
      <c r="A29" s="349" t="s">
        <v>1587</v>
      </c>
      <c r="B29" s="350" t="s">
        <v>1653</v>
      </c>
      <c r="C29" s="210">
        <v>41397</v>
      </c>
      <c r="D29" s="269">
        <v>46874</v>
      </c>
      <c r="E29" s="269" t="str">
        <f t="shared" ca="1" si="0"/>
        <v>VIGENTE</v>
      </c>
      <c r="F29" s="269" t="str">
        <f t="shared" ca="1" si="1"/>
        <v>OK</v>
      </c>
      <c r="G29" s="209" t="s">
        <v>1278</v>
      </c>
      <c r="H29" s="1311" t="s">
        <v>1654</v>
      </c>
      <c r="I29" s="200" t="s">
        <v>1656</v>
      </c>
      <c r="J29" s="168" t="s">
        <v>593</v>
      </c>
      <c r="K29" s="2383">
        <v>30312</v>
      </c>
      <c r="L29" s="124"/>
      <c r="M29" s="124" t="str">
        <f t="shared" si="2"/>
        <v>D1304-43</v>
      </c>
      <c r="N29" s="124" t="str">
        <f t="shared" si="3"/>
        <v/>
      </c>
      <c r="O29" s="2378"/>
      <c r="P29" s="2378"/>
      <c r="Q29" s="2378"/>
      <c r="R29" s="2379"/>
      <c r="S29" s="2379"/>
      <c r="T29" s="2379"/>
      <c r="U29" s="2379"/>
      <c r="V29" s="2379"/>
      <c r="W29" s="2379"/>
      <c r="X29" s="2379"/>
      <c r="Y29" s="2379"/>
      <c r="Z29" s="2379"/>
      <c r="AA29" s="2379"/>
      <c r="AB29" s="2379"/>
      <c r="AC29" s="2379"/>
      <c r="AD29" s="2379"/>
      <c r="AE29" s="2379"/>
      <c r="AF29" s="2379"/>
      <c r="AG29" s="2378"/>
      <c r="AH29" s="2378"/>
      <c r="AI29" s="2378"/>
      <c r="AJ29" s="2378"/>
      <c r="AK29" s="2378"/>
      <c r="AL29" s="2378"/>
      <c r="AM29" s="2378"/>
      <c r="AN29" s="2378"/>
      <c r="AO29" s="2378"/>
      <c r="AP29" s="2378"/>
      <c r="AQ29" s="2378"/>
      <c r="AR29" s="2378"/>
      <c r="AS29" s="2378"/>
    </row>
    <row r="30" spans="1:45" s="123" customFormat="1" ht="45">
      <c r="A30" s="349" t="s">
        <v>1587</v>
      </c>
      <c r="B30" s="350" t="s">
        <v>1717</v>
      </c>
      <c r="C30" s="210">
        <v>41675</v>
      </c>
      <c r="D30" s="269">
        <v>47150</v>
      </c>
      <c r="E30" s="269" t="str">
        <f t="shared" ca="1" si="0"/>
        <v>VIGENTE</v>
      </c>
      <c r="F30" s="269" t="str">
        <f t="shared" ca="1" si="1"/>
        <v>OK</v>
      </c>
      <c r="G30" s="209" t="s">
        <v>1278</v>
      </c>
      <c r="H30" s="168" t="s">
        <v>4452</v>
      </c>
      <c r="I30" s="168" t="s">
        <v>1719</v>
      </c>
      <c r="J30" s="168" t="s">
        <v>593</v>
      </c>
      <c r="K30" s="2384">
        <v>30214</v>
      </c>
      <c r="L30" s="124"/>
      <c r="M30" s="124" t="str">
        <f t="shared" si="2"/>
        <v>D1304-44</v>
      </c>
      <c r="N30" s="124" t="str">
        <f t="shared" si="3"/>
        <v/>
      </c>
      <c r="O30" s="2378"/>
      <c r="P30" s="2378"/>
      <c r="Q30" s="2378"/>
      <c r="R30" s="2379"/>
      <c r="S30" s="2379"/>
      <c r="T30" s="2379"/>
      <c r="U30" s="2379"/>
      <c r="V30" s="2379"/>
      <c r="W30" s="2379"/>
      <c r="X30" s="2379"/>
      <c r="Y30" s="2379"/>
      <c r="Z30" s="2379"/>
      <c r="AA30" s="2379"/>
      <c r="AB30" s="2379"/>
      <c r="AC30" s="2379"/>
      <c r="AD30" s="2379"/>
      <c r="AE30" s="2379"/>
      <c r="AF30" s="2379"/>
      <c r="AG30" s="2378"/>
      <c r="AH30" s="2378"/>
      <c r="AI30" s="2378"/>
      <c r="AJ30" s="2378"/>
      <c r="AK30" s="2378"/>
      <c r="AL30" s="2378"/>
      <c r="AM30" s="2378"/>
      <c r="AN30" s="2378"/>
      <c r="AO30" s="2378"/>
      <c r="AP30" s="2378"/>
      <c r="AQ30" s="2378"/>
      <c r="AR30" s="2378"/>
      <c r="AS30" s="2378"/>
    </row>
    <row r="31" spans="1:45" s="7" customFormat="1" ht="45.75" customHeight="1">
      <c r="A31" s="349" t="s">
        <v>1587</v>
      </c>
      <c r="B31" s="350" t="s">
        <v>1718</v>
      </c>
      <c r="C31" s="210">
        <v>41675</v>
      </c>
      <c r="D31" s="269">
        <v>47150</v>
      </c>
      <c r="E31" s="269" t="str">
        <f t="shared" ca="1" si="0"/>
        <v>VIGENTE</v>
      </c>
      <c r="F31" s="269" t="str">
        <f t="shared" ca="1" si="1"/>
        <v>OK</v>
      </c>
      <c r="G31" s="209" t="s">
        <v>1278</v>
      </c>
      <c r="H31" s="168" t="s">
        <v>4453</v>
      </c>
      <c r="I31" s="200" t="s">
        <v>1720</v>
      </c>
      <c r="J31" s="168" t="s">
        <v>73</v>
      </c>
      <c r="K31" s="2384" t="s">
        <v>1721</v>
      </c>
      <c r="L31" s="46"/>
      <c r="M31" s="46" t="str">
        <f t="shared" si="2"/>
        <v>D1305-48</v>
      </c>
      <c r="N31" s="46" t="str">
        <f t="shared" si="3"/>
        <v/>
      </c>
      <c r="O31" s="355"/>
      <c r="P31" s="355"/>
      <c r="Q31" s="355"/>
      <c r="R31" s="2144"/>
      <c r="S31" s="2144"/>
      <c r="T31" s="2144"/>
      <c r="U31" s="2144"/>
      <c r="V31" s="2144"/>
      <c r="W31" s="2144"/>
      <c r="X31" s="2144"/>
      <c r="Y31" s="2144"/>
      <c r="Z31" s="2144"/>
      <c r="AA31" s="2144"/>
      <c r="AB31" s="2144"/>
      <c r="AC31" s="2144"/>
      <c r="AD31" s="2144"/>
      <c r="AE31" s="2144"/>
      <c r="AF31" s="2144"/>
      <c r="AG31" s="355"/>
      <c r="AH31" s="355"/>
      <c r="AI31" s="355"/>
      <c r="AJ31" s="355"/>
      <c r="AK31" s="355"/>
      <c r="AL31" s="355"/>
      <c r="AM31" s="355"/>
      <c r="AN31" s="355"/>
      <c r="AO31" s="355"/>
      <c r="AP31" s="355"/>
      <c r="AQ31" s="355"/>
      <c r="AR31" s="355"/>
      <c r="AS31" s="355"/>
    </row>
    <row r="32" spans="1:45" s="7" customFormat="1" ht="50.25" customHeight="1">
      <c r="A32" s="349" t="s">
        <v>1587</v>
      </c>
      <c r="B32" s="350" t="s">
        <v>1736</v>
      </c>
      <c r="C32" s="210">
        <v>41704</v>
      </c>
      <c r="D32" s="269">
        <v>45352</v>
      </c>
      <c r="E32" s="269" t="str">
        <f t="shared" ca="1" si="0"/>
        <v>CADUCADO</v>
      </c>
      <c r="F32" s="269" t="str">
        <f t="shared" ca="1" si="1"/>
        <v>ALERTA</v>
      </c>
      <c r="G32" s="209" t="s">
        <v>1278</v>
      </c>
      <c r="H32" s="168" t="s">
        <v>4454</v>
      </c>
      <c r="I32" s="200" t="s">
        <v>1734</v>
      </c>
      <c r="J32" s="168" t="s">
        <v>592</v>
      </c>
      <c r="K32" s="2384" t="s">
        <v>1735</v>
      </c>
      <c r="L32" s="46"/>
      <c r="M32" s="46" t="str">
        <f t="shared" si="2"/>
        <v>D1402-03</v>
      </c>
      <c r="N32" s="46" t="str">
        <f t="shared" si="3"/>
        <v/>
      </c>
      <c r="O32" s="355"/>
      <c r="P32" s="355"/>
      <c r="Q32" s="355"/>
      <c r="R32" s="2144"/>
      <c r="S32" s="2144"/>
      <c r="T32" s="2144"/>
      <c r="U32" s="2144"/>
      <c r="V32" s="2144"/>
      <c r="W32" s="2144"/>
      <c r="X32" s="2144"/>
      <c r="Y32" s="2144"/>
      <c r="Z32" s="2144"/>
      <c r="AA32" s="2144"/>
      <c r="AB32" s="2144"/>
      <c r="AC32" s="2144"/>
      <c r="AD32" s="2144"/>
      <c r="AE32" s="2144"/>
      <c r="AF32" s="2144"/>
      <c r="AG32" s="355"/>
      <c r="AH32" s="355"/>
      <c r="AI32" s="355"/>
      <c r="AJ32" s="355"/>
      <c r="AK32" s="355"/>
      <c r="AL32" s="355"/>
      <c r="AM32" s="355"/>
      <c r="AN32" s="355"/>
      <c r="AO32" s="355"/>
      <c r="AP32" s="355"/>
      <c r="AQ32" s="355"/>
      <c r="AR32" s="355"/>
      <c r="AS32" s="355"/>
    </row>
    <row r="33" spans="1:45" s="7" customFormat="1" ht="50.25" customHeight="1">
      <c r="A33" s="349" t="s">
        <v>1587</v>
      </c>
      <c r="B33" s="350" t="s">
        <v>1739</v>
      </c>
      <c r="C33" s="210">
        <v>41704</v>
      </c>
      <c r="D33" s="269">
        <v>47178</v>
      </c>
      <c r="E33" s="269" t="str">
        <f t="shared" ca="1" si="0"/>
        <v>VIGENTE</v>
      </c>
      <c r="F33" s="269" t="str">
        <f t="shared" ca="1" si="1"/>
        <v>OK</v>
      </c>
      <c r="G33" s="209" t="s">
        <v>1278</v>
      </c>
      <c r="H33" s="168" t="s">
        <v>4455</v>
      </c>
      <c r="I33" s="200" t="s">
        <v>1737</v>
      </c>
      <c r="J33" s="168" t="s">
        <v>628</v>
      </c>
      <c r="K33" s="2384" t="s">
        <v>1738</v>
      </c>
      <c r="L33" s="46"/>
      <c r="M33" s="46" t="str">
        <f t="shared" si="2"/>
        <v>D1402-01</v>
      </c>
      <c r="N33" s="46" t="str">
        <f t="shared" si="3"/>
        <v/>
      </c>
      <c r="O33" s="355"/>
      <c r="P33" s="355"/>
      <c r="Q33" s="355"/>
      <c r="R33" s="2144"/>
      <c r="S33" s="2144"/>
      <c r="T33" s="2144"/>
      <c r="U33" s="2144"/>
      <c r="V33" s="2144"/>
      <c r="W33" s="2144"/>
      <c r="X33" s="2144"/>
      <c r="Y33" s="2144"/>
      <c r="Z33" s="2144"/>
      <c r="AA33" s="2144"/>
      <c r="AB33" s="2144"/>
      <c r="AC33" s="2144"/>
      <c r="AD33" s="2144"/>
      <c r="AE33" s="2144"/>
      <c r="AF33" s="2144"/>
      <c r="AG33" s="355"/>
      <c r="AH33" s="355"/>
      <c r="AI33" s="355"/>
      <c r="AJ33" s="355"/>
      <c r="AK33" s="355"/>
      <c r="AL33" s="355"/>
      <c r="AM33" s="355"/>
      <c r="AN33" s="355"/>
      <c r="AO33" s="355"/>
      <c r="AP33" s="355"/>
      <c r="AQ33" s="355"/>
      <c r="AR33" s="355"/>
      <c r="AS33" s="355"/>
    </row>
    <row r="34" spans="1:45" s="7" customFormat="1" ht="75" customHeight="1">
      <c r="A34" s="1270" t="s">
        <v>1587</v>
      </c>
      <c r="B34" s="748" t="s">
        <v>2800</v>
      </c>
      <c r="C34" s="1259">
        <v>42765</v>
      </c>
      <c r="D34" s="1260">
        <v>46753</v>
      </c>
      <c r="E34" s="483" t="str">
        <f ca="1">IF(D34&lt;=$T$2,"CADUCADO","VIGENTE")</f>
        <v>VIGENTE</v>
      </c>
      <c r="F34" s="483" t="str">
        <f ca="1">IF($T$2&gt;=(EDATE(D34,-4)),"ALERTA","OK")</f>
        <v>OK</v>
      </c>
      <c r="G34" s="748" t="s">
        <v>1278</v>
      </c>
      <c r="H34" s="749" t="s">
        <v>2801</v>
      </c>
      <c r="I34" s="1261" t="s">
        <v>2802</v>
      </c>
      <c r="J34" s="749" t="s">
        <v>628</v>
      </c>
      <c r="K34" s="1271" t="s">
        <v>2803</v>
      </c>
      <c r="L34" s="46"/>
      <c r="M34" s="46" t="e">
        <f>IF(ISNUMBER(FIND("/",#REF!,1)),MID(#REF!,1,FIND("/",#REF!,1)-1),#REF!)</f>
        <v>#REF!</v>
      </c>
      <c r="N34" s="46" t="str">
        <f>IF(ISNUMBER(FIND("/",#REF!,1)),MID(#REF!,FIND("/",#REF!,1)+1,LEN(#REF!)),"")</f>
        <v/>
      </c>
      <c r="O34" s="355"/>
      <c r="P34" s="355"/>
      <c r="Q34" s="355"/>
      <c r="R34" s="2144"/>
      <c r="S34" s="2144"/>
      <c r="T34" s="2144"/>
      <c r="U34" s="2144"/>
      <c r="V34" s="2144"/>
      <c r="W34" s="2144"/>
      <c r="X34" s="2128"/>
      <c r="Y34" s="2128"/>
      <c r="Z34" s="2128"/>
      <c r="AA34" s="2128"/>
      <c r="AB34" s="2128"/>
      <c r="AC34" s="2128"/>
      <c r="AD34" s="2128"/>
      <c r="AE34" s="2128"/>
      <c r="AF34" s="2128"/>
    </row>
    <row r="35" spans="1:45" s="46" customFormat="1" ht="78.75" customHeight="1">
      <c r="A35" s="1270" t="s">
        <v>1587</v>
      </c>
      <c r="B35" s="748" t="s">
        <v>3341</v>
      </c>
      <c r="C35" s="1259">
        <v>43214</v>
      </c>
      <c r="D35" s="1260">
        <v>46867</v>
      </c>
      <c r="E35" s="483" t="str">
        <f ca="1">IF(D35&lt;=$T$2,"CADUCADO","VIGENTE")</f>
        <v>VIGENTE</v>
      </c>
      <c r="F35" s="483" t="str">
        <f ca="1">IF($T$2&gt;=(EDATE(D35,-4)),"ALERTA","OK")</f>
        <v>OK</v>
      </c>
      <c r="G35" s="748" t="s">
        <v>1278</v>
      </c>
      <c r="H35" s="749" t="s">
        <v>3338</v>
      </c>
      <c r="I35" s="1261" t="s">
        <v>3339</v>
      </c>
      <c r="J35" s="1261" t="s">
        <v>628</v>
      </c>
      <c r="K35" s="1273" t="s">
        <v>3340</v>
      </c>
      <c r="M35" s="46" t="e">
        <f>IF(ISNUMBER(FIND("/",#REF!,1)),MID(#REF!,1,FIND("/",#REF!,1)-1),#REF!)</f>
        <v>#REF!</v>
      </c>
      <c r="N35" s="46" t="str">
        <f>IF(ISNUMBER(FIND("/",#REF!,1)),MID(#REF!,FIND("/",#REF!,1)+1,LEN(#REF!)),"")</f>
        <v/>
      </c>
      <c r="O35" s="2385"/>
      <c r="P35" s="2385"/>
      <c r="Q35" s="2385"/>
      <c r="R35" s="2386"/>
      <c r="S35" s="2386"/>
      <c r="T35" s="2386"/>
      <c r="U35" s="2386"/>
      <c r="V35" s="2386"/>
      <c r="W35" s="2386"/>
      <c r="X35" s="2097"/>
      <c r="Y35" s="2097"/>
      <c r="Z35" s="2097"/>
      <c r="AA35" s="2097"/>
      <c r="AB35" s="2097"/>
      <c r="AC35" s="2097"/>
      <c r="AD35" s="2097"/>
      <c r="AE35" s="2097"/>
      <c r="AF35" s="2097"/>
    </row>
    <row r="36" spans="1:45" s="46" customFormat="1" ht="33.75" customHeight="1">
      <c r="A36" s="1262" t="s">
        <v>1589</v>
      </c>
      <c r="B36" s="1263" t="s">
        <v>4104</v>
      </c>
      <c r="C36" s="1264">
        <v>43643</v>
      </c>
      <c r="D36" s="1265">
        <v>45473</v>
      </c>
      <c r="E36" s="1265" t="str">
        <f ca="1">IF(D36&lt;=$T$2,"CADUCADO","VIGENTE")</f>
        <v>CADUCADO</v>
      </c>
      <c r="F36" s="1265" t="str">
        <f ca="1">IF($T$2&gt;=(EDATE(D36,-4)),"ALERTA","OK")</f>
        <v>ALERTA</v>
      </c>
      <c r="G36" s="1266" t="s">
        <v>1276</v>
      </c>
      <c r="H36" s="1267" t="s">
        <v>4103</v>
      </c>
      <c r="I36" s="1268"/>
      <c r="J36" s="1267"/>
      <c r="K36" s="2387"/>
      <c r="M36" s="46" t="e">
        <f>IF(ISNUMBER(FIND("/",#REF!,1)),MID(#REF!,1,FIND("/",#REF!,1)-1),#REF!)</f>
        <v>#REF!</v>
      </c>
      <c r="N36" s="46" t="str">
        <f>IF(ISNUMBER(FIND("/",#REF!,1)),MID(#REF!,FIND("/",#REF!,1)+1,LEN(#REF!)),"")</f>
        <v/>
      </c>
      <c r="O36" s="2385"/>
      <c r="P36" s="2385"/>
      <c r="Q36" s="2385"/>
      <c r="R36" s="2386"/>
      <c r="S36" s="2386"/>
      <c r="T36" s="2386"/>
      <c r="U36" s="2386"/>
      <c r="V36" s="2386"/>
      <c r="W36" s="2386"/>
      <c r="X36" s="2097"/>
      <c r="Y36" s="2097"/>
      <c r="Z36" s="2097"/>
      <c r="AA36" s="2097"/>
      <c r="AB36" s="2097"/>
      <c r="AC36" s="2097"/>
      <c r="AD36" s="2097"/>
      <c r="AE36" s="2097"/>
      <c r="AF36" s="2097"/>
    </row>
    <row r="37" spans="1:45" s="1272" customFormat="1" ht="30.75" customHeight="1">
      <c r="A37" s="1274" t="s">
        <v>1588</v>
      </c>
      <c r="B37" s="1275" t="s">
        <v>4105</v>
      </c>
      <c r="C37" s="1276">
        <v>43643</v>
      </c>
      <c r="D37" s="934">
        <v>45473</v>
      </c>
      <c r="E37" s="934" t="str">
        <f t="shared" ref="E37:E58" ca="1" si="4">IF(D37&lt;=$T$2,"CADUCADO","VIGENTE")</f>
        <v>CADUCADO</v>
      </c>
      <c r="F37" s="934" t="str">
        <f t="shared" ref="F37:F42" ca="1" si="5">IF($T$2&gt;=(EDATE(D37,-4)),"ALERTA","OK")</f>
        <v>ALERTA</v>
      </c>
      <c r="G37" s="659" t="s">
        <v>1276</v>
      </c>
      <c r="H37" s="935" t="s">
        <v>4112</v>
      </c>
      <c r="I37" s="936" t="s">
        <v>4113</v>
      </c>
      <c r="J37" s="935" t="s">
        <v>4114</v>
      </c>
      <c r="K37" s="2388">
        <v>50110</v>
      </c>
      <c r="O37" s="2389"/>
      <c r="P37" s="2389"/>
      <c r="Q37" s="2389"/>
      <c r="R37" s="2390"/>
      <c r="S37" s="2390"/>
      <c r="T37" s="2390"/>
      <c r="U37" s="2390"/>
      <c r="V37" s="2390"/>
      <c r="W37" s="2390"/>
      <c r="X37" s="2136"/>
      <c r="Y37" s="2136"/>
      <c r="Z37" s="2136"/>
      <c r="AA37" s="2136"/>
      <c r="AB37" s="2136"/>
      <c r="AC37" s="2136"/>
      <c r="AD37" s="2136"/>
      <c r="AE37" s="2136"/>
      <c r="AF37" s="2136"/>
    </row>
    <row r="38" spans="1:45" s="46" customFormat="1" ht="77.25" customHeight="1">
      <c r="A38" s="1274" t="s">
        <v>1588</v>
      </c>
      <c r="B38" s="1269" t="s">
        <v>4106</v>
      </c>
      <c r="C38" s="287">
        <v>43643</v>
      </c>
      <c r="D38" s="416">
        <v>45473</v>
      </c>
      <c r="E38" s="416" t="str">
        <f t="shared" ca="1" si="4"/>
        <v>CADUCADO</v>
      </c>
      <c r="F38" s="416" t="str">
        <f t="shared" ca="1" si="5"/>
        <v>ALERTA</v>
      </c>
      <c r="G38" s="415" t="s">
        <v>1276</v>
      </c>
      <c r="H38" s="359" t="s">
        <v>4115</v>
      </c>
      <c r="I38" s="351" t="s">
        <v>4128</v>
      </c>
      <c r="J38" s="359" t="s">
        <v>4114</v>
      </c>
      <c r="K38" s="2391">
        <v>50120</v>
      </c>
      <c r="M38" s="46" t="e">
        <f>IF(ISNUMBER(FIND("/",#REF!,1)),MID(#REF!,1,FIND("/",#REF!,1)-1),#REF!)</f>
        <v>#REF!</v>
      </c>
      <c r="N38" s="46" t="str">
        <f>IF(ISNUMBER(FIND("/",#REF!,1)),MID(#REF!,FIND("/",#REF!,1)+1,LEN(#REF!)),"")</f>
        <v/>
      </c>
      <c r="O38" s="2385"/>
      <c r="P38" s="2385"/>
      <c r="Q38" s="2385"/>
      <c r="R38" s="2386"/>
      <c r="S38" s="2386"/>
      <c r="T38" s="2386"/>
      <c r="U38" s="2386"/>
      <c r="V38" s="2386"/>
      <c r="W38" s="2386"/>
      <c r="X38" s="2097"/>
      <c r="Y38" s="2097"/>
      <c r="Z38" s="2097"/>
      <c r="AA38" s="2097"/>
      <c r="AB38" s="2097"/>
      <c r="AC38" s="2097"/>
      <c r="AD38" s="2097"/>
      <c r="AE38" s="2097"/>
      <c r="AF38" s="2097"/>
    </row>
    <row r="39" spans="1:45" s="1277" customFormat="1" ht="46.5" customHeight="1">
      <c r="A39" s="1274" t="s">
        <v>1588</v>
      </c>
      <c r="B39" s="1269" t="s">
        <v>4107</v>
      </c>
      <c r="C39" s="287">
        <v>43643</v>
      </c>
      <c r="D39" s="416">
        <v>45473</v>
      </c>
      <c r="E39" s="416" t="str">
        <f t="shared" ca="1" si="4"/>
        <v>CADUCADO</v>
      </c>
      <c r="F39" s="416" t="str">
        <f t="shared" ca="1" si="5"/>
        <v>ALERTA</v>
      </c>
      <c r="G39" s="662" t="s">
        <v>1276</v>
      </c>
      <c r="H39" s="1278" t="s">
        <v>4116</v>
      </c>
      <c r="I39" s="1278" t="s">
        <v>4117</v>
      </c>
      <c r="J39" s="1279" t="s">
        <v>4118</v>
      </c>
      <c r="K39" s="2392">
        <v>70900</v>
      </c>
      <c r="O39" s="2393"/>
      <c r="P39" s="2393"/>
      <c r="Q39" s="2393"/>
      <c r="R39" s="2394"/>
      <c r="S39" s="2394"/>
      <c r="T39" s="2394"/>
      <c r="U39" s="2394"/>
      <c r="V39" s="2394"/>
      <c r="W39" s="2394"/>
      <c r="X39" s="2137"/>
      <c r="Y39" s="2137"/>
      <c r="Z39" s="2137"/>
      <c r="AA39" s="2137"/>
      <c r="AB39" s="2137"/>
      <c r="AC39" s="2137"/>
      <c r="AD39" s="2137"/>
      <c r="AE39" s="2137"/>
      <c r="AF39" s="2137"/>
    </row>
    <row r="40" spans="1:45" s="46" customFormat="1" ht="30.75" customHeight="1">
      <c r="A40" s="1274" t="s">
        <v>1588</v>
      </c>
      <c r="B40" s="1269" t="s">
        <v>4108</v>
      </c>
      <c r="C40" s="287">
        <v>43643</v>
      </c>
      <c r="D40" s="416">
        <v>45473</v>
      </c>
      <c r="E40" s="416" t="str">
        <f t="shared" ca="1" si="4"/>
        <v>CADUCADO</v>
      </c>
      <c r="F40" s="416" t="str">
        <f t="shared" ca="1" si="5"/>
        <v>ALERTA</v>
      </c>
      <c r="G40" s="662" t="s">
        <v>1276</v>
      </c>
      <c r="H40" s="1278" t="s">
        <v>4119</v>
      </c>
      <c r="I40" s="1278" t="s">
        <v>4125</v>
      </c>
      <c r="J40" s="1279" t="s">
        <v>4120</v>
      </c>
      <c r="K40" s="2392">
        <v>70380</v>
      </c>
      <c r="O40" s="2385"/>
      <c r="P40" s="2385"/>
      <c r="Q40" s="2385"/>
      <c r="R40" s="2386"/>
      <c r="S40" s="2386"/>
      <c r="T40" s="2386"/>
      <c r="U40" s="2386"/>
      <c r="V40" s="2386"/>
      <c r="W40" s="2386"/>
      <c r="X40" s="2097"/>
      <c r="Y40" s="2097"/>
      <c r="Z40" s="2097"/>
      <c r="AA40" s="2097"/>
      <c r="AB40" s="2097"/>
      <c r="AC40" s="2097"/>
      <c r="AD40" s="2097"/>
      <c r="AE40" s="2097"/>
      <c r="AF40" s="2097"/>
    </row>
    <row r="41" spans="1:45" s="46" customFormat="1" ht="27.75" customHeight="1">
      <c r="A41" s="1274" t="s">
        <v>1588</v>
      </c>
      <c r="B41" s="1269" t="s">
        <v>4109</v>
      </c>
      <c r="C41" s="287">
        <v>43643</v>
      </c>
      <c r="D41" s="416">
        <v>45473</v>
      </c>
      <c r="E41" s="416" t="str">
        <f t="shared" ca="1" si="4"/>
        <v>CADUCADO</v>
      </c>
      <c r="F41" s="416" t="str">
        <f t="shared" ca="1" si="5"/>
        <v>ALERTA</v>
      </c>
      <c r="G41" s="662" t="s">
        <v>1276</v>
      </c>
      <c r="H41" s="1278" t="s">
        <v>4121</v>
      </c>
      <c r="I41" s="1278" t="s">
        <v>4126</v>
      </c>
      <c r="J41" s="1279" t="s">
        <v>4122</v>
      </c>
      <c r="K41" s="2392">
        <v>70530</v>
      </c>
      <c r="O41" s="2385"/>
      <c r="P41" s="2385"/>
      <c r="Q41" s="2385"/>
      <c r="R41" s="2386"/>
      <c r="S41" s="2386"/>
      <c r="T41" s="2386"/>
      <c r="U41" s="2386"/>
      <c r="V41" s="2386"/>
      <c r="W41" s="2386"/>
      <c r="X41" s="2097"/>
      <c r="Y41" s="2097"/>
      <c r="Z41" s="2097"/>
      <c r="AA41" s="2097"/>
      <c r="AB41" s="2097"/>
      <c r="AC41" s="2097"/>
      <c r="AD41" s="2097"/>
      <c r="AE41" s="2097"/>
      <c r="AF41" s="2097"/>
    </row>
    <row r="42" spans="1:45" s="46" customFormat="1" ht="30" customHeight="1">
      <c r="A42" s="1274" t="s">
        <v>1588</v>
      </c>
      <c r="B42" s="1269" t="s">
        <v>4110</v>
      </c>
      <c r="C42" s="287">
        <v>43643</v>
      </c>
      <c r="D42" s="416">
        <v>45473</v>
      </c>
      <c r="E42" s="416" t="str">
        <f t="shared" ca="1" si="4"/>
        <v>CADUCADO</v>
      </c>
      <c r="F42" s="416" t="str">
        <f t="shared" ca="1" si="5"/>
        <v>ALERTA</v>
      </c>
      <c r="G42" s="662" t="s">
        <v>1276</v>
      </c>
      <c r="H42" s="1278" t="s">
        <v>4123</v>
      </c>
      <c r="I42" s="1278" t="s">
        <v>4127</v>
      </c>
      <c r="J42" s="1279" t="s">
        <v>4124</v>
      </c>
      <c r="K42" s="2392">
        <v>70520</v>
      </c>
      <c r="O42" s="2385"/>
      <c r="P42" s="2385"/>
      <c r="Q42" s="2385"/>
      <c r="R42" s="2386"/>
      <c r="S42" s="2386"/>
      <c r="T42" s="2386"/>
      <c r="U42" s="2386"/>
      <c r="V42" s="2386"/>
      <c r="W42" s="2386"/>
      <c r="X42" s="2097"/>
      <c r="Y42" s="2097"/>
      <c r="Z42" s="2097"/>
      <c r="AA42" s="2097"/>
      <c r="AB42" s="2097"/>
      <c r="AC42" s="2097"/>
      <c r="AD42" s="2097"/>
      <c r="AE42" s="2097"/>
      <c r="AF42" s="2097"/>
    </row>
    <row r="43" spans="1:45" s="46" customFormat="1" ht="26.25" customHeight="1">
      <c r="A43" s="1274" t="s">
        <v>1588</v>
      </c>
      <c r="B43" s="1269" t="s">
        <v>4111</v>
      </c>
      <c r="C43" s="287">
        <v>43643</v>
      </c>
      <c r="D43" s="416">
        <v>45473</v>
      </c>
      <c r="E43" s="416" t="str">
        <f t="shared" ca="1" si="4"/>
        <v>CADUCADO</v>
      </c>
      <c r="F43" s="416" t="str">
        <f t="shared" ref="F43:F51" ca="1" si="6">IF($T$2&gt;=(EDATE(D43,-4)),"ALERTA","OK")</f>
        <v>ALERTA</v>
      </c>
      <c r="G43" s="662" t="s">
        <v>1276</v>
      </c>
      <c r="H43" s="168" t="s">
        <v>4144</v>
      </c>
      <c r="I43" s="200" t="s">
        <v>4149</v>
      </c>
      <c r="J43" s="168" t="s">
        <v>4124</v>
      </c>
      <c r="K43" s="2391">
        <v>70510</v>
      </c>
      <c r="O43" s="2385"/>
      <c r="P43" s="2385"/>
      <c r="Q43" s="2385"/>
      <c r="R43" s="2386"/>
      <c r="S43" s="2386"/>
      <c r="T43" s="2386"/>
      <c r="U43" s="2386"/>
      <c r="V43" s="2386"/>
      <c r="W43" s="2386"/>
      <c r="X43" s="2097"/>
      <c r="Y43" s="2097"/>
      <c r="Z43" s="2097"/>
      <c r="AA43" s="2097"/>
      <c r="AB43" s="2097"/>
      <c r="AC43" s="2097"/>
      <c r="AD43" s="2097"/>
      <c r="AE43" s="2097"/>
      <c r="AF43" s="2097"/>
    </row>
    <row r="44" spans="1:45" s="46" customFormat="1" ht="26.25" customHeight="1">
      <c r="A44" s="1274" t="s">
        <v>1588</v>
      </c>
      <c r="B44" s="1269" t="s">
        <v>4129</v>
      </c>
      <c r="C44" s="287">
        <v>43643</v>
      </c>
      <c r="D44" s="416">
        <v>45473</v>
      </c>
      <c r="E44" s="416" t="str">
        <f t="shared" ca="1" si="4"/>
        <v>CADUCADO</v>
      </c>
      <c r="F44" s="416" t="str">
        <f t="shared" ca="1" si="6"/>
        <v>ALERTA</v>
      </c>
      <c r="G44" s="662" t="s">
        <v>1276</v>
      </c>
      <c r="H44" s="168" t="s">
        <v>4145</v>
      </c>
      <c r="I44" s="200" t="s">
        <v>4150</v>
      </c>
      <c r="J44" s="168" t="s">
        <v>4146</v>
      </c>
      <c r="K44" s="2391">
        <v>70100</v>
      </c>
      <c r="O44" s="2385"/>
      <c r="P44" s="2385"/>
      <c r="Q44" s="2385"/>
      <c r="R44" s="2386"/>
      <c r="S44" s="2386"/>
      <c r="T44" s="2386"/>
      <c r="U44" s="2386"/>
      <c r="V44" s="2386"/>
      <c r="W44" s="2386"/>
      <c r="X44" s="2097"/>
      <c r="Y44" s="2097"/>
      <c r="Z44" s="2097"/>
      <c r="AA44" s="2097"/>
      <c r="AB44" s="2097"/>
      <c r="AC44" s="2097"/>
      <c r="AD44" s="2097"/>
      <c r="AE44" s="2097"/>
      <c r="AF44" s="2097"/>
    </row>
    <row r="45" spans="1:45" s="46" customFormat="1" ht="35.25" customHeight="1">
      <c r="A45" s="1274" t="s">
        <v>1588</v>
      </c>
      <c r="B45" s="1269" t="s">
        <v>4130</v>
      </c>
      <c r="C45" s="287">
        <v>43643</v>
      </c>
      <c r="D45" s="416">
        <v>45473</v>
      </c>
      <c r="E45" s="416" t="str">
        <f t="shared" ca="1" si="4"/>
        <v>CADUCADO</v>
      </c>
      <c r="F45" s="416" t="str">
        <f t="shared" ca="1" si="6"/>
        <v>ALERTA</v>
      </c>
      <c r="G45" s="662" t="s">
        <v>1276</v>
      </c>
      <c r="H45" s="168" t="s">
        <v>4151</v>
      </c>
      <c r="I45" s="200" t="s">
        <v>4152</v>
      </c>
      <c r="J45" s="168" t="s">
        <v>4147</v>
      </c>
      <c r="K45" s="2391">
        <v>20070</v>
      </c>
      <c r="O45" s="2385"/>
      <c r="P45" s="2385"/>
      <c r="Q45" s="2385"/>
      <c r="R45" s="2386"/>
      <c r="S45" s="2386"/>
      <c r="T45" s="2386"/>
      <c r="U45" s="2386"/>
      <c r="V45" s="2386"/>
      <c r="W45" s="2386"/>
      <c r="X45" s="2097"/>
      <c r="Y45" s="2097"/>
      <c r="Z45" s="2097"/>
      <c r="AA45" s="2097"/>
      <c r="AB45" s="2097"/>
      <c r="AC45" s="2097"/>
      <c r="AD45" s="2097"/>
      <c r="AE45" s="2097"/>
      <c r="AF45" s="2097"/>
    </row>
    <row r="46" spans="1:45" s="46" customFormat="1" ht="35.25" customHeight="1">
      <c r="A46" s="1274" t="s">
        <v>1588</v>
      </c>
      <c r="B46" s="1269" t="s">
        <v>4131</v>
      </c>
      <c r="C46" s="287">
        <v>43643</v>
      </c>
      <c r="D46" s="416">
        <v>45473</v>
      </c>
      <c r="E46" s="416" t="str">
        <f t="shared" ca="1" si="4"/>
        <v>CADUCADO</v>
      </c>
      <c r="F46" s="416" t="str">
        <f t="shared" ca="1" si="6"/>
        <v>ALERTA</v>
      </c>
      <c r="G46" s="662" t="s">
        <v>1276</v>
      </c>
      <c r="H46" s="168" t="s">
        <v>4153</v>
      </c>
      <c r="I46" s="200" t="s">
        <v>4152</v>
      </c>
      <c r="J46" s="168" t="s">
        <v>4148</v>
      </c>
      <c r="K46" s="2391">
        <v>20230</v>
      </c>
      <c r="O46" s="2385"/>
      <c r="P46" s="2385"/>
      <c r="Q46" s="2385"/>
      <c r="R46" s="2386"/>
      <c r="S46" s="2386"/>
      <c r="T46" s="2386"/>
      <c r="U46" s="2386"/>
      <c r="V46" s="2386"/>
      <c r="W46" s="2386"/>
      <c r="X46" s="2097"/>
      <c r="Y46" s="2097"/>
      <c r="Z46" s="2097"/>
      <c r="AA46" s="2097"/>
      <c r="AB46" s="2097"/>
      <c r="AC46" s="2097"/>
      <c r="AD46" s="2097"/>
      <c r="AE46" s="2097"/>
      <c r="AF46" s="2097"/>
    </row>
    <row r="47" spans="1:45" s="46" customFormat="1" ht="35.25" customHeight="1">
      <c r="A47" s="1274" t="s">
        <v>1588</v>
      </c>
      <c r="B47" s="1269" t="s">
        <v>4133</v>
      </c>
      <c r="C47" s="287">
        <v>43643</v>
      </c>
      <c r="D47" s="416">
        <v>45473</v>
      </c>
      <c r="E47" s="416" t="str">
        <f t="shared" ca="1" si="4"/>
        <v>CADUCADO</v>
      </c>
      <c r="F47" s="416" t="str">
        <f t="shared" ca="1" si="6"/>
        <v>ALERTA</v>
      </c>
      <c r="G47" s="662" t="s">
        <v>1276</v>
      </c>
      <c r="H47" s="168" t="s">
        <v>4154</v>
      </c>
      <c r="I47" s="200" t="s">
        <v>4155</v>
      </c>
      <c r="J47" s="168" t="s">
        <v>4147</v>
      </c>
      <c r="K47" s="2391">
        <v>70700</v>
      </c>
      <c r="O47" s="2385"/>
      <c r="P47" s="2385"/>
      <c r="Q47" s="2385"/>
      <c r="R47" s="2386"/>
      <c r="S47" s="2386"/>
      <c r="T47" s="2386"/>
      <c r="U47" s="2386"/>
      <c r="V47" s="2386"/>
      <c r="W47" s="2386"/>
      <c r="X47" s="2097"/>
      <c r="Y47" s="2097"/>
      <c r="Z47" s="2097"/>
      <c r="AA47" s="2097"/>
      <c r="AB47" s="2097"/>
      <c r="AC47" s="2097"/>
      <c r="AD47" s="2097"/>
      <c r="AE47" s="2097"/>
      <c r="AF47" s="2097"/>
    </row>
    <row r="48" spans="1:45" s="46" customFormat="1" ht="35.25" customHeight="1">
      <c r="A48" s="1274" t="s">
        <v>1588</v>
      </c>
      <c r="B48" s="1269" t="s">
        <v>4132</v>
      </c>
      <c r="C48" s="287">
        <v>43643</v>
      </c>
      <c r="D48" s="416">
        <v>45473</v>
      </c>
      <c r="E48" s="416" t="str">
        <f t="shared" ca="1" si="4"/>
        <v>CADUCADO</v>
      </c>
      <c r="F48" s="416" t="str">
        <f t="shared" ca="1" si="6"/>
        <v>ALERTA</v>
      </c>
      <c r="G48" s="662" t="s">
        <v>1276</v>
      </c>
      <c r="H48" s="168" t="s">
        <v>4156</v>
      </c>
      <c r="I48" s="200" t="s">
        <v>4157</v>
      </c>
      <c r="J48" s="168" t="s">
        <v>4158</v>
      </c>
      <c r="K48" s="2391">
        <v>55635</v>
      </c>
      <c r="O48" s="2385"/>
      <c r="P48" s="2385"/>
      <c r="Q48" s="2385"/>
      <c r="R48" s="2386"/>
      <c r="S48" s="2386"/>
      <c r="T48" s="2386"/>
      <c r="U48" s="2386"/>
      <c r="V48" s="2386"/>
      <c r="W48" s="2386"/>
      <c r="X48" s="2097"/>
      <c r="Y48" s="2097"/>
      <c r="Z48" s="2097"/>
      <c r="AA48" s="2097"/>
      <c r="AB48" s="2097"/>
      <c r="AC48" s="2097"/>
      <c r="AD48" s="2097"/>
      <c r="AE48" s="2097"/>
      <c r="AF48" s="2097"/>
    </row>
    <row r="49" spans="1:35" s="46" customFormat="1" ht="35.25" customHeight="1">
      <c r="A49" s="1274" t="s">
        <v>1588</v>
      </c>
      <c r="B49" s="1269" t="s">
        <v>4134</v>
      </c>
      <c r="C49" s="287">
        <v>43643</v>
      </c>
      <c r="D49" s="416">
        <v>45473</v>
      </c>
      <c r="E49" s="416" t="str">
        <f t="shared" ca="1" si="4"/>
        <v>CADUCADO</v>
      </c>
      <c r="F49" s="416" t="str">
        <f t="shared" ca="1" si="6"/>
        <v>ALERTA</v>
      </c>
      <c r="G49" s="662" t="s">
        <v>1276</v>
      </c>
      <c r="H49" s="168" t="s">
        <v>4159</v>
      </c>
      <c r="I49" s="200" t="s">
        <v>4168</v>
      </c>
      <c r="J49" s="168" t="s">
        <v>4160</v>
      </c>
      <c r="K49" s="2391">
        <v>70422</v>
      </c>
      <c r="O49" s="2385"/>
      <c r="P49" s="2385"/>
      <c r="Q49" s="2385"/>
      <c r="R49" s="2386"/>
      <c r="S49" s="2386"/>
      <c r="T49" s="2386"/>
      <c r="U49" s="2386"/>
      <c r="V49" s="2386"/>
      <c r="W49" s="2386"/>
      <c r="X49" s="2097"/>
      <c r="Y49" s="2097"/>
      <c r="Z49" s="2097"/>
      <c r="AA49" s="2097"/>
      <c r="AB49" s="2097"/>
      <c r="AC49" s="2097"/>
      <c r="AD49" s="2097"/>
      <c r="AE49" s="2097"/>
      <c r="AF49" s="2097"/>
    </row>
    <row r="50" spans="1:35" s="46" customFormat="1" ht="35.25" customHeight="1">
      <c r="A50" s="1274" t="s">
        <v>1588</v>
      </c>
      <c r="B50" s="1269" t="s">
        <v>4136</v>
      </c>
      <c r="C50" s="287">
        <v>43643</v>
      </c>
      <c r="D50" s="416">
        <v>45473</v>
      </c>
      <c r="E50" s="416" t="str">
        <f t="shared" ca="1" si="4"/>
        <v>CADUCADO</v>
      </c>
      <c r="F50" s="416" t="str">
        <f t="shared" ca="1" si="6"/>
        <v>ALERTA</v>
      </c>
      <c r="G50" s="662" t="s">
        <v>1276</v>
      </c>
      <c r="H50" s="168" t="s">
        <v>4161</v>
      </c>
      <c r="I50" s="200" t="s">
        <v>4168</v>
      </c>
      <c r="J50" s="168" t="s">
        <v>4160</v>
      </c>
      <c r="K50" s="2391">
        <v>70442</v>
      </c>
      <c r="O50" s="2385"/>
      <c r="P50" s="2385"/>
      <c r="Q50" s="2385"/>
      <c r="R50" s="2386"/>
      <c r="S50" s="2386"/>
      <c r="T50" s="2386"/>
      <c r="U50" s="2386"/>
      <c r="V50" s="2386"/>
      <c r="W50" s="2386"/>
      <c r="X50" s="2097"/>
      <c r="Y50" s="2097"/>
      <c r="Z50" s="2097"/>
      <c r="AA50" s="2097"/>
      <c r="AB50" s="2097"/>
      <c r="AC50" s="2097"/>
      <c r="AD50" s="2097"/>
      <c r="AE50" s="2097"/>
      <c r="AF50" s="2097"/>
    </row>
    <row r="51" spans="1:35" s="46" customFormat="1" ht="26.25" customHeight="1">
      <c r="A51" s="1274" t="s">
        <v>1588</v>
      </c>
      <c r="B51" s="1269" t="s">
        <v>4135</v>
      </c>
      <c r="C51" s="287">
        <v>43643</v>
      </c>
      <c r="D51" s="416">
        <v>45473</v>
      </c>
      <c r="E51" s="416" t="str">
        <f t="shared" ca="1" si="4"/>
        <v>CADUCADO</v>
      </c>
      <c r="F51" s="416" t="str">
        <f t="shared" ca="1" si="6"/>
        <v>ALERTA</v>
      </c>
      <c r="G51" s="662" t="s">
        <v>1276</v>
      </c>
      <c r="H51" s="168" t="s">
        <v>4162</v>
      </c>
      <c r="I51" s="200" t="s">
        <v>4169</v>
      </c>
      <c r="J51" s="168" t="s">
        <v>4122</v>
      </c>
      <c r="K51" s="2391">
        <v>70572</v>
      </c>
      <c r="O51" s="2385"/>
      <c r="P51" s="2385"/>
      <c r="Q51" s="2385"/>
      <c r="R51" s="2386"/>
      <c r="S51" s="2386"/>
      <c r="T51" s="2386"/>
      <c r="U51" s="2386"/>
      <c r="V51" s="2386"/>
      <c r="W51" s="2386"/>
      <c r="X51" s="2097"/>
      <c r="Y51" s="2097"/>
      <c r="Z51" s="2097"/>
      <c r="AA51" s="2097"/>
      <c r="AB51" s="2097"/>
      <c r="AC51" s="2097"/>
      <c r="AD51" s="2097"/>
      <c r="AE51" s="2097"/>
      <c r="AF51" s="2097"/>
    </row>
    <row r="52" spans="1:35" s="46" customFormat="1" ht="35.25" customHeight="1">
      <c r="A52" s="1274" t="s">
        <v>1588</v>
      </c>
      <c r="B52" s="1269" t="s">
        <v>4137</v>
      </c>
      <c r="C52" s="287">
        <v>43643</v>
      </c>
      <c r="D52" s="416">
        <v>45473</v>
      </c>
      <c r="E52" s="416" t="str">
        <f t="shared" ca="1" si="4"/>
        <v>CADUCADO</v>
      </c>
      <c r="F52" s="416" t="str">
        <f t="shared" ref="F52:F58" ca="1" si="7">IF($T$2&gt;=(EDATE(D52,-4)),"ALERTA","OK")</f>
        <v>ALERTA</v>
      </c>
      <c r="G52" s="662" t="s">
        <v>1276</v>
      </c>
      <c r="H52" s="168" t="s">
        <v>4163</v>
      </c>
      <c r="I52" s="200" t="s">
        <v>4168</v>
      </c>
      <c r="J52" s="168" t="s">
        <v>4122</v>
      </c>
      <c r="K52" s="2391">
        <v>70402</v>
      </c>
      <c r="O52" s="2385"/>
      <c r="P52" s="2385"/>
      <c r="Q52" s="2385"/>
      <c r="R52" s="2386"/>
      <c r="S52" s="2386"/>
      <c r="T52" s="2386"/>
      <c r="U52" s="2386"/>
      <c r="V52" s="2386"/>
      <c r="W52" s="2386"/>
      <c r="X52" s="2097"/>
      <c r="Y52" s="2097"/>
      <c r="Z52" s="2097"/>
      <c r="AA52" s="2097"/>
      <c r="AB52" s="2097"/>
      <c r="AC52" s="2097"/>
      <c r="AD52" s="2097"/>
      <c r="AE52" s="2097"/>
      <c r="AF52" s="2097"/>
    </row>
    <row r="53" spans="1:35" s="46" customFormat="1" ht="35.25" customHeight="1">
      <c r="A53" s="1274" t="s">
        <v>1588</v>
      </c>
      <c r="B53" s="1269" t="s">
        <v>4138</v>
      </c>
      <c r="C53" s="287">
        <v>43643</v>
      </c>
      <c r="D53" s="416">
        <v>45473</v>
      </c>
      <c r="E53" s="416" t="str">
        <f t="shared" ca="1" si="4"/>
        <v>CADUCADO</v>
      </c>
      <c r="F53" s="416" t="str">
        <f t="shared" ca="1" si="7"/>
        <v>ALERTA</v>
      </c>
      <c r="G53" s="662" t="s">
        <v>1276</v>
      </c>
      <c r="H53" s="168" t="s">
        <v>4164</v>
      </c>
      <c r="I53" s="200" t="s">
        <v>4168</v>
      </c>
      <c r="J53" s="168" t="s">
        <v>4172</v>
      </c>
      <c r="K53" s="2391">
        <v>70542</v>
      </c>
      <c r="O53" s="2385"/>
      <c r="P53" s="2385"/>
      <c r="Q53" s="2385"/>
      <c r="R53" s="2386"/>
      <c r="S53" s="2386"/>
      <c r="T53" s="2386"/>
      <c r="U53" s="2386"/>
      <c r="V53" s="2386"/>
      <c r="W53" s="2386"/>
      <c r="X53" s="2097"/>
      <c r="Y53" s="2097"/>
      <c r="Z53" s="2097"/>
      <c r="AA53" s="2097"/>
      <c r="AB53" s="2097"/>
      <c r="AC53" s="2097"/>
      <c r="AD53" s="2097"/>
      <c r="AE53" s="2097"/>
      <c r="AF53" s="2097"/>
    </row>
    <row r="54" spans="1:35" s="46" customFormat="1" ht="35.25" customHeight="1">
      <c r="A54" s="1274" t="s">
        <v>1588</v>
      </c>
      <c r="B54" s="1269" t="s">
        <v>4139</v>
      </c>
      <c r="C54" s="287">
        <v>43643</v>
      </c>
      <c r="D54" s="416">
        <v>45473</v>
      </c>
      <c r="E54" s="416" t="str">
        <f t="shared" ca="1" si="4"/>
        <v>CADUCADO</v>
      </c>
      <c r="F54" s="416" t="str">
        <f t="shared" ca="1" si="7"/>
        <v>ALERTA</v>
      </c>
      <c r="G54" s="662" t="s">
        <v>1276</v>
      </c>
      <c r="H54" s="168" t="s">
        <v>4165</v>
      </c>
      <c r="I54" s="200" t="s">
        <v>4168</v>
      </c>
      <c r="J54" s="168" t="s">
        <v>4172</v>
      </c>
      <c r="K54" s="2391">
        <v>70562</v>
      </c>
      <c r="O54" s="2385"/>
      <c r="P54" s="2385"/>
      <c r="Q54" s="2385"/>
      <c r="R54" s="2386"/>
      <c r="S54" s="2386"/>
      <c r="T54" s="2386"/>
      <c r="U54" s="2386"/>
      <c r="V54" s="2386"/>
      <c r="W54" s="2386"/>
      <c r="X54" s="2097"/>
      <c r="Y54" s="2097"/>
      <c r="Z54" s="2097"/>
      <c r="AA54" s="2097"/>
      <c r="AB54" s="2097"/>
      <c r="AC54" s="2097"/>
      <c r="AD54" s="2097"/>
      <c r="AE54" s="2097"/>
      <c r="AF54" s="2097"/>
    </row>
    <row r="55" spans="1:35" s="46" customFormat="1" ht="35.25" customHeight="1">
      <c r="A55" s="1274" t="s">
        <v>1588</v>
      </c>
      <c r="B55" s="1269" t="s">
        <v>4140</v>
      </c>
      <c r="C55" s="287">
        <v>43643</v>
      </c>
      <c r="D55" s="416">
        <v>45473</v>
      </c>
      <c r="E55" s="416" t="str">
        <f t="shared" ca="1" si="4"/>
        <v>CADUCADO</v>
      </c>
      <c r="F55" s="416" t="str">
        <f t="shared" ca="1" si="7"/>
        <v>ALERTA</v>
      </c>
      <c r="G55" s="662" t="s">
        <v>1276</v>
      </c>
      <c r="H55" s="168" t="s">
        <v>4166</v>
      </c>
      <c r="I55" s="200" t="s">
        <v>4168</v>
      </c>
      <c r="J55" s="168" t="s">
        <v>4122</v>
      </c>
      <c r="K55" s="2391">
        <v>70491</v>
      </c>
      <c r="O55" s="2385"/>
      <c r="P55" s="2385"/>
      <c r="Q55" s="2385"/>
      <c r="R55" s="2386"/>
      <c r="S55" s="2386"/>
      <c r="T55" s="2386"/>
      <c r="U55" s="2386"/>
      <c r="V55" s="2386"/>
      <c r="W55" s="2386"/>
      <c r="X55" s="2097"/>
      <c r="Y55" s="2097"/>
      <c r="Z55" s="2097"/>
      <c r="AA55" s="2097"/>
      <c r="AB55" s="2097"/>
      <c r="AC55" s="2097"/>
      <c r="AD55" s="2097"/>
      <c r="AE55" s="2097"/>
      <c r="AF55" s="2097"/>
    </row>
    <row r="56" spans="1:35" s="46" customFormat="1" ht="35.25" customHeight="1">
      <c r="A56" s="1274" t="s">
        <v>1588</v>
      </c>
      <c r="B56" s="1269" t="s">
        <v>4141</v>
      </c>
      <c r="C56" s="287">
        <v>43643</v>
      </c>
      <c r="D56" s="416">
        <v>45473</v>
      </c>
      <c r="E56" s="416" t="str">
        <f t="shared" ca="1" si="4"/>
        <v>CADUCADO</v>
      </c>
      <c r="F56" s="416" t="str">
        <f t="shared" ca="1" si="7"/>
        <v>ALERTA</v>
      </c>
      <c r="G56" s="662" t="s">
        <v>1276</v>
      </c>
      <c r="H56" s="168" t="s">
        <v>4167</v>
      </c>
      <c r="I56" s="200" t="s">
        <v>4168</v>
      </c>
      <c r="J56" s="168" t="s">
        <v>4122</v>
      </c>
      <c r="K56" s="2391">
        <v>70492</v>
      </c>
      <c r="O56" s="2385"/>
      <c r="P56" s="2385"/>
      <c r="Q56" s="2385"/>
      <c r="R56" s="2386"/>
      <c r="S56" s="2386"/>
      <c r="T56" s="2386"/>
      <c r="U56" s="2386"/>
      <c r="V56" s="2386"/>
      <c r="W56" s="2386"/>
      <c r="X56" s="2097"/>
      <c r="Y56" s="2097"/>
      <c r="Z56" s="2097"/>
      <c r="AA56" s="2097"/>
      <c r="AB56" s="2097"/>
      <c r="AC56" s="2097"/>
      <c r="AD56" s="2097"/>
      <c r="AE56" s="2097"/>
      <c r="AF56" s="2097"/>
    </row>
    <row r="57" spans="1:35" s="46" customFormat="1" ht="35.25" customHeight="1">
      <c r="A57" s="1274" t="s">
        <v>1588</v>
      </c>
      <c r="B57" s="1269" t="s">
        <v>4142</v>
      </c>
      <c r="C57" s="287">
        <v>43643</v>
      </c>
      <c r="D57" s="416">
        <v>45473</v>
      </c>
      <c r="E57" s="416" t="str">
        <f t="shared" ca="1" si="4"/>
        <v>CADUCADO</v>
      </c>
      <c r="F57" s="416" t="str">
        <f t="shared" ca="1" si="7"/>
        <v>ALERTA</v>
      </c>
      <c r="G57" s="662" t="s">
        <v>1276</v>
      </c>
      <c r="H57" s="168" t="s">
        <v>4170</v>
      </c>
      <c r="I57" s="200" t="s">
        <v>4168</v>
      </c>
      <c r="J57" s="168" t="s">
        <v>4173</v>
      </c>
      <c r="K57" s="2391">
        <v>70493</v>
      </c>
      <c r="O57" s="2385"/>
      <c r="P57" s="2385"/>
      <c r="Q57" s="2385"/>
      <c r="R57" s="2386"/>
      <c r="S57" s="2386"/>
      <c r="T57" s="2386"/>
      <c r="U57" s="2386"/>
      <c r="V57" s="2386"/>
      <c r="W57" s="2386"/>
      <c r="X57" s="2097"/>
      <c r="Y57" s="2097"/>
      <c r="Z57" s="2097"/>
      <c r="AA57" s="2097"/>
      <c r="AB57" s="2097"/>
      <c r="AC57" s="2097"/>
      <c r="AD57" s="2097"/>
      <c r="AE57" s="2097"/>
      <c r="AF57" s="2097"/>
    </row>
    <row r="58" spans="1:35" s="46" customFormat="1" ht="35.25" customHeight="1">
      <c r="A58" s="1274" t="s">
        <v>1588</v>
      </c>
      <c r="B58" s="1269" t="s">
        <v>4143</v>
      </c>
      <c r="C58" s="287">
        <v>43643</v>
      </c>
      <c r="D58" s="416">
        <v>45473</v>
      </c>
      <c r="E58" s="416" t="str">
        <f t="shared" ca="1" si="4"/>
        <v>CADUCADO</v>
      </c>
      <c r="F58" s="416" t="str">
        <f t="shared" ca="1" si="7"/>
        <v>ALERTA</v>
      </c>
      <c r="G58" s="662" t="s">
        <v>1276</v>
      </c>
      <c r="H58" s="168" t="s">
        <v>4171</v>
      </c>
      <c r="I58" s="200" t="s">
        <v>4168</v>
      </c>
      <c r="J58" s="168" t="s">
        <v>4174</v>
      </c>
      <c r="K58" s="2391">
        <v>70494</v>
      </c>
      <c r="O58" s="2385"/>
      <c r="P58" s="2385"/>
      <c r="Q58" s="2385"/>
      <c r="R58" s="2386"/>
      <c r="S58" s="2386"/>
      <c r="T58" s="2386"/>
      <c r="U58" s="2386"/>
      <c r="V58" s="2386"/>
      <c r="W58" s="2386"/>
      <c r="X58" s="2097"/>
      <c r="Y58" s="2097"/>
      <c r="Z58" s="2097"/>
      <c r="AA58" s="2097"/>
      <c r="AB58" s="2097"/>
      <c r="AC58" s="2097"/>
      <c r="AD58" s="2097"/>
      <c r="AE58" s="2097"/>
      <c r="AF58" s="2097"/>
    </row>
    <row r="59" spans="1:35" s="46" customFormat="1" ht="35.25" customHeight="1">
      <c r="A59" s="1258" t="s">
        <v>1587</v>
      </c>
      <c r="B59" s="1269" t="s">
        <v>4314</v>
      </c>
      <c r="C59" s="287">
        <v>43845</v>
      </c>
      <c r="D59" s="416">
        <v>45688</v>
      </c>
      <c r="E59" s="416" t="str">
        <f ca="1">IF(D59&lt;=$T$2,"CADUCADO","VIGENTE")</f>
        <v>CADUCADO</v>
      </c>
      <c r="F59" s="416" t="str">
        <f ca="1">IF($T$2&gt;=(EDATE(D59,-4)),"ALERTA","OK")</f>
        <v>ALERTA</v>
      </c>
      <c r="G59" s="415" t="s">
        <v>1277</v>
      </c>
      <c r="H59" s="168" t="s">
        <v>4312</v>
      </c>
      <c r="I59" s="200" t="s">
        <v>4313</v>
      </c>
      <c r="J59" s="168" t="s">
        <v>73</v>
      </c>
      <c r="K59" s="2391">
        <v>30320</v>
      </c>
      <c r="O59" s="2385"/>
      <c r="P59" s="2385"/>
      <c r="Q59" s="2385"/>
      <c r="R59" s="2386"/>
      <c r="S59" s="2386"/>
      <c r="T59" s="2386"/>
      <c r="U59" s="2386"/>
      <c r="V59" s="2386"/>
      <c r="W59" s="2386"/>
      <c r="X59" s="2097"/>
      <c r="Y59" s="2097"/>
      <c r="Z59" s="2097"/>
      <c r="AA59" s="2097"/>
      <c r="AB59" s="2097"/>
      <c r="AC59" s="2097"/>
      <c r="AD59" s="2097"/>
      <c r="AE59" s="2097"/>
      <c r="AF59" s="2097"/>
    </row>
    <row r="60" spans="1:35" s="46" customFormat="1" ht="35.25" customHeight="1">
      <c r="A60" s="1258" t="s">
        <v>1587</v>
      </c>
      <c r="B60" s="1269" t="s">
        <v>4317</v>
      </c>
      <c r="C60" s="287">
        <v>43845</v>
      </c>
      <c r="D60" s="416">
        <v>45688</v>
      </c>
      <c r="E60" s="416" t="str">
        <f ca="1">IF(D60&lt;=$T$2,"CADUCADO","VIGENTE")</f>
        <v>CADUCADO</v>
      </c>
      <c r="F60" s="416" t="str">
        <f ca="1">IF($T$2&gt;=(EDATE(D60,-4)),"ALERTA","OK")</f>
        <v>ALERTA</v>
      </c>
      <c r="G60" s="415" t="s">
        <v>1277</v>
      </c>
      <c r="H60" s="168" t="s">
        <v>4315</v>
      </c>
      <c r="I60" s="200" t="s">
        <v>4316</v>
      </c>
      <c r="J60" s="168" t="s">
        <v>73</v>
      </c>
      <c r="K60" s="2391">
        <v>30319</v>
      </c>
      <c r="O60" s="2385"/>
      <c r="P60" s="2385"/>
      <c r="Q60" s="2385"/>
      <c r="R60" s="2386"/>
      <c r="S60" s="2386"/>
      <c r="T60" s="2386"/>
      <c r="U60" s="2386"/>
      <c r="V60" s="2386"/>
      <c r="W60" s="2386"/>
      <c r="X60" s="2097"/>
      <c r="Y60" s="2097"/>
      <c r="Z60" s="2097"/>
      <c r="AA60" s="2097"/>
      <c r="AB60" s="2097"/>
      <c r="AC60" s="2097"/>
      <c r="AD60" s="2097"/>
      <c r="AE60" s="2097"/>
      <c r="AF60" s="2097"/>
    </row>
    <row r="61" spans="1:35" s="46" customFormat="1" ht="35.25" customHeight="1" thickBot="1">
      <c r="A61" s="565"/>
      <c r="B61" s="1269"/>
      <c r="C61" s="287"/>
      <c r="D61" s="416"/>
      <c r="E61" s="416"/>
      <c r="F61" s="416"/>
      <c r="G61" s="415"/>
      <c r="H61" s="592"/>
      <c r="I61" s="566"/>
      <c r="J61" s="566"/>
      <c r="K61" s="567"/>
      <c r="O61" s="2385"/>
      <c r="P61" s="2385"/>
      <c r="Q61" s="2385"/>
      <c r="R61" s="2386"/>
      <c r="S61" s="2386"/>
      <c r="T61" s="2386"/>
      <c r="U61" s="2386"/>
      <c r="V61" s="2386"/>
      <c r="W61" s="2386"/>
      <c r="X61" s="2097"/>
      <c r="Y61" s="2097"/>
      <c r="Z61" s="2097"/>
      <c r="AA61" s="2097"/>
      <c r="AB61" s="2097"/>
      <c r="AC61" s="2097"/>
      <c r="AD61" s="2097"/>
      <c r="AE61" s="2097"/>
      <c r="AF61" s="2097"/>
    </row>
    <row r="62" spans="1:35" s="2097" customFormat="1" ht="20.25" customHeight="1" thickTop="1">
      <c r="A62" s="2563" t="s">
        <v>2177</v>
      </c>
      <c r="B62" s="2564"/>
      <c r="C62" s="2124"/>
      <c r="D62" s="2125"/>
      <c r="E62" s="2125"/>
      <c r="F62" s="2125"/>
      <c r="G62" s="2105"/>
      <c r="H62" s="2126"/>
      <c r="I62" s="2031"/>
      <c r="J62" s="2126"/>
      <c r="K62" s="2105"/>
      <c r="O62" s="2386"/>
      <c r="P62" s="2386"/>
      <c r="Q62" s="2386"/>
      <c r="R62" s="2386"/>
      <c r="S62" s="2386"/>
      <c r="T62" s="2386"/>
      <c r="U62" s="2386"/>
      <c r="V62" s="2386"/>
      <c r="W62" s="2386"/>
    </row>
    <row r="63" spans="1:35" s="2097" customFormat="1" ht="43.5" customHeight="1" thickBot="1">
      <c r="A63" s="2395"/>
      <c r="B63" s="1984"/>
      <c r="C63" s="1988"/>
      <c r="D63" s="1984"/>
      <c r="E63" s="1984"/>
      <c r="F63" s="1984"/>
      <c r="G63" s="1984"/>
      <c r="H63" s="2150"/>
      <c r="I63" s="1985"/>
      <c r="J63" s="1985"/>
      <c r="K63" s="1984"/>
      <c r="O63" s="2386"/>
      <c r="P63" s="2386"/>
      <c r="Q63" s="2386"/>
      <c r="R63" s="2386"/>
      <c r="S63" s="2386"/>
      <c r="T63" s="2386"/>
      <c r="U63" s="2386"/>
      <c r="V63" s="2386"/>
      <c r="W63" s="2386"/>
    </row>
    <row r="64" spans="1:35" s="46" customFormat="1" ht="24.75" customHeight="1" thickBot="1">
      <c r="A64" s="341" t="s">
        <v>1599</v>
      </c>
      <c r="B64" s="341" t="s">
        <v>1600</v>
      </c>
      <c r="C64" s="341" t="s">
        <v>1601</v>
      </c>
      <c r="D64" s="341" t="s">
        <v>1853</v>
      </c>
      <c r="E64" s="341" t="s">
        <v>1602</v>
      </c>
      <c r="F64" s="2043"/>
      <c r="G64" s="2126"/>
      <c r="H64" s="2044"/>
      <c r="I64" s="1985"/>
      <c r="J64" s="1985"/>
      <c r="K64" s="1984"/>
      <c r="L64" s="2097"/>
      <c r="M64" s="2097" t="e">
        <f>IF(ISNUMBER(FIND("/",#REF!,1)),MID(#REF!,1,FIND("/",#REF!,1)-1),#REF!)</f>
        <v>#REF!</v>
      </c>
      <c r="N64" s="2097" t="str">
        <f>IF(ISNUMBER(FIND("/",#REF!,1)),MID(#REF!,FIND("/",#REF!,1)+1,LEN(#REF!)),"")</f>
        <v/>
      </c>
      <c r="O64" s="2386"/>
      <c r="P64" s="2386"/>
      <c r="Q64" s="2386"/>
      <c r="R64" s="2386"/>
      <c r="S64" s="2386"/>
      <c r="T64" s="2386"/>
      <c r="U64" s="2386"/>
      <c r="V64" s="2386"/>
      <c r="W64" s="2386"/>
      <c r="X64" s="2097"/>
      <c r="Y64" s="2097"/>
      <c r="Z64" s="2097"/>
      <c r="AA64" s="2097"/>
      <c r="AB64" s="2097"/>
      <c r="AC64" s="2097"/>
      <c r="AD64" s="2097"/>
      <c r="AE64" s="2097"/>
      <c r="AF64" s="2097"/>
      <c r="AG64" s="2097"/>
      <c r="AH64" s="2097"/>
      <c r="AI64" s="2097"/>
    </row>
    <row r="65" spans="1:35" s="46" customFormat="1" ht="22.5" customHeight="1" thickBot="1">
      <c r="A65" s="342">
        <f>COUNTIF($A5:$A63,"P*")</f>
        <v>53</v>
      </c>
      <c r="B65" s="342">
        <f>COUNTIF($A5:$A63,"S*")</f>
        <v>0</v>
      </c>
      <c r="C65" s="342">
        <f>COUNTIF($A5:$A63,"F*")</f>
        <v>3</v>
      </c>
      <c r="D65" s="342">
        <f>COUNTIF($A5:$A63,"PF*")</f>
        <v>39</v>
      </c>
      <c r="E65" s="342">
        <f>COUNTIF($A5:$A63,"P*") + COUNTIF($A5:$A63,"S2") *2 + COUNTIF($A5:$A63,"S3") *3 + COUNTIF($A5:$A63,"S4") *4</f>
        <v>53</v>
      </c>
      <c r="F65" s="1984"/>
      <c r="G65" s="1985"/>
      <c r="H65" s="1985"/>
      <c r="I65" s="1985"/>
      <c r="J65" s="1985"/>
      <c r="K65" s="1984"/>
      <c r="L65" s="2097"/>
      <c r="M65" s="2097">
        <f t="shared" ref="M65:M96" si="8">IF(ISNUMBER(FIND("/",$B61,1)),MID($B61,1,FIND("/",$B61,1)-1),$B61)</f>
        <v>0</v>
      </c>
      <c r="N65" s="2097" t="str">
        <f t="shared" ref="N65:N96" si="9">IF(ISNUMBER(FIND("/",$B61,1)),MID($B61,FIND("/",$B61,1)+1,LEN($B61)),"")</f>
        <v/>
      </c>
      <c r="O65" s="2386"/>
      <c r="P65" s="2386"/>
      <c r="Q65" s="2386"/>
      <c r="R65" s="2386"/>
      <c r="S65" s="2386"/>
      <c r="T65" s="2386"/>
      <c r="U65" s="2386"/>
      <c r="V65" s="2386"/>
      <c r="W65" s="2386"/>
      <c r="X65" s="2097"/>
      <c r="Y65" s="2097"/>
      <c r="Z65" s="2097"/>
      <c r="AA65" s="2097"/>
      <c r="AB65" s="2097"/>
      <c r="AC65" s="2097"/>
      <c r="AD65" s="2097"/>
      <c r="AE65" s="2097"/>
      <c r="AF65" s="2097"/>
      <c r="AG65" s="2097"/>
      <c r="AH65" s="2097"/>
      <c r="AI65" s="2097"/>
    </row>
    <row r="66" spans="1:35" s="2128" customFormat="1">
      <c r="A66" s="1985"/>
      <c r="B66" s="1985"/>
      <c r="C66" s="1985"/>
      <c r="D66" s="1985"/>
      <c r="E66" s="1985"/>
      <c r="F66" s="1985"/>
      <c r="G66" s="1985"/>
      <c r="H66" s="1985"/>
      <c r="I66" s="1985"/>
      <c r="J66" s="1985"/>
      <c r="K66" s="1984"/>
      <c r="L66" s="1984"/>
      <c r="M66" s="1984"/>
      <c r="N66" s="1984"/>
      <c r="O66" s="2351"/>
      <c r="P66" s="2351"/>
      <c r="Q66" s="2351"/>
      <c r="R66" s="2351"/>
      <c r="S66" s="2351"/>
      <c r="T66" s="2351"/>
      <c r="U66" s="2351"/>
      <c r="V66" s="2351"/>
      <c r="W66" s="2351"/>
    </row>
    <row r="67" spans="1:35" s="2128" customFormat="1">
      <c r="A67" s="1985"/>
      <c r="B67" s="1985"/>
      <c r="C67" s="1985"/>
      <c r="D67" s="1985"/>
      <c r="E67" s="1985"/>
      <c r="F67" s="1985"/>
      <c r="G67" s="1985"/>
      <c r="H67" s="1985"/>
      <c r="I67" s="1985"/>
      <c r="J67" s="1985"/>
      <c r="K67" s="1984"/>
      <c r="L67" s="1984"/>
      <c r="M67" s="1984">
        <f t="shared" si="8"/>
        <v>0</v>
      </c>
      <c r="N67" s="1984" t="str">
        <f t="shared" si="9"/>
        <v/>
      </c>
      <c r="O67" s="2351"/>
      <c r="P67" s="2351"/>
      <c r="Q67" s="2351"/>
      <c r="R67" s="2351"/>
      <c r="S67" s="2351"/>
      <c r="T67" s="2351"/>
      <c r="U67" s="2351"/>
      <c r="V67" s="2351"/>
      <c r="W67" s="2351"/>
    </row>
    <row r="68" spans="1:35" s="2126" customFormat="1">
      <c r="A68" s="1985"/>
      <c r="B68" s="1985"/>
      <c r="C68" s="1985"/>
      <c r="D68" s="1985"/>
      <c r="E68" s="1985"/>
      <c r="F68" s="1985"/>
      <c r="G68" s="1985"/>
      <c r="H68" s="1985"/>
      <c r="I68" s="1985"/>
      <c r="J68" s="1985"/>
      <c r="K68" s="1984"/>
      <c r="L68" s="1984"/>
      <c r="M68" s="1984" t="str">
        <f t="shared" si="8"/>
        <v>SISTEMAS</v>
      </c>
      <c r="N68" s="1984" t="str">
        <f t="shared" si="9"/>
        <v/>
      </c>
      <c r="O68" s="2396"/>
      <c r="P68" s="2396"/>
      <c r="Q68" s="2396"/>
      <c r="R68" s="2396"/>
      <c r="S68" s="2396"/>
      <c r="T68" s="2396"/>
      <c r="U68" s="2396"/>
      <c r="V68" s="2396"/>
      <c r="W68" s="2396"/>
    </row>
    <row r="69" spans="1:35" s="1985" customFormat="1">
      <c r="K69" s="1984"/>
      <c r="L69" s="1984"/>
      <c r="M69" s="1984">
        <f t="shared" si="8"/>
        <v>0</v>
      </c>
      <c r="N69" s="1984" t="str">
        <f t="shared" si="9"/>
        <v/>
      </c>
      <c r="O69" s="2351"/>
      <c r="P69" s="2351"/>
      <c r="Q69" s="2351"/>
      <c r="R69" s="2351"/>
      <c r="S69" s="2351"/>
      <c r="T69" s="2351"/>
      <c r="U69" s="2351"/>
      <c r="V69" s="2351"/>
      <c r="W69" s="2351"/>
    </row>
    <row r="70" spans="1:35" s="1985" customFormat="1">
      <c r="K70" s="1984"/>
      <c r="L70" s="1984"/>
      <c r="M70" s="1984">
        <f t="shared" si="8"/>
        <v>0</v>
      </c>
      <c r="N70" s="1984" t="str">
        <f t="shared" si="9"/>
        <v/>
      </c>
      <c r="O70" s="2351"/>
      <c r="P70" s="2351"/>
      <c r="Q70" s="2351"/>
      <c r="R70" s="2351"/>
      <c r="S70" s="2351"/>
      <c r="T70" s="2351"/>
      <c r="U70" s="2351"/>
      <c r="V70" s="2351"/>
      <c r="W70" s="2351"/>
    </row>
    <row r="71" spans="1:35" s="1985" customFormat="1">
      <c r="K71" s="1984"/>
      <c r="L71" s="1984"/>
      <c r="M71" s="1984">
        <f t="shared" si="8"/>
        <v>0</v>
      </c>
      <c r="N71" s="1984" t="str">
        <f t="shared" si="9"/>
        <v/>
      </c>
      <c r="O71" s="2351"/>
      <c r="P71" s="2351"/>
      <c r="Q71" s="2351"/>
      <c r="R71" s="2351"/>
      <c r="S71" s="2351"/>
      <c r="T71" s="2351"/>
      <c r="U71" s="2351"/>
      <c r="V71" s="2351"/>
      <c r="W71" s="2351"/>
    </row>
    <row r="72" spans="1:35" s="1985" customFormat="1">
      <c r="K72" s="1984"/>
      <c r="L72" s="1984"/>
      <c r="M72" s="1984">
        <f t="shared" si="8"/>
        <v>0</v>
      </c>
      <c r="N72" s="1984" t="str">
        <f t="shared" si="9"/>
        <v/>
      </c>
      <c r="O72" s="2351"/>
      <c r="P72" s="2351"/>
      <c r="Q72" s="2351"/>
      <c r="R72" s="2351"/>
      <c r="S72" s="2351"/>
      <c r="T72" s="2351"/>
      <c r="U72" s="2351"/>
      <c r="V72" s="2351"/>
      <c r="W72" s="2351"/>
    </row>
    <row r="73" spans="1:35" s="1985" customFormat="1">
      <c r="K73" s="1984"/>
      <c r="L73" s="1984"/>
      <c r="M73" s="1984">
        <f t="shared" si="8"/>
        <v>0</v>
      </c>
      <c r="N73" s="1984" t="str">
        <f t="shared" si="9"/>
        <v/>
      </c>
      <c r="O73" s="2351"/>
      <c r="P73" s="2351"/>
      <c r="Q73" s="2351"/>
      <c r="R73" s="2351"/>
      <c r="S73" s="2351"/>
      <c r="T73" s="2351"/>
      <c r="U73" s="2351"/>
      <c r="V73" s="2351"/>
      <c r="W73" s="2351"/>
    </row>
    <row r="74" spans="1:35" s="1985" customFormat="1">
      <c r="K74" s="1984"/>
      <c r="L74" s="1984"/>
      <c r="M74" s="1984">
        <f t="shared" si="8"/>
        <v>0</v>
      </c>
      <c r="N74" s="1984" t="str">
        <f t="shared" si="9"/>
        <v/>
      </c>
      <c r="O74" s="2351"/>
      <c r="P74" s="2351"/>
      <c r="Q74" s="2351"/>
      <c r="R74" s="2351"/>
      <c r="S74" s="2351"/>
      <c r="T74" s="2351"/>
      <c r="U74" s="2351"/>
      <c r="V74" s="2351"/>
      <c r="W74" s="2351"/>
    </row>
    <row r="75" spans="1:35" s="1985" customFormat="1">
      <c r="K75" s="1984"/>
      <c r="L75" s="1984"/>
      <c r="M75" s="1984">
        <f t="shared" si="8"/>
        <v>0</v>
      </c>
      <c r="N75" s="1984" t="str">
        <f t="shared" si="9"/>
        <v/>
      </c>
      <c r="O75" s="2351"/>
      <c r="P75" s="2351"/>
      <c r="Q75" s="2351"/>
      <c r="R75" s="2351"/>
      <c r="S75" s="2351"/>
      <c r="T75" s="2351"/>
      <c r="U75" s="2351"/>
      <c r="V75" s="2351"/>
      <c r="W75" s="2351"/>
    </row>
    <row r="76" spans="1:35" s="1985" customFormat="1">
      <c r="K76" s="1984"/>
      <c r="L76" s="1984"/>
      <c r="M76" s="1984">
        <f t="shared" si="8"/>
        <v>0</v>
      </c>
      <c r="N76" s="1984" t="str">
        <f t="shared" si="9"/>
        <v/>
      </c>
      <c r="O76" s="2351"/>
      <c r="P76" s="2351"/>
      <c r="Q76" s="2351"/>
      <c r="R76" s="2351"/>
      <c r="S76" s="2351"/>
      <c r="T76" s="2351"/>
      <c r="U76" s="2351"/>
      <c r="V76" s="2351"/>
      <c r="W76" s="2351"/>
    </row>
    <row r="77" spans="1:35" s="1985" customFormat="1">
      <c r="K77" s="1984"/>
      <c r="L77" s="1984"/>
      <c r="M77" s="1984">
        <f t="shared" si="8"/>
        <v>0</v>
      </c>
      <c r="N77" s="1984" t="str">
        <f t="shared" si="9"/>
        <v/>
      </c>
      <c r="O77" s="2351"/>
      <c r="P77" s="2351"/>
      <c r="Q77" s="2351"/>
      <c r="R77" s="2351"/>
      <c r="S77" s="2351"/>
      <c r="T77" s="2351"/>
      <c r="U77" s="2351"/>
      <c r="V77" s="2351"/>
      <c r="W77" s="2351"/>
    </row>
    <row r="78" spans="1:35" s="1985" customFormat="1">
      <c r="K78" s="1984"/>
      <c r="L78" s="1984"/>
      <c r="M78" s="1984">
        <f t="shared" si="8"/>
        <v>0</v>
      </c>
      <c r="N78" s="1984" t="str">
        <f t="shared" si="9"/>
        <v/>
      </c>
      <c r="O78" s="2351"/>
      <c r="P78" s="2351"/>
      <c r="Q78" s="2351"/>
      <c r="R78" s="2351"/>
      <c r="S78" s="2351"/>
      <c r="T78" s="2351"/>
      <c r="U78" s="2351"/>
      <c r="V78" s="2351"/>
      <c r="W78" s="2351"/>
    </row>
    <row r="79" spans="1:35" s="1985" customFormat="1">
      <c r="K79" s="1984"/>
      <c r="L79" s="1984"/>
      <c r="M79" s="1984">
        <f t="shared" si="8"/>
        <v>0</v>
      </c>
      <c r="N79" s="1984" t="str">
        <f t="shared" si="9"/>
        <v/>
      </c>
      <c r="O79" s="2351"/>
      <c r="P79" s="2351"/>
      <c r="Q79" s="2351"/>
      <c r="R79" s="2351"/>
      <c r="S79" s="2351"/>
      <c r="T79" s="2351"/>
      <c r="U79" s="2351"/>
      <c r="V79" s="2351"/>
      <c r="W79" s="2351"/>
    </row>
    <row r="80" spans="1:35" s="1985" customFormat="1">
      <c r="K80" s="1984"/>
      <c r="L80" s="1984"/>
      <c r="M80" s="1984">
        <f t="shared" si="8"/>
        <v>0</v>
      </c>
      <c r="N80" s="1984" t="str">
        <f t="shared" si="9"/>
        <v/>
      </c>
      <c r="O80" s="2351"/>
      <c r="P80" s="2351"/>
      <c r="Q80" s="2351"/>
      <c r="R80" s="2351"/>
      <c r="S80" s="2351"/>
      <c r="T80" s="2351"/>
      <c r="U80" s="2351"/>
      <c r="V80" s="2351"/>
      <c r="W80" s="2351"/>
    </row>
    <row r="81" spans="11:23" s="1985" customFormat="1">
      <c r="K81" s="1984"/>
      <c r="L81" s="1984"/>
      <c r="M81" s="1984">
        <f t="shared" si="8"/>
        <v>0</v>
      </c>
      <c r="N81" s="1984" t="str">
        <f t="shared" si="9"/>
        <v/>
      </c>
      <c r="O81" s="2351"/>
      <c r="P81" s="2351"/>
      <c r="Q81" s="2351"/>
      <c r="R81" s="2351"/>
      <c r="S81" s="2351"/>
      <c r="T81" s="2351"/>
      <c r="U81" s="2351"/>
      <c r="V81" s="2351"/>
      <c r="W81" s="2351"/>
    </row>
    <row r="82" spans="11:23" s="1985" customFormat="1">
      <c r="K82" s="1984"/>
      <c r="L82" s="1984"/>
      <c r="M82" s="1984">
        <f t="shared" si="8"/>
        <v>0</v>
      </c>
      <c r="N82" s="1984" t="str">
        <f t="shared" si="9"/>
        <v/>
      </c>
      <c r="O82" s="2351"/>
      <c r="P82" s="2351"/>
      <c r="Q82" s="2351"/>
      <c r="R82" s="2351"/>
      <c r="S82" s="2351"/>
      <c r="T82" s="2351"/>
      <c r="U82" s="2351"/>
      <c r="V82" s="2351"/>
      <c r="W82" s="2351"/>
    </row>
    <row r="83" spans="11:23" s="1985" customFormat="1">
      <c r="K83" s="1984"/>
      <c r="L83" s="1984"/>
      <c r="M83" s="1984">
        <f t="shared" si="8"/>
        <v>0</v>
      </c>
      <c r="N83" s="1984" t="str">
        <f t="shared" si="9"/>
        <v/>
      </c>
      <c r="O83" s="2351"/>
      <c r="P83" s="2351"/>
      <c r="Q83" s="2351"/>
      <c r="R83" s="2351"/>
      <c r="S83" s="2351"/>
      <c r="T83" s="2351"/>
      <c r="U83" s="2351"/>
      <c r="V83" s="2351"/>
      <c r="W83" s="2351"/>
    </row>
    <row r="84" spans="11:23" s="1985" customFormat="1">
      <c r="K84" s="1984"/>
      <c r="L84" s="1984"/>
      <c r="M84" s="1984">
        <f t="shared" si="8"/>
        <v>0</v>
      </c>
      <c r="N84" s="1984" t="str">
        <f t="shared" si="9"/>
        <v/>
      </c>
      <c r="O84" s="2351"/>
      <c r="P84" s="2351"/>
      <c r="Q84" s="2351"/>
      <c r="R84" s="2351"/>
      <c r="S84" s="2351"/>
      <c r="T84" s="2351"/>
      <c r="U84" s="2351"/>
      <c r="V84" s="2351"/>
      <c r="W84" s="2351"/>
    </row>
    <row r="85" spans="11:23">
      <c r="M85" s="10">
        <f t="shared" si="8"/>
        <v>0</v>
      </c>
      <c r="N85" s="10" t="str">
        <f t="shared" si="9"/>
        <v/>
      </c>
      <c r="O85" s="2397"/>
      <c r="P85" s="2397"/>
      <c r="Q85" s="2397"/>
      <c r="R85" s="2351"/>
      <c r="S85" s="2351"/>
      <c r="T85" s="2351"/>
      <c r="U85" s="2351"/>
      <c r="V85" s="2351"/>
      <c r="W85" s="2351"/>
    </row>
    <row r="86" spans="11:23">
      <c r="M86" s="10">
        <f t="shared" si="8"/>
        <v>0</v>
      </c>
      <c r="N86" s="10" t="str">
        <f t="shared" si="9"/>
        <v/>
      </c>
      <c r="O86" s="2397"/>
      <c r="P86" s="2397"/>
      <c r="Q86" s="2397"/>
      <c r="R86" s="2351"/>
      <c r="S86" s="2351"/>
      <c r="T86" s="2351"/>
      <c r="U86" s="2351"/>
      <c r="V86" s="2351"/>
      <c r="W86" s="2351"/>
    </row>
    <row r="87" spans="11:23">
      <c r="M87" s="10">
        <f t="shared" si="8"/>
        <v>0</v>
      </c>
      <c r="N87" s="10" t="str">
        <f t="shared" si="9"/>
        <v/>
      </c>
      <c r="O87" s="2397"/>
      <c r="P87" s="2397"/>
      <c r="Q87" s="2397"/>
      <c r="R87" s="2351"/>
      <c r="S87" s="2351"/>
      <c r="T87" s="2351"/>
      <c r="U87" s="2351"/>
      <c r="V87" s="2351"/>
      <c r="W87" s="2351"/>
    </row>
    <row r="88" spans="11:23">
      <c r="M88" s="10">
        <f t="shared" si="8"/>
        <v>0</v>
      </c>
      <c r="N88" s="10" t="str">
        <f t="shared" si="9"/>
        <v/>
      </c>
      <c r="O88" s="2397"/>
      <c r="P88" s="2397"/>
      <c r="Q88" s="2397"/>
      <c r="R88" s="2351"/>
      <c r="S88" s="2351"/>
      <c r="T88" s="2351"/>
      <c r="U88" s="2351"/>
      <c r="V88" s="2351"/>
      <c r="W88" s="2351"/>
    </row>
    <row r="89" spans="11:23">
      <c r="M89" s="10">
        <f t="shared" si="8"/>
        <v>0</v>
      </c>
      <c r="N89" s="10" t="str">
        <f t="shared" si="9"/>
        <v/>
      </c>
      <c r="O89" s="2397"/>
      <c r="P89" s="2397"/>
      <c r="Q89" s="2397"/>
      <c r="R89" s="2351"/>
      <c r="S89" s="2351"/>
      <c r="T89" s="2351"/>
      <c r="U89" s="2351"/>
      <c r="V89" s="2351"/>
      <c r="W89" s="2351"/>
    </row>
    <row r="90" spans="11:23">
      <c r="M90" s="10">
        <f t="shared" si="8"/>
        <v>0</v>
      </c>
      <c r="N90" s="10" t="str">
        <f t="shared" si="9"/>
        <v/>
      </c>
      <c r="O90" s="2397"/>
      <c r="P90" s="2397"/>
      <c r="Q90" s="2397"/>
      <c r="R90" s="2351"/>
      <c r="S90" s="2351"/>
      <c r="T90" s="2351"/>
      <c r="U90" s="2351"/>
      <c r="V90" s="2351"/>
      <c r="W90" s="2351"/>
    </row>
    <row r="91" spans="11:23">
      <c r="M91" s="10">
        <f t="shared" si="8"/>
        <v>0</v>
      </c>
      <c r="N91" s="10" t="str">
        <f t="shared" si="9"/>
        <v/>
      </c>
      <c r="O91" s="2397"/>
      <c r="P91" s="2397"/>
      <c r="Q91" s="2397"/>
      <c r="R91" s="2351"/>
      <c r="S91" s="2351"/>
      <c r="T91" s="2351"/>
      <c r="U91" s="2351"/>
      <c r="V91" s="2351"/>
      <c r="W91" s="2351"/>
    </row>
    <row r="92" spans="11:23">
      <c r="M92" s="10">
        <f t="shared" si="8"/>
        <v>0</v>
      </c>
      <c r="N92" s="10" t="str">
        <f t="shared" si="9"/>
        <v/>
      </c>
      <c r="O92" s="2397"/>
      <c r="P92" s="2397"/>
      <c r="Q92" s="2397"/>
      <c r="R92" s="2351"/>
      <c r="S92" s="2351"/>
      <c r="T92" s="2351"/>
      <c r="U92" s="2351"/>
      <c r="V92" s="2351"/>
      <c r="W92" s="2351"/>
    </row>
    <row r="93" spans="11:23">
      <c r="M93" s="10">
        <f t="shared" si="8"/>
        <v>0</v>
      </c>
      <c r="N93" s="10" t="str">
        <f t="shared" si="9"/>
        <v/>
      </c>
      <c r="O93" s="2397"/>
      <c r="P93" s="2397"/>
      <c r="Q93" s="2397"/>
      <c r="R93" s="2351"/>
      <c r="S93" s="2351"/>
      <c r="T93" s="2351"/>
      <c r="U93" s="2351"/>
      <c r="V93" s="2351"/>
      <c r="W93" s="2351"/>
    </row>
    <row r="94" spans="11:23">
      <c r="M94" s="10">
        <f t="shared" si="8"/>
        <v>0</v>
      </c>
      <c r="N94" s="10" t="str">
        <f t="shared" si="9"/>
        <v/>
      </c>
      <c r="O94" s="2397"/>
      <c r="P94" s="2397"/>
      <c r="Q94" s="2397"/>
      <c r="R94" s="2351"/>
      <c r="S94" s="2351"/>
      <c r="T94" s="2351"/>
      <c r="U94" s="2351"/>
      <c r="V94" s="2351"/>
      <c r="W94" s="2351"/>
    </row>
    <row r="95" spans="11:23">
      <c r="M95" s="10">
        <f t="shared" si="8"/>
        <v>0</v>
      </c>
      <c r="N95" s="10" t="str">
        <f t="shared" si="9"/>
        <v/>
      </c>
    </row>
    <row r="96" spans="11:23">
      <c r="M96" s="10">
        <f t="shared" si="8"/>
        <v>0</v>
      </c>
      <c r="N96" s="10" t="str">
        <f t="shared" si="9"/>
        <v/>
      </c>
    </row>
    <row r="97" spans="13:14">
      <c r="M97" s="10">
        <f t="shared" ref="M97:M160" si="10">IF(ISNUMBER(FIND("/",$B93,1)),MID($B93,1,FIND("/",$B93,1)-1),$B93)</f>
        <v>0</v>
      </c>
      <c r="N97" s="10" t="str">
        <f t="shared" ref="N97:N160" si="11">IF(ISNUMBER(FIND("/",$B93,1)),MID($B93,FIND("/",$B93,1)+1,LEN($B93)),"")</f>
        <v/>
      </c>
    </row>
    <row r="98" spans="13:14">
      <c r="M98" s="10">
        <f t="shared" si="10"/>
        <v>0</v>
      </c>
      <c r="N98" s="10" t="str">
        <f t="shared" si="11"/>
        <v/>
      </c>
    </row>
    <row r="99" spans="13:14">
      <c r="M99" s="10">
        <f t="shared" si="10"/>
        <v>0</v>
      </c>
      <c r="N99" s="10" t="str">
        <f t="shared" si="11"/>
        <v/>
      </c>
    </row>
    <row r="100" spans="13:14">
      <c r="M100" s="10">
        <f t="shared" si="10"/>
        <v>0</v>
      </c>
      <c r="N100" s="10" t="str">
        <f t="shared" si="11"/>
        <v/>
      </c>
    </row>
    <row r="101" spans="13:14">
      <c r="M101" s="10">
        <f t="shared" si="10"/>
        <v>0</v>
      </c>
      <c r="N101" s="10" t="str">
        <f t="shared" si="11"/>
        <v/>
      </c>
    </row>
    <row r="102" spans="13:14">
      <c r="M102" s="10">
        <f t="shared" si="10"/>
        <v>0</v>
      </c>
      <c r="N102" s="10" t="str">
        <f t="shared" si="11"/>
        <v/>
      </c>
    </row>
    <row r="103" spans="13:14">
      <c r="M103" s="10">
        <f t="shared" si="10"/>
        <v>0</v>
      </c>
      <c r="N103" s="10" t="str">
        <f t="shared" si="11"/>
        <v/>
      </c>
    </row>
    <row r="104" spans="13:14">
      <c r="M104" s="10">
        <f t="shared" si="10"/>
        <v>0</v>
      </c>
      <c r="N104" s="10" t="str">
        <f t="shared" si="11"/>
        <v/>
      </c>
    </row>
    <row r="105" spans="13:14">
      <c r="M105" s="10">
        <f t="shared" si="10"/>
        <v>0</v>
      </c>
      <c r="N105" s="10" t="str">
        <f t="shared" si="11"/>
        <v/>
      </c>
    </row>
    <row r="106" spans="13:14">
      <c r="M106" s="10">
        <f t="shared" si="10"/>
        <v>0</v>
      </c>
      <c r="N106" s="10" t="str">
        <f t="shared" si="11"/>
        <v/>
      </c>
    </row>
    <row r="107" spans="13:14">
      <c r="M107" s="10">
        <f t="shared" si="10"/>
        <v>0</v>
      </c>
      <c r="N107" s="10" t="str">
        <f t="shared" si="11"/>
        <v/>
      </c>
    </row>
    <row r="108" spans="13:14">
      <c r="M108" s="10">
        <f t="shared" si="10"/>
        <v>0</v>
      </c>
      <c r="N108" s="10" t="str">
        <f t="shared" si="11"/>
        <v/>
      </c>
    </row>
    <row r="109" spans="13:14">
      <c r="M109" s="10">
        <f t="shared" si="10"/>
        <v>0</v>
      </c>
      <c r="N109" s="10" t="str">
        <f t="shared" si="11"/>
        <v/>
      </c>
    </row>
    <row r="110" spans="13:14">
      <c r="M110" s="10">
        <f t="shared" si="10"/>
        <v>0</v>
      </c>
      <c r="N110" s="10" t="str">
        <f t="shared" si="11"/>
        <v/>
      </c>
    </row>
    <row r="111" spans="13:14">
      <c r="M111" s="10">
        <f t="shared" si="10"/>
        <v>0</v>
      </c>
      <c r="N111" s="10" t="str">
        <f t="shared" si="11"/>
        <v/>
      </c>
    </row>
    <row r="112" spans="13:14">
      <c r="M112" s="10">
        <f t="shared" si="10"/>
        <v>0</v>
      </c>
      <c r="N112" s="10" t="str">
        <f t="shared" si="11"/>
        <v/>
      </c>
    </row>
    <row r="113" spans="12:14">
      <c r="M113" s="10">
        <f t="shared" si="10"/>
        <v>0</v>
      </c>
      <c r="N113" s="10" t="str">
        <f t="shared" si="11"/>
        <v/>
      </c>
    </row>
    <row r="114" spans="12:14">
      <c r="M114" s="10">
        <f t="shared" si="10"/>
        <v>0</v>
      </c>
      <c r="N114" s="10" t="str">
        <f t="shared" si="11"/>
        <v/>
      </c>
    </row>
    <row r="115" spans="12:14">
      <c r="M115" s="10">
        <f t="shared" si="10"/>
        <v>0</v>
      </c>
      <c r="N115" s="10" t="str">
        <f t="shared" si="11"/>
        <v/>
      </c>
    </row>
    <row r="116" spans="12:14">
      <c r="M116" s="10">
        <f t="shared" si="10"/>
        <v>0</v>
      </c>
      <c r="N116" s="10" t="str">
        <f t="shared" si="11"/>
        <v/>
      </c>
    </row>
    <row r="117" spans="12:14">
      <c r="M117" s="10">
        <f t="shared" si="10"/>
        <v>0</v>
      </c>
      <c r="N117" s="10" t="str">
        <f t="shared" si="11"/>
        <v/>
      </c>
    </row>
    <row r="118" spans="12:14">
      <c r="M118" s="10">
        <f t="shared" si="10"/>
        <v>0</v>
      </c>
      <c r="N118" s="10" t="str">
        <f t="shared" si="11"/>
        <v/>
      </c>
    </row>
    <row r="119" spans="12:14">
      <c r="L119" s="36"/>
      <c r="M119" s="10">
        <f t="shared" si="10"/>
        <v>0</v>
      </c>
      <c r="N119" s="10" t="str">
        <f t="shared" si="11"/>
        <v/>
      </c>
    </row>
    <row r="120" spans="12:14">
      <c r="M120" s="10">
        <f t="shared" si="10"/>
        <v>0</v>
      </c>
      <c r="N120" s="10" t="str">
        <f t="shared" si="11"/>
        <v/>
      </c>
    </row>
    <row r="121" spans="12:14">
      <c r="M121" s="10">
        <f t="shared" si="10"/>
        <v>0</v>
      </c>
      <c r="N121" s="10" t="str">
        <f t="shared" si="11"/>
        <v/>
      </c>
    </row>
    <row r="122" spans="12:14">
      <c r="M122" s="10">
        <f t="shared" si="10"/>
        <v>0</v>
      </c>
      <c r="N122" s="10" t="str">
        <f t="shared" si="11"/>
        <v/>
      </c>
    </row>
    <row r="123" spans="12:14">
      <c r="M123" s="10">
        <f t="shared" si="10"/>
        <v>0</v>
      </c>
      <c r="N123" s="10" t="str">
        <f t="shared" si="11"/>
        <v/>
      </c>
    </row>
    <row r="124" spans="12:14">
      <c r="M124" s="10">
        <f t="shared" si="10"/>
        <v>0</v>
      </c>
      <c r="N124" s="10" t="str">
        <f t="shared" si="11"/>
        <v/>
      </c>
    </row>
    <row r="125" spans="12:14">
      <c r="M125" s="10">
        <f t="shared" si="10"/>
        <v>0</v>
      </c>
      <c r="N125" s="10" t="str">
        <f t="shared" si="11"/>
        <v/>
      </c>
    </row>
    <row r="126" spans="12:14">
      <c r="M126" s="10">
        <f t="shared" si="10"/>
        <v>0</v>
      </c>
      <c r="N126" s="10" t="str">
        <f t="shared" si="11"/>
        <v/>
      </c>
    </row>
    <row r="127" spans="12:14">
      <c r="M127" s="10">
        <f t="shared" si="10"/>
        <v>0</v>
      </c>
      <c r="N127" s="10" t="str">
        <f t="shared" si="11"/>
        <v/>
      </c>
    </row>
    <row r="128" spans="12:14">
      <c r="M128" s="10">
        <f t="shared" si="10"/>
        <v>0</v>
      </c>
      <c r="N128" s="10" t="str">
        <f t="shared" si="11"/>
        <v/>
      </c>
    </row>
    <row r="129" spans="13:14">
      <c r="M129" s="10">
        <f t="shared" si="10"/>
        <v>0</v>
      </c>
      <c r="N129" s="10" t="str">
        <f t="shared" si="11"/>
        <v/>
      </c>
    </row>
    <row r="130" spans="13:14">
      <c r="M130" s="10">
        <f t="shared" si="10"/>
        <v>0</v>
      </c>
      <c r="N130" s="10" t="str">
        <f t="shared" si="11"/>
        <v/>
      </c>
    </row>
    <row r="131" spans="13:14">
      <c r="M131" s="10">
        <f t="shared" si="10"/>
        <v>0</v>
      </c>
      <c r="N131" s="10" t="str">
        <f t="shared" si="11"/>
        <v/>
      </c>
    </row>
    <row r="132" spans="13:14">
      <c r="M132" s="10">
        <f t="shared" si="10"/>
        <v>0</v>
      </c>
      <c r="N132" s="10" t="str">
        <f t="shared" si="11"/>
        <v/>
      </c>
    </row>
    <row r="133" spans="13:14">
      <c r="M133" s="10">
        <f t="shared" si="10"/>
        <v>0</v>
      </c>
      <c r="N133" s="10" t="str">
        <f t="shared" si="11"/>
        <v/>
      </c>
    </row>
    <row r="134" spans="13:14">
      <c r="M134" s="10">
        <f t="shared" si="10"/>
        <v>0</v>
      </c>
      <c r="N134" s="10" t="str">
        <f t="shared" si="11"/>
        <v/>
      </c>
    </row>
    <row r="135" spans="13:14">
      <c r="M135" s="10">
        <f t="shared" si="10"/>
        <v>0</v>
      </c>
      <c r="N135" s="10" t="str">
        <f t="shared" si="11"/>
        <v/>
      </c>
    </row>
    <row r="136" spans="13:14">
      <c r="M136" s="10">
        <f t="shared" si="10"/>
        <v>0</v>
      </c>
      <c r="N136" s="10" t="str">
        <f t="shared" si="11"/>
        <v/>
      </c>
    </row>
    <row r="137" spans="13:14">
      <c r="M137" s="10">
        <f t="shared" si="10"/>
        <v>0</v>
      </c>
      <c r="N137" s="10" t="str">
        <f t="shared" si="11"/>
        <v/>
      </c>
    </row>
    <row r="138" spans="13:14">
      <c r="M138" s="10">
        <f t="shared" si="10"/>
        <v>0</v>
      </c>
      <c r="N138" s="10" t="str">
        <f t="shared" si="11"/>
        <v/>
      </c>
    </row>
    <row r="139" spans="13:14">
      <c r="M139" s="10">
        <f t="shared" si="10"/>
        <v>0</v>
      </c>
      <c r="N139" s="10" t="str">
        <f t="shared" si="11"/>
        <v/>
      </c>
    </row>
    <row r="140" spans="13:14">
      <c r="M140" s="10">
        <f t="shared" si="10"/>
        <v>0</v>
      </c>
      <c r="N140" s="10" t="str">
        <f t="shared" si="11"/>
        <v/>
      </c>
    </row>
    <row r="141" spans="13:14">
      <c r="M141" s="10">
        <f t="shared" si="10"/>
        <v>0</v>
      </c>
      <c r="N141" s="10" t="str">
        <f t="shared" si="11"/>
        <v/>
      </c>
    </row>
    <row r="142" spans="13:14">
      <c r="M142" s="10">
        <f t="shared" si="10"/>
        <v>0</v>
      </c>
      <c r="N142" s="10" t="str">
        <f t="shared" si="11"/>
        <v/>
      </c>
    </row>
    <row r="143" spans="13:14">
      <c r="M143" s="10">
        <f t="shared" si="10"/>
        <v>0</v>
      </c>
      <c r="N143" s="10" t="str">
        <f t="shared" si="11"/>
        <v/>
      </c>
    </row>
    <row r="144" spans="13:14">
      <c r="M144" s="10">
        <f t="shared" si="10"/>
        <v>0</v>
      </c>
      <c r="N144" s="10" t="str">
        <f t="shared" si="11"/>
        <v/>
      </c>
    </row>
    <row r="145" spans="13:14">
      <c r="M145" s="10">
        <f t="shared" si="10"/>
        <v>0</v>
      </c>
      <c r="N145" s="10" t="str">
        <f t="shared" si="11"/>
        <v/>
      </c>
    </row>
    <row r="146" spans="13:14">
      <c r="M146" s="10">
        <f t="shared" si="10"/>
        <v>0</v>
      </c>
      <c r="N146" s="10" t="str">
        <f t="shared" si="11"/>
        <v/>
      </c>
    </row>
    <row r="147" spans="13:14">
      <c r="M147" s="10">
        <f t="shared" si="10"/>
        <v>0</v>
      </c>
      <c r="N147" s="10" t="str">
        <f t="shared" si="11"/>
        <v/>
      </c>
    </row>
    <row r="148" spans="13:14">
      <c r="M148" s="10">
        <f t="shared" si="10"/>
        <v>0</v>
      </c>
      <c r="N148" s="10" t="str">
        <f t="shared" si="11"/>
        <v/>
      </c>
    </row>
    <row r="149" spans="13:14">
      <c r="M149" s="10">
        <f t="shared" si="10"/>
        <v>0</v>
      </c>
      <c r="N149" s="10" t="str">
        <f t="shared" si="11"/>
        <v/>
      </c>
    </row>
    <row r="150" spans="13:14">
      <c r="M150" s="10">
        <f t="shared" si="10"/>
        <v>0</v>
      </c>
      <c r="N150" s="10" t="str">
        <f t="shared" si="11"/>
        <v/>
      </c>
    </row>
    <row r="151" spans="13:14">
      <c r="M151" s="10">
        <f t="shared" si="10"/>
        <v>0</v>
      </c>
      <c r="N151" s="10" t="str">
        <f t="shared" si="11"/>
        <v/>
      </c>
    </row>
    <row r="152" spans="13:14">
      <c r="M152" s="10">
        <f t="shared" si="10"/>
        <v>0</v>
      </c>
      <c r="N152" s="10" t="str">
        <f t="shared" si="11"/>
        <v/>
      </c>
    </row>
    <row r="153" spans="13:14">
      <c r="M153" s="10">
        <f t="shared" si="10"/>
        <v>0</v>
      </c>
      <c r="N153" s="10" t="str">
        <f t="shared" si="11"/>
        <v/>
      </c>
    </row>
    <row r="154" spans="13:14">
      <c r="M154" s="10">
        <f t="shared" si="10"/>
        <v>0</v>
      </c>
      <c r="N154" s="10" t="str">
        <f t="shared" si="11"/>
        <v/>
      </c>
    </row>
    <row r="155" spans="13:14">
      <c r="M155" s="10">
        <f t="shared" si="10"/>
        <v>0</v>
      </c>
      <c r="N155" s="10" t="str">
        <f t="shared" si="11"/>
        <v/>
      </c>
    </row>
    <row r="156" spans="13:14">
      <c r="M156" s="10">
        <f t="shared" si="10"/>
        <v>0</v>
      </c>
      <c r="N156" s="10" t="str">
        <f t="shared" si="11"/>
        <v/>
      </c>
    </row>
    <row r="157" spans="13:14">
      <c r="M157" s="10">
        <f t="shared" si="10"/>
        <v>0</v>
      </c>
      <c r="N157" s="10" t="str">
        <f t="shared" si="11"/>
        <v/>
      </c>
    </row>
    <row r="158" spans="13:14">
      <c r="M158" s="10">
        <f t="shared" si="10"/>
        <v>0</v>
      </c>
      <c r="N158" s="10" t="str">
        <f t="shared" si="11"/>
        <v/>
      </c>
    </row>
    <row r="159" spans="13:14">
      <c r="M159" s="10">
        <f t="shared" si="10"/>
        <v>0</v>
      </c>
      <c r="N159" s="10" t="str">
        <f t="shared" si="11"/>
        <v/>
      </c>
    </row>
    <row r="160" spans="13:14">
      <c r="M160" s="10">
        <f t="shared" si="10"/>
        <v>0</v>
      </c>
      <c r="N160" s="10" t="str">
        <f t="shared" si="11"/>
        <v/>
      </c>
    </row>
    <row r="161" spans="13:14">
      <c r="M161" s="10">
        <f t="shared" ref="M161:M224" si="12">IF(ISNUMBER(FIND("/",$B157,1)),MID($B157,1,FIND("/",$B157,1)-1),$B157)</f>
        <v>0</v>
      </c>
      <c r="N161" s="10" t="str">
        <f t="shared" ref="N161:N224" si="13">IF(ISNUMBER(FIND("/",$B157,1)),MID($B157,FIND("/",$B157,1)+1,LEN($B157)),"")</f>
        <v/>
      </c>
    </row>
    <row r="162" spans="13:14">
      <c r="M162" s="10">
        <f t="shared" si="12"/>
        <v>0</v>
      </c>
      <c r="N162" s="10" t="str">
        <f t="shared" si="13"/>
        <v/>
      </c>
    </row>
    <row r="163" spans="13:14">
      <c r="M163" s="10">
        <f t="shared" si="12"/>
        <v>0</v>
      </c>
      <c r="N163" s="10" t="str">
        <f t="shared" si="13"/>
        <v/>
      </c>
    </row>
    <row r="164" spans="13:14">
      <c r="M164" s="10">
        <f t="shared" si="12"/>
        <v>0</v>
      </c>
      <c r="N164" s="10" t="str">
        <f t="shared" si="13"/>
        <v/>
      </c>
    </row>
    <row r="165" spans="13:14">
      <c r="M165" s="10">
        <f t="shared" si="12"/>
        <v>0</v>
      </c>
      <c r="N165" s="10" t="str">
        <f t="shared" si="13"/>
        <v/>
      </c>
    </row>
    <row r="166" spans="13:14">
      <c r="M166" s="10">
        <f t="shared" si="12"/>
        <v>0</v>
      </c>
      <c r="N166" s="10" t="str">
        <f t="shared" si="13"/>
        <v/>
      </c>
    </row>
    <row r="167" spans="13:14">
      <c r="M167" s="10">
        <f t="shared" si="12"/>
        <v>0</v>
      </c>
      <c r="N167" s="10" t="str">
        <f t="shared" si="13"/>
        <v/>
      </c>
    </row>
    <row r="168" spans="13:14">
      <c r="M168" s="10">
        <f t="shared" si="12"/>
        <v>0</v>
      </c>
      <c r="N168" s="10" t="str">
        <f t="shared" si="13"/>
        <v/>
      </c>
    </row>
    <row r="169" spans="13:14">
      <c r="M169" s="10">
        <f t="shared" si="12"/>
        <v>0</v>
      </c>
      <c r="N169" s="10" t="str">
        <f t="shared" si="13"/>
        <v/>
      </c>
    </row>
    <row r="170" spans="13:14">
      <c r="M170" s="10">
        <f t="shared" si="12"/>
        <v>0</v>
      </c>
      <c r="N170" s="10" t="str">
        <f t="shared" si="13"/>
        <v/>
      </c>
    </row>
    <row r="171" spans="13:14">
      <c r="M171" s="10">
        <f t="shared" si="12"/>
        <v>0</v>
      </c>
      <c r="N171" s="10" t="str">
        <f t="shared" si="13"/>
        <v/>
      </c>
    </row>
    <row r="172" spans="13:14">
      <c r="M172" s="10">
        <f t="shared" si="12"/>
        <v>0</v>
      </c>
      <c r="N172" s="10" t="str">
        <f t="shared" si="13"/>
        <v/>
      </c>
    </row>
    <row r="173" spans="13:14">
      <c r="M173" s="10">
        <f t="shared" si="12"/>
        <v>0</v>
      </c>
      <c r="N173" s="10" t="str">
        <f t="shared" si="13"/>
        <v/>
      </c>
    </row>
    <row r="174" spans="13:14">
      <c r="M174" s="10">
        <f t="shared" si="12"/>
        <v>0</v>
      </c>
      <c r="N174" s="10" t="str">
        <f t="shared" si="13"/>
        <v/>
      </c>
    </row>
    <row r="175" spans="13:14">
      <c r="M175" s="10">
        <f t="shared" si="12"/>
        <v>0</v>
      </c>
      <c r="N175" s="10" t="str">
        <f t="shared" si="13"/>
        <v/>
      </c>
    </row>
    <row r="176" spans="13:14">
      <c r="M176" s="10">
        <f t="shared" si="12"/>
        <v>0</v>
      </c>
      <c r="N176" s="10" t="str">
        <f t="shared" si="13"/>
        <v/>
      </c>
    </row>
    <row r="177" spans="13:14">
      <c r="M177" s="10">
        <f t="shared" si="12"/>
        <v>0</v>
      </c>
      <c r="N177" s="10" t="str">
        <f t="shared" si="13"/>
        <v/>
      </c>
    </row>
    <row r="178" spans="13:14">
      <c r="M178" s="10">
        <f t="shared" si="12"/>
        <v>0</v>
      </c>
      <c r="N178" s="10" t="str">
        <f t="shared" si="13"/>
        <v/>
      </c>
    </row>
    <row r="179" spans="13:14">
      <c r="M179" s="10">
        <f t="shared" si="12"/>
        <v>0</v>
      </c>
      <c r="N179" s="10" t="str">
        <f t="shared" si="13"/>
        <v/>
      </c>
    </row>
    <row r="180" spans="13:14">
      <c r="M180" s="10">
        <f t="shared" si="12"/>
        <v>0</v>
      </c>
      <c r="N180" s="10" t="str">
        <f t="shared" si="13"/>
        <v/>
      </c>
    </row>
    <row r="181" spans="13:14">
      <c r="M181" s="10">
        <f t="shared" si="12"/>
        <v>0</v>
      </c>
      <c r="N181" s="10" t="str">
        <f t="shared" si="13"/>
        <v/>
      </c>
    </row>
    <row r="182" spans="13:14">
      <c r="M182" s="10">
        <f t="shared" si="12"/>
        <v>0</v>
      </c>
      <c r="N182" s="10" t="str">
        <f t="shared" si="13"/>
        <v/>
      </c>
    </row>
    <row r="183" spans="13:14">
      <c r="M183" s="10">
        <f t="shared" si="12"/>
        <v>0</v>
      </c>
      <c r="N183" s="10" t="str">
        <f t="shared" si="13"/>
        <v/>
      </c>
    </row>
    <row r="184" spans="13:14">
      <c r="M184" s="10">
        <f t="shared" si="12"/>
        <v>0</v>
      </c>
      <c r="N184" s="10" t="str">
        <f t="shared" si="13"/>
        <v/>
      </c>
    </row>
    <row r="185" spans="13:14">
      <c r="M185" s="10">
        <f t="shared" si="12"/>
        <v>0</v>
      </c>
      <c r="N185" s="10" t="str">
        <f t="shared" si="13"/>
        <v/>
      </c>
    </row>
    <row r="186" spans="13:14">
      <c r="M186" s="10">
        <f t="shared" si="12"/>
        <v>0</v>
      </c>
      <c r="N186" s="10" t="str">
        <f t="shared" si="13"/>
        <v/>
      </c>
    </row>
    <row r="187" spans="13:14">
      <c r="M187" s="10">
        <f t="shared" si="12"/>
        <v>0</v>
      </c>
      <c r="N187" s="10" t="str">
        <f t="shared" si="13"/>
        <v/>
      </c>
    </row>
    <row r="188" spans="13:14">
      <c r="M188" s="10">
        <f t="shared" si="12"/>
        <v>0</v>
      </c>
      <c r="N188" s="10" t="str">
        <f t="shared" si="13"/>
        <v/>
      </c>
    </row>
    <row r="189" spans="13:14">
      <c r="M189" s="10">
        <f t="shared" si="12"/>
        <v>0</v>
      </c>
      <c r="N189" s="10" t="str">
        <f t="shared" si="13"/>
        <v/>
      </c>
    </row>
    <row r="190" spans="13:14">
      <c r="M190" s="10">
        <f t="shared" si="12"/>
        <v>0</v>
      </c>
      <c r="N190" s="10" t="str">
        <f t="shared" si="13"/>
        <v/>
      </c>
    </row>
    <row r="191" spans="13:14">
      <c r="M191" s="10">
        <f t="shared" si="12"/>
        <v>0</v>
      </c>
      <c r="N191" s="10" t="str">
        <f t="shared" si="13"/>
        <v/>
      </c>
    </row>
    <row r="192" spans="13:14">
      <c r="M192" s="10">
        <f t="shared" si="12"/>
        <v>0</v>
      </c>
      <c r="N192" s="10" t="str">
        <f t="shared" si="13"/>
        <v/>
      </c>
    </row>
    <row r="193" spans="13:14">
      <c r="M193" s="10">
        <f t="shared" si="12"/>
        <v>0</v>
      </c>
      <c r="N193" s="10" t="str">
        <f t="shared" si="13"/>
        <v/>
      </c>
    </row>
    <row r="194" spans="13:14">
      <c r="M194" s="10">
        <f t="shared" si="12"/>
        <v>0</v>
      </c>
      <c r="N194" s="10" t="str">
        <f t="shared" si="13"/>
        <v/>
      </c>
    </row>
    <row r="195" spans="13:14">
      <c r="M195" s="10">
        <f t="shared" si="12"/>
        <v>0</v>
      </c>
      <c r="N195" s="10" t="str">
        <f t="shared" si="13"/>
        <v/>
      </c>
    </row>
    <row r="196" spans="13:14">
      <c r="M196" s="10">
        <f t="shared" si="12"/>
        <v>0</v>
      </c>
      <c r="N196" s="10" t="str">
        <f t="shared" si="13"/>
        <v/>
      </c>
    </row>
    <row r="197" spans="13:14">
      <c r="M197" s="10">
        <f t="shared" si="12"/>
        <v>0</v>
      </c>
      <c r="N197" s="10" t="str">
        <f t="shared" si="13"/>
        <v/>
      </c>
    </row>
    <row r="198" spans="13:14">
      <c r="M198" s="10">
        <f t="shared" si="12"/>
        <v>0</v>
      </c>
      <c r="N198" s="10" t="str">
        <f t="shared" si="13"/>
        <v/>
      </c>
    </row>
    <row r="199" spans="13:14">
      <c r="M199" s="10">
        <f t="shared" si="12"/>
        <v>0</v>
      </c>
      <c r="N199" s="10" t="str">
        <f t="shared" si="13"/>
        <v/>
      </c>
    </row>
    <row r="200" spans="13:14">
      <c r="M200" s="10">
        <f t="shared" si="12"/>
        <v>0</v>
      </c>
      <c r="N200" s="10" t="str">
        <f t="shared" si="13"/>
        <v/>
      </c>
    </row>
    <row r="201" spans="13:14">
      <c r="M201" s="10">
        <f t="shared" si="12"/>
        <v>0</v>
      </c>
      <c r="N201" s="10" t="str">
        <f t="shared" si="13"/>
        <v/>
      </c>
    </row>
    <row r="202" spans="13:14">
      <c r="M202" s="10">
        <f t="shared" si="12"/>
        <v>0</v>
      </c>
      <c r="N202" s="10" t="str">
        <f t="shared" si="13"/>
        <v/>
      </c>
    </row>
    <row r="203" spans="13:14">
      <c r="M203" s="10">
        <f t="shared" si="12"/>
        <v>0</v>
      </c>
      <c r="N203" s="10" t="str">
        <f t="shared" si="13"/>
        <v/>
      </c>
    </row>
    <row r="204" spans="13:14">
      <c r="M204" s="10">
        <f t="shared" si="12"/>
        <v>0</v>
      </c>
      <c r="N204" s="10" t="str">
        <f t="shared" si="13"/>
        <v/>
      </c>
    </row>
    <row r="205" spans="13:14">
      <c r="M205" s="10">
        <f t="shared" si="12"/>
        <v>0</v>
      </c>
      <c r="N205" s="10" t="str">
        <f t="shared" si="13"/>
        <v/>
      </c>
    </row>
    <row r="206" spans="13:14">
      <c r="M206" s="10">
        <f t="shared" si="12"/>
        <v>0</v>
      </c>
      <c r="N206" s="10" t="str">
        <f t="shared" si="13"/>
        <v/>
      </c>
    </row>
    <row r="207" spans="13:14">
      <c r="M207" s="10">
        <f t="shared" si="12"/>
        <v>0</v>
      </c>
      <c r="N207" s="10" t="str">
        <f t="shared" si="13"/>
        <v/>
      </c>
    </row>
    <row r="208" spans="13:14">
      <c r="M208" s="10">
        <f t="shared" si="12"/>
        <v>0</v>
      </c>
      <c r="N208" s="10" t="str">
        <f t="shared" si="13"/>
        <v/>
      </c>
    </row>
    <row r="209" spans="12:14">
      <c r="M209" s="10">
        <f t="shared" si="12"/>
        <v>0</v>
      </c>
      <c r="N209" s="10" t="str">
        <f t="shared" si="13"/>
        <v/>
      </c>
    </row>
    <row r="210" spans="12:14">
      <c r="M210" s="10">
        <f t="shared" si="12"/>
        <v>0</v>
      </c>
      <c r="N210" s="10" t="str">
        <f t="shared" si="13"/>
        <v/>
      </c>
    </row>
    <row r="211" spans="12:14">
      <c r="M211" s="10">
        <f t="shared" si="12"/>
        <v>0</v>
      </c>
      <c r="N211" s="10" t="str">
        <f t="shared" si="13"/>
        <v/>
      </c>
    </row>
    <row r="212" spans="12:14">
      <c r="M212" s="10">
        <f t="shared" si="12"/>
        <v>0</v>
      </c>
      <c r="N212" s="10" t="str">
        <f t="shared" si="13"/>
        <v/>
      </c>
    </row>
    <row r="213" spans="12:14">
      <c r="M213" s="10">
        <f t="shared" si="12"/>
        <v>0</v>
      </c>
      <c r="N213" s="10" t="str">
        <f t="shared" si="13"/>
        <v/>
      </c>
    </row>
    <row r="214" spans="12:14">
      <c r="M214" s="10">
        <f t="shared" si="12"/>
        <v>0</v>
      </c>
      <c r="N214" s="10" t="str">
        <f t="shared" si="13"/>
        <v/>
      </c>
    </row>
    <row r="215" spans="12:14">
      <c r="M215" s="10">
        <f t="shared" si="12"/>
        <v>0</v>
      </c>
      <c r="N215" s="10" t="str">
        <f t="shared" si="13"/>
        <v/>
      </c>
    </row>
    <row r="216" spans="12:14">
      <c r="M216" s="10">
        <f t="shared" si="12"/>
        <v>0</v>
      </c>
      <c r="N216" s="10" t="str">
        <f t="shared" si="13"/>
        <v/>
      </c>
    </row>
    <row r="217" spans="12:14">
      <c r="M217" s="10">
        <f t="shared" si="12"/>
        <v>0</v>
      </c>
      <c r="N217" s="10" t="str">
        <f t="shared" si="13"/>
        <v/>
      </c>
    </row>
    <row r="218" spans="12:14">
      <c r="M218" s="10">
        <f t="shared" si="12"/>
        <v>0</v>
      </c>
      <c r="N218" s="10" t="str">
        <f t="shared" si="13"/>
        <v/>
      </c>
    </row>
    <row r="219" spans="12:14">
      <c r="M219" s="10">
        <f t="shared" si="12"/>
        <v>0</v>
      </c>
      <c r="N219" s="10" t="str">
        <f t="shared" si="13"/>
        <v/>
      </c>
    </row>
    <row r="220" spans="12:14">
      <c r="M220" s="10">
        <f t="shared" si="12"/>
        <v>0</v>
      </c>
      <c r="N220" s="10" t="str">
        <f t="shared" si="13"/>
        <v/>
      </c>
    </row>
    <row r="221" spans="12:14">
      <c r="L221" s="36"/>
      <c r="M221" s="10">
        <f t="shared" si="12"/>
        <v>0</v>
      </c>
      <c r="N221" s="10" t="str">
        <f t="shared" si="13"/>
        <v/>
      </c>
    </row>
    <row r="222" spans="12:14">
      <c r="L222" s="36"/>
      <c r="M222" s="10">
        <f t="shared" si="12"/>
        <v>0</v>
      </c>
      <c r="N222" s="10" t="str">
        <f t="shared" si="13"/>
        <v/>
      </c>
    </row>
    <row r="223" spans="12:14">
      <c r="L223" s="36"/>
      <c r="M223" s="10">
        <f t="shared" si="12"/>
        <v>0</v>
      </c>
      <c r="N223" s="10" t="str">
        <f t="shared" si="13"/>
        <v/>
      </c>
    </row>
    <row r="224" spans="12:14">
      <c r="L224" s="36"/>
      <c r="M224" s="10">
        <f t="shared" si="12"/>
        <v>0</v>
      </c>
      <c r="N224" s="10" t="str">
        <f t="shared" si="13"/>
        <v/>
      </c>
    </row>
    <row r="225" spans="12:14">
      <c r="L225" s="36"/>
      <c r="M225" s="10">
        <f t="shared" ref="M225:M288" si="14">IF(ISNUMBER(FIND("/",$B221,1)),MID($B221,1,FIND("/",$B221,1)-1),$B221)</f>
        <v>0</v>
      </c>
      <c r="N225" s="10" t="str">
        <f t="shared" ref="N225:N288" si="15">IF(ISNUMBER(FIND("/",$B221,1)),MID($B221,FIND("/",$B221,1)+1,LEN($B221)),"")</f>
        <v/>
      </c>
    </row>
    <row r="226" spans="12:14">
      <c r="L226" s="36"/>
      <c r="M226" s="10">
        <f t="shared" si="14"/>
        <v>0</v>
      </c>
      <c r="N226" s="10" t="str">
        <f t="shared" si="15"/>
        <v/>
      </c>
    </row>
    <row r="227" spans="12:14">
      <c r="L227" s="36"/>
      <c r="M227" s="10">
        <f t="shared" si="14"/>
        <v>0</v>
      </c>
      <c r="N227" s="10" t="str">
        <f t="shared" si="15"/>
        <v/>
      </c>
    </row>
    <row r="228" spans="12:14">
      <c r="L228" s="36"/>
      <c r="M228" s="10">
        <f t="shared" si="14"/>
        <v>0</v>
      </c>
      <c r="N228" s="10" t="str">
        <f t="shared" si="15"/>
        <v/>
      </c>
    </row>
    <row r="229" spans="12:14">
      <c r="L229" s="36"/>
      <c r="M229" s="10">
        <f t="shared" si="14"/>
        <v>0</v>
      </c>
      <c r="N229" s="10" t="str">
        <f t="shared" si="15"/>
        <v/>
      </c>
    </row>
    <row r="230" spans="12:14">
      <c r="L230" s="36"/>
      <c r="M230" s="10">
        <f t="shared" si="14"/>
        <v>0</v>
      </c>
      <c r="N230" s="10" t="str">
        <f t="shared" si="15"/>
        <v/>
      </c>
    </row>
    <row r="231" spans="12:14">
      <c r="L231" s="36"/>
      <c r="M231" s="10">
        <f t="shared" si="14"/>
        <v>0</v>
      </c>
      <c r="N231" s="10" t="str">
        <f t="shared" si="15"/>
        <v/>
      </c>
    </row>
    <row r="232" spans="12:14">
      <c r="L232" s="36"/>
      <c r="M232" s="10">
        <f t="shared" si="14"/>
        <v>0</v>
      </c>
      <c r="N232" s="10" t="str">
        <f t="shared" si="15"/>
        <v/>
      </c>
    </row>
    <row r="233" spans="12:14">
      <c r="L233" s="36"/>
      <c r="M233" s="10">
        <f t="shared" si="14"/>
        <v>0</v>
      </c>
      <c r="N233" s="10" t="str">
        <f t="shared" si="15"/>
        <v/>
      </c>
    </row>
    <row r="234" spans="12:14">
      <c r="L234" s="36"/>
      <c r="M234" s="10">
        <f t="shared" si="14"/>
        <v>0</v>
      </c>
      <c r="N234" s="10" t="str">
        <f t="shared" si="15"/>
        <v/>
      </c>
    </row>
    <row r="235" spans="12:14">
      <c r="L235" s="36"/>
      <c r="M235" s="10">
        <f t="shared" si="14"/>
        <v>0</v>
      </c>
      <c r="N235" s="10" t="str">
        <f t="shared" si="15"/>
        <v/>
      </c>
    </row>
    <row r="236" spans="12:14">
      <c r="L236" s="36"/>
      <c r="M236" s="10">
        <f t="shared" si="14"/>
        <v>0</v>
      </c>
      <c r="N236" s="10" t="str">
        <f t="shared" si="15"/>
        <v/>
      </c>
    </row>
    <row r="237" spans="12:14">
      <c r="L237" s="36"/>
      <c r="M237" s="10">
        <f t="shared" si="14"/>
        <v>0</v>
      </c>
      <c r="N237" s="10" t="str">
        <f t="shared" si="15"/>
        <v/>
      </c>
    </row>
    <row r="238" spans="12:14">
      <c r="L238" s="36"/>
      <c r="M238" s="10">
        <f t="shared" si="14"/>
        <v>0</v>
      </c>
      <c r="N238" s="10" t="str">
        <f t="shared" si="15"/>
        <v/>
      </c>
    </row>
    <row r="239" spans="12:14">
      <c r="L239" s="36"/>
      <c r="M239" s="10">
        <f t="shared" si="14"/>
        <v>0</v>
      </c>
      <c r="N239" s="10" t="str">
        <f t="shared" si="15"/>
        <v/>
      </c>
    </row>
    <row r="240" spans="12:14">
      <c r="L240" s="36"/>
      <c r="M240" s="10">
        <f t="shared" si="14"/>
        <v>0</v>
      </c>
      <c r="N240" s="10" t="str">
        <f t="shared" si="15"/>
        <v/>
      </c>
    </row>
    <row r="241" spans="12:14">
      <c r="L241" s="36"/>
      <c r="M241" s="10">
        <f t="shared" si="14"/>
        <v>0</v>
      </c>
      <c r="N241" s="10" t="str">
        <f t="shared" si="15"/>
        <v/>
      </c>
    </row>
    <row r="242" spans="12:14">
      <c r="L242" s="36"/>
      <c r="M242" s="10">
        <f t="shared" si="14"/>
        <v>0</v>
      </c>
      <c r="N242" s="10" t="str">
        <f t="shared" si="15"/>
        <v/>
      </c>
    </row>
    <row r="243" spans="12:14">
      <c r="M243" s="10">
        <f t="shared" si="14"/>
        <v>0</v>
      </c>
      <c r="N243" s="10" t="str">
        <f t="shared" si="15"/>
        <v/>
      </c>
    </row>
    <row r="244" spans="12:14">
      <c r="M244" s="10">
        <f t="shared" si="14"/>
        <v>0</v>
      </c>
      <c r="N244" s="10" t="str">
        <f t="shared" si="15"/>
        <v/>
      </c>
    </row>
    <row r="245" spans="12:14">
      <c r="M245" s="10">
        <f t="shared" si="14"/>
        <v>0</v>
      </c>
      <c r="N245" s="10" t="str">
        <f t="shared" si="15"/>
        <v/>
      </c>
    </row>
    <row r="246" spans="12:14">
      <c r="M246" s="10">
        <f t="shared" si="14"/>
        <v>0</v>
      </c>
      <c r="N246" s="10" t="str">
        <f t="shared" si="15"/>
        <v/>
      </c>
    </row>
    <row r="247" spans="12:14">
      <c r="M247" s="10">
        <f t="shared" si="14"/>
        <v>0</v>
      </c>
      <c r="N247" s="10" t="str">
        <f t="shared" si="15"/>
        <v/>
      </c>
    </row>
    <row r="248" spans="12:14">
      <c r="M248" s="10">
        <f t="shared" si="14"/>
        <v>0</v>
      </c>
      <c r="N248" s="10" t="str">
        <f t="shared" si="15"/>
        <v/>
      </c>
    </row>
    <row r="249" spans="12:14">
      <c r="M249" s="10">
        <f t="shared" si="14"/>
        <v>0</v>
      </c>
      <c r="N249" s="10" t="str">
        <f t="shared" si="15"/>
        <v/>
      </c>
    </row>
    <row r="250" spans="12:14">
      <c r="M250" s="10">
        <f t="shared" si="14"/>
        <v>0</v>
      </c>
      <c r="N250" s="10" t="str">
        <f t="shared" si="15"/>
        <v/>
      </c>
    </row>
    <row r="251" spans="12:14">
      <c r="M251" s="10">
        <f t="shared" si="14"/>
        <v>0</v>
      </c>
      <c r="N251" s="10" t="str">
        <f t="shared" si="15"/>
        <v/>
      </c>
    </row>
    <row r="252" spans="12:14">
      <c r="M252" s="10">
        <f t="shared" si="14"/>
        <v>0</v>
      </c>
      <c r="N252" s="10" t="str">
        <f t="shared" si="15"/>
        <v/>
      </c>
    </row>
    <row r="253" spans="12:14">
      <c r="M253" s="10">
        <f t="shared" si="14"/>
        <v>0</v>
      </c>
      <c r="N253" s="10" t="str">
        <f t="shared" si="15"/>
        <v/>
      </c>
    </row>
    <row r="254" spans="12:14">
      <c r="M254" s="10">
        <f t="shared" si="14"/>
        <v>0</v>
      </c>
      <c r="N254" s="10" t="str">
        <f t="shared" si="15"/>
        <v/>
      </c>
    </row>
    <row r="255" spans="12:14">
      <c r="M255" s="10">
        <f t="shared" si="14"/>
        <v>0</v>
      </c>
      <c r="N255" s="10" t="str">
        <f t="shared" si="15"/>
        <v/>
      </c>
    </row>
    <row r="256" spans="12:14">
      <c r="M256" s="10">
        <f t="shared" si="14"/>
        <v>0</v>
      </c>
      <c r="N256" s="10" t="str">
        <f t="shared" si="15"/>
        <v/>
      </c>
    </row>
    <row r="257" spans="13:14">
      <c r="M257" s="10">
        <f t="shared" si="14"/>
        <v>0</v>
      </c>
      <c r="N257" s="10" t="str">
        <f t="shared" si="15"/>
        <v/>
      </c>
    </row>
    <row r="258" spans="13:14">
      <c r="M258" s="10">
        <f t="shared" si="14"/>
        <v>0</v>
      </c>
      <c r="N258" s="10" t="str">
        <f t="shared" si="15"/>
        <v/>
      </c>
    </row>
    <row r="259" spans="13:14">
      <c r="M259" s="10">
        <f t="shared" si="14"/>
        <v>0</v>
      </c>
      <c r="N259" s="10" t="str">
        <f t="shared" si="15"/>
        <v/>
      </c>
    </row>
    <row r="260" spans="13:14">
      <c r="M260" s="10">
        <f t="shared" si="14"/>
        <v>0</v>
      </c>
      <c r="N260" s="10" t="str">
        <f t="shared" si="15"/>
        <v/>
      </c>
    </row>
    <row r="261" spans="13:14">
      <c r="M261" s="10">
        <f t="shared" si="14"/>
        <v>0</v>
      </c>
      <c r="N261" s="10" t="str">
        <f t="shared" si="15"/>
        <v/>
      </c>
    </row>
    <row r="262" spans="13:14">
      <c r="M262" s="10">
        <f t="shared" si="14"/>
        <v>0</v>
      </c>
      <c r="N262" s="10" t="str">
        <f t="shared" si="15"/>
        <v/>
      </c>
    </row>
    <row r="263" spans="13:14">
      <c r="M263" s="10">
        <f t="shared" si="14"/>
        <v>0</v>
      </c>
      <c r="N263" s="10" t="str">
        <f t="shared" si="15"/>
        <v/>
      </c>
    </row>
    <row r="264" spans="13:14">
      <c r="M264" s="10">
        <f t="shared" si="14"/>
        <v>0</v>
      </c>
      <c r="N264" s="10" t="str">
        <f t="shared" si="15"/>
        <v/>
      </c>
    </row>
    <row r="265" spans="13:14">
      <c r="M265" s="10">
        <f t="shared" si="14"/>
        <v>0</v>
      </c>
      <c r="N265" s="10" t="str">
        <f t="shared" si="15"/>
        <v/>
      </c>
    </row>
    <row r="266" spans="13:14">
      <c r="M266" s="10">
        <f t="shared" si="14"/>
        <v>0</v>
      </c>
      <c r="N266" s="10" t="str">
        <f t="shared" si="15"/>
        <v/>
      </c>
    </row>
    <row r="267" spans="13:14">
      <c r="M267" s="10">
        <f t="shared" si="14"/>
        <v>0</v>
      </c>
      <c r="N267" s="10" t="str">
        <f t="shared" si="15"/>
        <v/>
      </c>
    </row>
    <row r="268" spans="13:14">
      <c r="M268" s="10">
        <f t="shared" si="14"/>
        <v>0</v>
      </c>
      <c r="N268" s="10" t="str">
        <f t="shared" si="15"/>
        <v/>
      </c>
    </row>
    <row r="269" spans="13:14">
      <c r="M269" s="10">
        <f t="shared" si="14"/>
        <v>0</v>
      </c>
      <c r="N269" s="10" t="str">
        <f t="shared" si="15"/>
        <v/>
      </c>
    </row>
    <row r="270" spans="13:14">
      <c r="M270" s="10">
        <f t="shared" si="14"/>
        <v>0</v>
      </c>
      <c r="N270" s="10" t="str">
        <f t="shared" si="15"/>
        <v/>
      </c>
    </row>
    <row r="271" spans="13:14">
      <c r="M271" s="10">
        <f t="shared" si="14"/>
        <v>0</v>
      </c>
      <c r="N271" s="10" t="str">
        <f t="shared" si="15"/>
        <v/>
      </c>
    </row>
    <row r="272" spans="13:14">
      <c r="M272" s="10">
        <f t="shared" si="14"/>
        <v>0</v>
      </c>
      <c r="N272" s="10" t="str">
        <f t="shared" si="15"/>
        <v/>
      </c>
    </row>
    <row r="273" spans="13:14">
      <c r="M273" s="10">
        <f t="shared" si="14"/>
        <v>0</v>
      </c>
      <c r="N273" s="10" t="str">
        <f t="shared" si="15"/>
        <v/>
      </c>
    </row>
    <row r="274" spans="13:14">
      <c r="M274" s="10">
        <f t="shared" si="14"/>
        <v>0</v>
      </c>
      <c r="N274" s="10" t="str">
        <f t="shared" si="15"/>
        <v/>
      </c>
    </row>
    <row r="275" spans="13:14">
      <c r="M275" s="10">
        <f t="shared" si="14"/>
        <v>0</v>
      </c>
      <c r="N275" s="10" t="str">
        <f t="shared" si="15"/>
        <v/>
      </c>
    </row>
    <row r="276" spans="13:14">
      <c r="M276" s="10">
        <f t="shared" si="14"/>
        <v>0</v>
      </c>
      <c r="N276" s="10" t="str">
        <f t="shared" si="15"/>
        <v/>
      </c>
    </row>
    <row r="277" spans="13:14">
      <c r="M277" s="10">
        <f t="shared" si="14"/>
        <v>0</v>
      </c>
      <c r="N277" s="10" t="str">
        <f t="shared" si="15"/>
        <v/>
      </c>
    </row>
    <row r="278" spans="13:14">
      <c r="M278" s="10">
        <f t="shared" si="14"/>
        <v>0</v>
      </c>
      <c r="N278" s="10" t="str">
        <f t="shared" si="15"/>
        <v/>
      </c>
    </row>
    <row r="279" spans="13:14">
      <c r="M279" s="10">
        <f t="shared" si="14"/>
        <v>0</v>
      </c>
      <c r="N279" s="10" t="str">
        <f t="shared" si="15"/>
        <v/>
      </c>
    </row>
    <row r="280" spans="13:14">
      <c r="M280" s="10">
        <f t="shared" si="14"/>
        <v>0</v>
      </c>
      <c r="N280" s="10" t="str">
        <f t="shared" si="15"/>
        <v/>
      </c>
    </row>
    <row r="281" spans="13:14">
      <c r="M281" s="10">
        <f t="shared" si="14"/>
        <v>0</v>
      </c>
      <c r="N281" s="10" t="str">
        <f t="shared" si="15"/>
        <v/>
      </c>
    </row>
    <row r="282" spans="13:14">
      <c r="M282" s="10">
        <f t="shared" si="14"/>
        <v>0</v>
      </c>
      <c r="N282" s="10" t="str">
        <f t="shared" si="15"/>
        <v/>
      </c>
    </row>
    <row r="283" spans="13:14">
      <c r="M283" s="10">
        <f t="shared" si="14"/>
        <v>0</v>
      </c>
      <c r="N283" s="10" t="str">
        <f t="shared" si="15"/>
        <v/>
      </c>
    </row>
    <row r="284" spans="13:14">
      <c r="M284" s="10">
        <f t="shared" si="14"/>
        <v>0</v>
      </c>
      <c r="N284" s="10" t="str">
        <f t="shared" si="15"/>
        <v/>
      </c>
    </row>
    <row r="285" spans="13:14">
      <c r="M285" s="10">
        <f t="shared" si="14"/>
        <v>0</v>
      </c>
      <c r="N285" s="10" t="str">
        <f t="shared" si="15"/>
        <v/>
      </c>
    </row>
    <row r="286" spans="13:14">
      <c r="M286" s="10">
        <f t="shared" si="14"/>
        <v>0</v>
      </c>
      <c r="N286" s="10" t="str">
        <f t="shared" si="15"/>
        <v/>
      </c>
    </row>
    <row r="287" spans="13:14">
      <c r="M287" s="10">
        <f t="shared" si="14"/>
        <v>0</v>
      </c>
      <c r="N287" s="10" t="str">
        <f t="shared" si="15"/>
        <v/>
      </c>
    </row>
    <row r="288" spans="13:14">
      <c r="M288" s="10">
        <f t="shared" si="14"/>
        <v>0</v>
      </c>
      <c r="N288" s="10" t="str">
        <f t="shared" si="15"/>
        <v/>
      </c>
    </row>
    <row r="289" spans="13:14">
      <c r="M289" s="10">
        <f t="shared" ref="M289:M327" si="16">IF(ISNUMBER(FIND("/",$B285,1)),MID($B285,1,FIND("/",$B285,1)-1),$B285)</f>
        <v>0</v>
      </c>
      <c r="N289" s="10" t="str">
        <f t="shared" ref="N289:N327" si="17">IF(ISNUMBER(FIND("/",$B285,1)),MID($B285,FIND("/",$B285,1)+1,LEN($B285)),"")</f>
        <v/>
      </c>
    </row>
    <row r="290" spans="13:14">
      <c r="M290" s="10">
        <f t="shared" si="16"/>
        <v>0</v>
      </c>
      <c r="N290" s="10" t="str">
        <f t="shared" si="17"/>
        <v/>
      </c>
    </row>
    <row r="291" spans="13:14">
      <c r="M291" s="10">
        <f t="shared" si="16"/>
        <v>0</v>
      </c>
      <c r="N291" s="10" t="str">
        <f t="shared" si="17"/>
        <v/>
      </c>
    </row>
    <row r="292" spans="13:14">
      <c r="M292" s="10">
        <f t="shared" si="16"/>
        <v>0</v>
      </c>
      <c r="N292" s="10" t="str">
        <f t="shared" si="17"/>
        <v/>
      </c>
    </row>
    <row r="293" spans="13:14">
      <c r="M293" s="10">
        <f t="shared" si="16"/>
        <v>0</v>
      </c>
      <c r="N293" s="10" t="str">
        <f t="shared" si="17"/>
        <v/>
      </c>
    </row>
    <row r="294" spans="13:14">
      <c r="M294" s="10">
        <f t="shared" si="16"/>
        <v>0</v>
      </c>
      <c r="N294" s="10" t="str">
        <f t="shared" si="17"/>
        <v/>
      </c>
    </row>
    <row r="295" spans="13:14">
      <c r="M295" s="10">
        <f t="shared" si="16"/>
        <v>0</v>
      </c>
      <c r="N295" s="10" t="str">
        <f t="shared" si="17"/>
        <v/>
      </c>
    </row>
    <row r="296" spans="13:14">
      <c r="M296" s="10">
        <f t="shared" si="16"/>
        <v>0</v>
      </c>
      <c r="N296" s="10" t="str">
        <f t="shared" si="17"/>
        <v/>
      </c>
    </row>
    <row r="297" spans="13:14">
      <c r="M297" s="10">
        <f t="shared" si="16"/>
        <v>0</v>
      </c>
      <c r="N297" s="10" t="str">
        <f t="shared" si="17"/>
        <v/>
      </c>
    </row>
    <row r="298" spans="13:14">
      <c r="M298" s="10">
        <f t="shared" si="16"/>
        <v>0</v>
      </c>
      <c r="N298" s="10" t="str">
        <f t="shared" si="17"/>
        <v/>
      </c>
    </row>
    <row r="299" spans="13:14">
      <c r="M299" s="10">
        <f t="shared" si="16"/>
        <v>0</v>
      </c>
      <c r="N299" s="10" t="str">
        <f t="shared" si="17"/>
        <v/>
      </c>
    </row>
    <row r="300" spans="13:14">
      <c r="M300" s="10">
        <f t="shared" si="16"/>
        <v>0</v>
      </c>
      <c r="N300" s="10" t="str">
        <f t="shared" si="17"/>
        <v/>
      </c>
    </row>
    <row r="301" spans="13:14">
      <c r="M301" s="10">
        <f t="shared" si="16"/>
        <v>0</v>
      </c>
      <c r="N301" s="10" t="str">
        <f t="shared" si="17"/>
        <v/>
      </c>
    </row>
    <row r="302" spans="13:14">
      <c r="M302" s="10">
        <f t="shared" si="16"/>
        <v>0</v>
      </c>
      <c r="N302" s="10" t="str">
        <f t="shared" si="17"/>
        <v/>
      </c>
    </row>
    <row r="303" spans="13:14">
      <c r="M303" s="10">
        <f t="shared" si="16"/>
        <v>0</v>
      </c>
      <c r="N303" s="10" t="str">
        <f t="shared" si="17"/>
        <v/>
      </c>
    </row>
    <row r="304" spans="13:14">
      <c r="M304" s="10">
        <f t="shared" si="16"/>
        <v>0</v>
      </c>
      <c r="N304" s="10" t="str">
        <f t="shared" si="17"/>
        <v/>
      </c>
    </row>
    <row r="305" spans="13:14">
      <c r="M305" s="10">
        <f t="shared" si="16"/>
        <v>0</v>
      </c>
      <c r="N305" s="10" t="str">
        <f t="shared" si="17"/>
        <v/>
      </c>
    </row>
    <row r="306" spans="13:14">
      <c r="M306" s="10">
        <f t="shared" si="16"/>
        <v>0</v>
      </c>
      <c r="N306" s="10" t="str">
        <f t="shared" si="17"/>
        <v/>
      </c>
    </row>
    <row r="307" spans="13:14">
      <c r="M307" s="10">
        <f t="shared" si="16"/>
        <v>0</v>
      </c>
      <c r="N307" s="10" t="str">
        <f t="shared" si="17"/>
        <v/>
      </c>
    </row>
    <row r="308" spans="13:14">
      <c r="M308" s="10">
        <f t="shared" si="16"/>
        <v>0</v>
      </c>
      <c r="N308" s="10" t="str">
        <f t="shared" si="17"/>
        <v/>
      </c>
    </row>
    <row r="309" spans="13:14">
      <c r="M309" s="10">
        <f t="shared" si="16"/>
        <v>0</v>
      </c>
      <c r="N309" s="10" t="str">
        <f t="shared" si="17"/>
        <v/>
      </c>
    </row>
    <row r="310" spans="13:14">
      <c r="M310" s="10">
        <f t="shared" si="16"/>
        <v>0</v>
      </c>
      <c r="N310" s="10" t="str">
        <f t="shared" si="17"/>
        <v/>
      </c>
    </row>
    <row r="311" spans="13:14">
      <c r="M311" s="10">
        <f t="shared" si="16"/>
        <v>0</v>
      </c>
      <c r="N311" s="10" t="str">
        <f t="shared" si="17"/>
        <v/>
      </c>
    </row>
    <row r="312" spans="13:14">
      <c r="M312" s="10">
        <f t="shared" si="16"/>
        <v>0</v>
      </c>
      <c r="N312" s="10" t="str">
        <f t="shared" si="17"/>
        <v/>
      </c>
    </row>
    <row r="313" spans="13:14">
      <c r="M313" s="10">
        <f t="shared" si="16"/>
        <v>0</v>
      </c>
      <c r="N313" s="10" t="str">
        <f t="shared" si="17"/>
        <v/>
      </c>
    </row>
    <row r="314" spans="13:14">
      <c r="M314" s="10">
        <f t="shared" si="16"/>
        <v>0</v>
      </c>
      <c r="N314" s="10" t="str">
        <f t="shared" si="17"/>
        <v/>
      </c>
    </row>
    <row r="315" spans="13:14">
      <c r="M315" s="10">
        <f t="shared" si="16"/>
        <v>0</v>
      </c>
      <c r="N315" s="10" t="str">
        <f t="shared" si="17"/>
        <v/>
      </c>
    </row>
    <row r="316" spans="13:14">
      <c r="M316" s="10">
        <f t="shared" si="16"/>
        <v>0</v>
      </c>
      <c r="N316" s="10" t="str">
        <f t="shared" si="17"/>
        <v/>
      </c>
    </row>
    <row r="317" spans="13:14">
      <c r="M317" s="10">
        <f t="shared" si="16"/>
        <v>0</v>
      </c>
      <c r="N317" s="10" t="str">
        <f t="shared" si="17"/>
        <v/>
      </c>
    </row>
    <row r="318" spans="13:14">
      <c r="M318" s="10">
        <f t="shared" si="16"/>
        <v>0</v>
      </c>
      <c r="N318" s="10" t="str">
        <f t="shared" si="17"/>
        <v/>
      </c>
    </row>
    <row r="319" spans="13:14">
      <c r="M319" s="10">
        <f t="shared" si="16"/>
        <v>0</v>
      </c>
      <c r="N319" s="10" t="str">
        <f t="shared" si="17"/>
        <v/>
      </c>
    </row>
    <row r="320" spans="13:14">
      <c r="M320" s="10">
        <f t="shared" si="16"/>
        <v>0</v>
      </c>
      <c r="N320" s="10" t="str">
        <f t="shared" si="17"/>
        <v/>
      </c>
    </row>
    <row r="321" spans="12:14">
      <c r="M321" s="10">
        <f t="shared" si="16"/>
        <v>0</v>
      </c>
      <c r="N321" s="10" t="str">
        <f t="shared" si="17"/>
        <v/>
      </c>
    </row>
    <row r="322" spans="12:14">
      <c r="M322" s="10">
        <f t="shared" si="16"/>
        <v>0</v>
      </c>
      <c r="N322" s="10" t="str">
        <f t="shared" si="17"/>
        <v/>
      </c>
    </row>
    <row r="323" spans="12:14">
      <c r="L323" s="2398"/>
      <c r="M323" s="10">
        <f t="shared" si="16"/>
        <v>0</v>
      </c>
      <c r="N323" s="10" t="str">
        <f t="shared" si="17"/>
        <v/>
      </c>
    </row>
    <row r="324" spans="12:14">
      <c r="L324" s="2399"/>
      <c r="M324" s="10">
        <f t="shared" si="16"/>
        <v>0</v>
      </c>
      <c r="N324" s="10" t="str">
        <f t="shared" si="17"/>
        <v/>
      </c>
    </row>
    <row r="325" spans="12:14">
      <c r="L325" s="2399"/>
      <c r="M325" s="10">
        <f t="shared" si="16"/>
        <v>0</v>
      </c>
      <c r="N325" s="10" t="str">
        <f t="shared" si="17"/>
        <v/>
      </c>
    </row>
    <row r="326" spans="12:14">
      <c r="L326" s="2398"/>
      <c r="M326" s="10">
        <f t="shared" si="16"/>
        <v>0</v>
      </c>
      <c r="N326" s="10" t="str">
        <f t="shared" si="17"/>
        <v/>
      </c>
    </row>
    <row r="327" spans="12:14">
      <c r="L327" s="2398"/>
      <c r="M327" s="10">
        <f t="shared" si="16"/>
        <v>0</v>
      </c>
      <c r="N327" s="10" t="str">
        <f t="shared" si="17"/>
        <v/>
      </c>
    </row>
    <row r="328" spans="12:14">
      <c r="L328" s="2398"/>
    </row>
    <row r="329" spans="12:14">
      <c r="L329" s="2398"/>
    </row>
    <row r="330" spans="12:14">
      <c r="L330" s="124"/>
    </row>
    <row r="331" spans="12:14">
      <c r="L331" s="124"/>
    </row>
  </sheetData>
  <mergeCells count="3">
    <mergeCell ref="A1:H1"/>
    <mergeCell ref="A62:B62"/>
    <mergeCell ref="A3:G3"/>
  </mergeCells>
  <phoneticPr fontId="0" type="noConversion"/>
  <conditionalFormatting sqref="F5:F33">
    <cfRule type="containsText" dxfId="689" priority="19" operator="containsText" text="ALERTA">
      <formula>NOT(ISERROR(SEARCH("ALERTA",F5)))</formula>
    </cfRule>
  </conditionalFormatting>
  <conditionalFormatting sqref="E5:E33">
    <cfRule type="containsText" dxfId="688" priority="20" operator="containsText" text="CADUCADO">
      <formula>NOT(ISERROR(SEARCH("CADUCADO",E5)))</formula>
    </cfRule>
  </conditionalFormatting>
  <conditionalFormatting sqref="F34">
    <cfRule type="containsText" dxfId="687" priority="13" operator="containsText" text="ALERTA">
      <formula>NOT(ISERROR(SEARCH("ALERTA",F34)))</formula>
    </cfRule>
  </conditionalFormatting>
  <conditionalFormatting sqref="E34">
    <cfRule type="containsText" dxfId="686" priority="14" operator="containsText" text="CADUCADO">
      <formula>NOT(ISERROR(SEARCH("CADUCADO",E34)))</formula>
    </cfRule>
  </conditionalFormatting>
  <conditionalFormatting sqref="F36">
    <cfRule type="containsText" dxfId="685" priority="9" operator="containsText" text="ALERTA">
      <formula>NOT(ISERROR(SEARCH("ALERTA",F36)))</formula>
    </cfRule>
  </conditionalFormatting>
  <conditionalFormatting sqref="E36">
    <cfRule type="containsText" dxfId="684" priority="10" operator="containsText" text="CADUCADO">
      <formula>NOT(ISERROR(SEARCH("CADUCADO",E36)))</formula>
    </cfRule>
  </conditionalFormatting>
  <conditionalFormatting sqref="F35">
    <cfRule type="containsText" dxfId="683" priority="7" operator="containsText" text="ALERTA">
      <formula>NOT(ISERROR(SEARCH("ALERTA",F35)))</formula>
    </cfRule>
  </conditionalFormatting>
  <conditionalFormatting sqref="E35">
    <cfRule type="containsText" dxfId="682" priority="8" operator="containsText" text="CADUCADO">
      <formula>NOT(ISERROR(SEARCH("CADUCADO",E35)))</formula>
    </cfRule>
  </conditionalFormatting>
  <conditionalFormatting sqref="F37:F42 F61">
    <cfRule type="containsText" dxfId="681" priority="5" operator="containsText" text="ALERTA">
      <formula>NOT(ISERROR(SEARCH("ALERTA",F37)))</formula>
    </cfRule>
  </conditionalFormatting>
  <conditionalFormatting sqref="E37:E42 E61">
    <cfRule type="containsText" dxfId="680" priority="6" operator="containsText" text="CADUCADO">
      <formula>NOT(ISERROR(SEARCH("CADUCADO",E37)))</formula>
    </cfRule>
  </conditionalFormatting>
  <conditionalFormatting sqref="F43:F51">
    <cfRule type="containsText" dxfId="679" priority="3" operator="containsText" text="ALERTA">
      <formula>NOT(ISERROR(SEARCH("ALERTA",F43)))</formula>
    </cfRule>
  </conditionalFormatting>
  <conditionalFormatting sqref="E43:E51">
    <cfRule type="containsText" dxfId="678" priority="4" operator="containsText" text="CADUCADO">
      <formula>NOT(ISERROR(SEARCH("CADUCADO",E43)))</formula>
    </cfRule>
  </conditionalFormatting>
  <conditionalFormatting sqref="F52:F60">
    <cfRule type="containsText" dxfId="677" priority="1" operator="containsText" text="ALERTA">
      <formula>NOT(ISERROR(SEARCH("ALERTA",F52)))</formula>
    </cfRule>
  </conditionalFormatting>
  <conditionalFormatting sqref="E52:E60">
    <cfRule type="containsText" dxfId="676" priority="2" operator="containsText" text="CADUCADO">
      <formula>NOT(ISERROR(SEARCH("CADUCADO",E52)))</formula>
    </cfRule>
  </conditionalFormatting>
  <hyperlinks>
    <hyperlink ref="A1:H1" location="TITULARES!A1" display="LISTA DE DIAGNOSTICADORES CON AUTORIZACIÓN DE COMERCIALIZACIÓN EN CUBA 2017" xr:uid="{00000000-0004-0000-0F00-000000000000}"/>
  </hyperlinks>
  <pageMargins left="0.75" right="0.75" top="1" bottom="1" header="0" footer="0"/>
  <pageSetup orientation="landscape" verticalDpi="0" r:id="rId2"/>
  <headerFooter alignWithMargins="0"/>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dimension ref="A1:AA318"/>
  <sheetViews>
    <sheetView workbookViewId="0">
      <selection sqref="A1:H1"/>
    </sheetView>
  </sheetViews>
  <sheetFormatPr baseColWidth="10" defaultRowHeight="15"/>
  <cols>
    <col min="1" max="1" width="14.42578125" style="17" customWidth="1"/>
    <col min="2" max="2" width="11.42578125" style="17"/>
    <col min="3" max="3" width="13.7109375" style="17" customWidth="1"/>
    <col min="4" max="4" width="15.5703125" style="17" customWidth="1"/>
    <col min="5" max="5" width="16.7109375" style="17" customWidth="1"/>
    <col min="6" max="6" width="15.5703125" style="17" customWidth="1"/>
    <col min="7" max="7" width="14.5703125" style="17" customWidth="1"/>
    <col min="8" max="8" width="32.7109375" style="17" customWidth="1"/>
    <col min="9" max="9" width="79.85546875" style="17" customWidth="1"/>
    <col min="10" max="10" width="35.5703125" style="17" customWidth="1"/>
    <col min="11" max="11" width="17.5703125" style="48" customWidth="1"/>
    <col min="12" max="12" width="11.42578125" style="2062" customWidth="1"/>
    <col min="13" max="13" width="12.85546875" style="2062" customWidth="1"/>
    <col min="14" max="14" width="17.28515625" style="2062" customWidth="1"/>
    <col min="15" max="15" width="11.5703125" style="2009" customWidth="1"/>
    <col min="16" max="16" width="8.5703125" style="2009" customWidth="1"/>
    <col min="17" max="17" width="5" style="2009" customWidth="1"/>
    <col min="18" max="18" width="11.42578125" style="2009" customWidth="1"/>
    <col min="19" max="19" width="11.42578125" style="17" customWidth="1"/>
    <col min="20" max="21" width="11.42578125" style="17" hidden="1" customWidth="1"/>
    <col min="22" max="22" width="12" style="17" hidden="1" customWidth="1"/>
    <col min="23" max="23" width="11.42578125" style="17" hidden="1" customWidth="1"/>
    <col min="24" max="27" width="0" style="17" hidden="1" customWidth="1"/>
    <col min="28" max="16384" width="11.42578125" style="17"/>
  </cols>
  <sheetData>
    <row r="1" spans="1:27" s="2009" customFormat="1">
      <c r="A1" s="2588" t="s">
        <v>6200</v>
      </c>
      <c r="B1" s="2588"/>
      <c r="C1" s="2588"/>
      <c r="D1" s="2588"/>
      <c r="E1" s="2588"/>
      <c r="F1" s="2588"/>
      <c r="G1" s="2588"/>
      <c r="H1" s="2588"/>
      <c r="K1" s="2062"/>
      <c r="L1" s="2062"/>
      <c r="M1" s="2062"/>
      <c r="N1" s="2062"/>
    </row>
    <row r="2" spans="1:27" s="2009" customFormat="1" ht="25.5" customHeight="1" thickBot="1">
      <c r="A2" s="2138" t="s">
        <v>1375</v>
      </c>
      <c r="B2" s="2139"/>
      <c r="C2" s="2139"/>
      <c r="D2" s="2139"/>
      <c r="E2" s="2139"/>
      <c r="F2" s="2139"/>
      <c r="K2" s="2062"/>
      <c r="L2" s="2062"/>
      <c r="M2" s="2017"/>
      <c r="N2" s="2062"/>
      <c r="S2" s="1942" t="s">
        <v>2738</v>
      </c>
      <c r="T2" s="1960">
        <f ca="1">TODAY()</f>
        <v>46175</v>
      </c>
    </row>
    <row r="3" spans="1:27" s="2009" customFormat="1" ht="21.75" customHeight="1" thickTop="1" thickBot="1">
      <c r="A3" s="2140"/>
      <c r="B3" s="2587" t="s">
        <v>1161</v>
      </c>
      <c r="C3" s="2587"/>
      <c r="D3" s="2587"/>
      <c r="E3" s="2141"/>
      <c r="F3" s="2141"/>
      <c r="G3" s="2142"/>
      <c r="H3" s="2142"/>
      <c r="I3" s="2142"/>
      <c r="J3" s="2142"/>
      <c r="K3" s="2143"/>
      <c r="L3" s="2062"/>
      <c r="M3" s="2062"/>
      <c r="N3" s="2062"/>
    </row>
    <row r="4" spans="1:27" ht="31.5" customHeight="1" thickTop="1" thickBot="1">
      <c r="A4" s="1437" t="s">
        <v>1603</v>
      </c>
      <c r="B4" s="1438" t="s">
        <v>1160</v>
      </c>
      <c r="C4" s="1438" t="s">
        <v>1162</v>
      </c>
      <c r="D4" s="1438" t="s">
        <v>1163</v>
      </c>
      <c r="E4" s="1439" t="s">
        <v>2736</v>
      </c>
      <c r="F4" s="1439" t="s">
        <v>2737</v>
      </c>
      <c r="G4" s="1440" t="s">
        <v>604</v>
      </c>
      <c r="H4" s="1441" t="s">
        <v>1586</v>
      </c>
      <c r="I4" s="1438" t="s">
        <v>1164</v>
      </c>
      <c r="J4" s="1438" t="s">
        <v>1048</v>
      </c>
      <c r="K4" s="1442" t="s">
        <v>517</v>
      </c>
      <c r="L4" s="2017"/>
      <c r="M4" s="2017"/>
      <c r="N4" s="2017"/>
      <c r="O4" s="1975"/>
      <c r="P4" s="1975"/>
      <c r="Q4" s="1975"/>
      <c r="R4" s="2017"/>
      <c r="S4" s="135"/>
      <c r="T4" s="548"/>
      <c r="U4" s="552">
        <v>2012</v>
      </c>
      <c r="V4" s="547">
        <v>2013</v>
      </c>
      <c r="W4" s="547">
        <v>2014</v>
      </c>
      <c r="X4" s="547">
        <v>2015</v>
      </c>
      <c r="Y4" s="547">
        <v>2016</v>
      </c>
      <c r="Z4" s="552" t="s">
        <v>2739</v>
      </c>
      <c r="AA4" s="568" t="s">
        <v>1595</v>
      </c>
    </row>
    <row r="5" spans="1:27" s="7" customFormat="1" ht="34.5" customHeight="1">
      <c r="A5" s="1443" t="s">
        <v>1587</v>
      </c>
      <c r="B5" s="1444" t="s">
        <v>899</v>
      </c>
      <c r="C5" s="1445">
        <v>40340</v>
      </c>
      <c r="D5" s="1446">
        <v>47635</v>
      </c>
      <c r="E5" s="1447" t="str">
        <f t="shared" ref="E5:E22" ca="1" si="0">IF(D5&lt;=$T$2,"CADUCADO","VIGENTE")</f>
        <v>VIGENTE</v>
      </c>
      <c r="F5" s="1447" t="str">
        <f ca="1">IF($T$2&gt;=(EDATE(D5,-4)),"ALERTA","OK")</f>
        <v>OK</v>
      </c>
      <c r="G5" s="1444" t="s">
        <v>1277</v>
      </c>
      <c r="H5" s="1448" t="s">
        <v>4681</v>
      </c>
      <c r="I5" s="1449" t="s">
        <v>1180</v>
      </c>
      <c r="J5" s="1450" t="s">
        <v>1054</v>
      </c>
      <c r="K5" s="1451" t="s">
        <v>597</v>
      </c>
      <c r="L5" s="2018"/>
      <c r="M5" s="2097"/>
      <c r="N5" s="2018"/>
      <c r="O5" s="1975"/>
      <c r="P5" s="1975"/>
      <c r="Q5" s="1975"/>
      <c r="R5" s="2097"/>
      <c r="S5" s="46"/>
      <c r="T5" s="549"/>
      <c r="U5" s="553">
        <f>COUNTIFS($C$5:$C$243, "&gt;="&amp;#REF!, $C$5:$C$243, "&lt;="&amp;#REF!, $A$5:$A$243, "&lt;&gt;F")</f>
        <v>0</v>
      </c>
      <c r="V5" s="553">
        <f>COUNTIFS($C$5:$C$243, "&gt;="&amp;#REF!, $C$5:$C$243, "&lt;="&amp;#REF!, $A$5:$A$243, "&lt;&gt;F")</f>
        <v>0</v>
      </c>
      <c r="W5" s="553">
        <f>COUNTIFS($C$5:$C$243, "&gt;="&amp;#REF!, $C$5:$C$243, "&lt;="&amp;#REF!, $A$5:$A$243, "&lt;&gt;F")</f>
        <v>0</v>
      </c>
      <c r="X5" s="553">
        <f>COUNTIFS($C$5:$C$243, "&gt;="&amp;#REF!, $C$5:$C$243, "&lt;="&amp;#REF!, $A$5:$A$243, "&lt;&gt;F")</f>
        <v>0</v>
      </c>
      <c r="Y5" s="553">
        <f>COUNTIFS($C$5:$C$243, "&gt;="&amp;#REF!, $C$5:$C$243, "&lt;="&amp;#REF!, $A$5:$A$243, "&lt;&gt;F")</f>
        <v>0</v>
      </c>
      <c r="Z5" s="553">
        <f>COUNTIFS($C$5:$C$243,"&gt;="&amp;#REF!, $C$5:$C$243, "&lt;="&amp;#REF!, $A$5:$A$243, "&lt;&gt;F")</f>
        <v>0</v>
      </c>
      <c r="AA5" s="569">
        <f>SUM(U5:Y5)</f>
        <v>0</v>
      </c>
    </row>
    <row r="6" spans="1:27" s="7" customFormat="1">
      <c r="A6" s="1443" t="s">
        <v>1587</v>
      </c>
      <c r="B6" s="1444" t="s">
        <v>900</v>
      </c>
      <c r="C6" s="1445">
        <v>40340</v>
      </c>
      <c r="D6" s="1446">
        <v>47635</v>
      </c>
      <c r="E6" s="1447" t="str">
        <f t="shared" ca="1" si="0"/>
        <v>VIGENTE</v>
      </c>
      <c r="F6" s="1447" t="str">
        <f ca="1">IF($T$2&gt;=(EDATE(D6,-4)),"ALERTA","OK")</f>
        <v>OK</v>
      </c>
      <c r="G6" s="1444" t="s">
        <v>1277</v>
      </c>
      <c r="H6" s="1448" t="s">
        <v>4678</v>
      </c>
      <c r="I6" s="1449" t="s">
        <v>1181</v>
      </c>
      <c r="J6" s="1450" t="s">
        <v>1054</v>
      </c>
      <c r="K6" s="1451" t="s">
        <v>598</v>
      </c>
      <c r="L6" s="2018"/>
      <c r="M6" s="2097"/>
      <c r="N6" s="2018"/>
      <c r="O6" s="1975"/>
      <c r="P6" s="1975"/>
      <c r="Q6" s="1975"/>
      <c r="R6" s="2097"/>
      <c r="S6" s="46"/>
      <c r="T6" s="550" t="s">
        <v>2740</v>
      </c>
      <c r="U6" s="553">
        <f>COUNTIFS($C$5:$C$243, "&gt;="&amp;#REF!, $C$5:$C$243, "&lt;="&amp;#REF!, $A$5:$A$243, "&lt;&gt;F",$G$5:$G$243, "A" )</f>
        <v>0</v>
      </c>
      <c r="V6" s="553">
        <f>COUNTIFS($C$5:$C$243, "&gt;="&amp;#REF!, $C$5:$C$243, "&lt;="&amp;#REF!, $A$5:$A$243, "&lt;&gt;F",$G$5:$G$243, "A" )</f>
        <v>0</v>
      </c>
      <c r="W6" s="553">
        <f>COUNTIFS($C$5:$C$243, "&gt;="&amp;#REF!, $C$5:$C$243, "&lt;="&amp;#REF!, $A$5:$A$243, "&lt;&gt;F",$G$5:$G$243, "A" )</f>
        <v>0</v>
      </c>
      <c r="X6" s="553">
        <f>COUNTIFS($C$5:$C$243, "&gt;="&amp;#REF!, $C$5:$C$243, "&lt;="&amp;#REF!, $A$5:$A$243, "&lt;&gt;F",$G$5:$G$243, "A" )</f>
        <v>0</v>
      </c>
      <c r="Y6" s="553">
        <f>COUNTIFS($C$5:$C$243, "&gt;="&amp;#REF!, $C$5:$C$243, "&lt;="&amp;#REF!, $A$5:$A$243, "&lt;&gt;F",$G$5:$G$243, "A" )</f>
        <v>0</v>
      </c>
      <c r="Z6" s="553">
        <f>COUNTIFS($C$5:$C$243,"&gt;="&amp;#REF!, $C$5:$C$243, "&lt;="&amp;#REF!, $A$5:$A$243, "&lt;&gt;F",$G$5:$G$243, "A")</f>
        <v>0</v>
      </c>
      <c r="AA6" s="569">
        <f>SUM(U6:Y6)</f>
        <v>0</v>
      </c>
    </row>
    <row r="7" spans="1:27" s="7" customFormat="1" ht="18" customHeight="1">
      <c r="A7" s="1443" t="s">
        <v>1587</v>
      </c>
      <c r="B7" s="1444" t="s">
        <v>901</v>
      </c>
      <c r="C7" s="1445">
        <v>40340</v>
      </c>
      <c r="D7" s="1446">
        <v>47635</v>
      </c>
      <c r="E7" s="1447" t="str">
        <f t="shared" ca="1" si="0"/>
        <v>VIGENTE</v>
      </c>
      <c r="F7" s="1447" t="str">
        <f ca="1">IF($T$2&gt;=(EDATE(D7,-4)),"ALERTA","OK")</f>
        <v>OK</v>
      </c>
      <c r="G7" s="1444" t="s">
        <v>1277</v>
      </c>
      <c r="H7" s="1448" t="s">
        <v>4680</v>
      </c>
      <c r="I7" s="1449" t="s">
        <v>1183</v>
      </c>
      <c r="J7" s="1450" t="s">
        <v>1054</v>
      </c>
      <c r="K7" s="1451" t="s">
        <v>600</v>
      </c>
      <c r="L7" s="2018"/>
      <c r="M7" s="2097"/>
      <c r="N7" s="2018"/>
      <c r="O7" s="1975"/>
      <c r="P7" s="1975"/>
      <c r="Q7" s="1975"/>
      <c r="R7" s="2097"/>
      <c r="S7" s="46"/>
      <c r="T7" s="550" t="s">
        <v>2741</v>
      </c>
      <c r="U7" s="553">
        <f>COUNTIFS($C$5:$C$243, "&gt;="&amp;#REF!, $C$5:$C$243, "&lt;="&amp;#REF!, $A$5:$A$243, "&lt;&gt;F",$G$5:$G$243, "B" )</f>
        <v>0</v>
      </c>
      <c r="V7" s="553">
        <f>COUNTIFS($C$5:$C$243, "&gt;="&amp;#REF!, $C$5:$C$243, "&lt;="&amp;#REF!, $A$5:$A$243, "&lt;&gt;F",$G$5:$G$243, "B" )</f>
        <v>0</v>
      </c>
      <c r="W7" s="553">
        <f>COUNTIFS($C$5:$C$243, "&gt;="&amp;#REF!, $C$5:$C$243, "&lt;="&amp;#REF!, $A$5:$A$243, "&lt;&gt;F",$G$5:$G$243, "B" )</f>
        <v>0</v>
      </c>
      <c r="X7" s="553">
        <f>COUNTIFS($C$5:$C$243, "&gt;="&amp;#REF!, $C$5:$C$243, "&lt;="&amp;#REF!, $A$5:$A$243, "&lt;&gt;F",$G$5:$G$243, "B" )</f>
        <v>0</v>
      </c>
      <c r="Y7" s="553">
        <f>COUNTIFS($C$5:$C$243, "&gt;="&amp;#REF!, $C$5:$C$243, "&lt;="&amp;#REF!, $A$5:$A$243, "&lt;&gt;F",$G$5:$G$243, "B" )</f>
        <v>0</v>
      </c>
      <c r="Z7" s="553">
        <f>COUNTIFS($C$5:$C$243,"&gt;="&amp;#REF!, $C$5:$C$243, "&lt;="&amp;Z10, $A$5:$A$243, "&lt;&gt;F",$G$5:$G$243, "A")</f>
        <v>0</v>
      </c>
      <c r="AA7" s="569">
        <f>SUM(U7:Y7)</f>
        <v>0</v>
      </c>
    </row>
    <row r="8" spans="1:27" s="7" customFormat="1" ht="18" customHeight="1">
      <c r="A8" s="1443" t="s">
        <v>1587</v>
      </c>
      <c r="B8" s="1452" t="s">
        <v>1182</v>
      </c>
      <c r="C8" s="1445">
        <v>40394</v>
      </c>
      <c r="D8" s="1446">
        <v>47696</v>
      </c>
      <c r="E8" s="1447" t="str">
        <f t="shared" ca="1" si="0"/>
        <v>VIGENTE</v>
      </c>
      <c r="F8" s="1447" t="str">
        <f ca="1">IF($T$2&gt;=(EDATE(D8,-4)),"ALERTA","OK")</f>
        <v>OK</v>
      </c>
      <c r="G8" s="1444" t="s">
        <v>1277</v>
      </c>
      <c r="H8" s="1448" t="s">
        <v>4679</v>
      </c>
      <c r="I8" s="1449" t="s">
        <v>1184</v>
      </c>
      <c r="J8" s="1450" t="s">
        <v>1054</v>
      </c>
      <c r="K8" s="1451" t="s">
        <v>601</v>
      </c>
      <c r="L8" s="2018"/>
      <c r="M8" s="2097"/>
      <c r="N8" s="2018"/>
      <c r="O8" s="2144"/>
      <c r="P8" s="2144"/>
      <c r="Q8" s="2144"/>
      <c r="R8" s="2097"/>
      <c r="S8" s="46"/>
      <c r="T8" s="550" t="s">
        <v>2742</v>
      </c>
      <c r="U8" s="553">
        <f>COUNTIFS($C$5:$C$243, "&gt;="&amp;#REF!, $C$5:$C$243, "&lt;="&amp;#REF!, $A$5:$A$243, "&lt;&gt;F",$G$5:$G$243, "C" )</f>
        <v>0</v>
      </c>
      <c r="V8" s="553">
        <f>COUNTIFS($C$5:$C$243, "&gt;="&amp;#REF!, $C$5:$C$243, "&lt;="&amp;#REF!, $A$5:$A$243, "&lt;&gt;F",$G$5:$G$243, "C" )</f>
        <v>0</v>
      </c>
      <c r="W8" s="553">
        <f>COUNTIFS($C$5:$C$243, "&gt;="&amp;#REF!, $C$5:$C$243, "&lt;="&amp;#REF!, $A$5:$A$243, "&lt;&gt;F",$G$5:$G$243, "C" )</f>
        <v>0</v>
      </c>
      <c r="X8" s="553">
        <f>COUNTIFS($C$5:$C$243, "&gt;="&amp;#REF!, $C$5:$C$243, "&lt;="&amp;#REF!, $A$5:$A$243, "&lt;&gt;F",$G$5:$G$243, "C" )</f>
        <v>0</v>
      </c>
      <c r="Y8" s="553">
        <f>COUNTIFS($C$5:$C$243, "&gt;="&amp;#REF!, $C$5:$C$243, "&lt;="&amp;#REF!, $A$5:$A$243, "&lt;&gt;F",$G$5:$G$243, "C" )</f>
        <v>0</v>
      </c>
      <c r="Z8" s="553">
        <f>COUNTIFS($C$5:$C$243,"&gt;="&amp;Z10, $C$5:$C$243, "&lt;="&amp;Z11, $A$5:$A$243, "&lt;&gt;F",$G$5:$G$243, "A")</f>
        <v>0</v>
      </c>
      <c r="AA8" s="569">
        <f>SUM(U8:Y8)</f>
        <v>0</v>
      </c>
    </row>
    <row r="9" spans="1:27" s="7" customFormat="1" ht="18" customHeight="1" thickBot="1">
      <c r="A9" s="1443" t="s">
        <v>1587</v>
      </c>
      <c r="B9" s="1444" t="s">
        <v>1812</v>
      </c>
      <c r="C9" s="356">
        <v>41953</v>
      </c>
      <c r="D9" s="1446">
        <v>45597</v>
      </c>
      <c r="E9" s="1447" t="str">
        <f t="shared" ca="1" si="0"/>
        <v>CADUCADO</v>
      </c>
      <c r="F9" s="1447" t="str">
        <f ca="1">IF($T$2&gt;=(EDATE(D9,-4)),"ALERTA","OK")</f>
        <v>ALERTA</v>
      </c>
      <c r="G9" s="1444" t="s">
        <v>1277</v>
      </c>
      <c r="H9" s="1450" t="s">
        <v>4488</v>
      </c>
      <c r="I9" s="1450" t="s">
        <v>1813</v>
      </c>
      <c r="J9" s="1450" t="s">
        <v>1054</v>
      </c>
      <c r="K9" s="1451" t="s">
        <v>1814</v>
      </c>
      <c r="L9" s="2018"/>
      <c r="M9" s="2097"/>
      <c r="N9" s="2018"/>
      <c r="O9" s="2144"/>
      <c r="P9" s="2144"/>
      <c r="Q9" s="2144"/>
      <c r="R9" s="2097"/>
      <c r="S9" s="46"/>
      <c r="T9" s="551" t="s">
        <v>2743</v>
      </c>
      <c r="U9" s="554">
        <f>COUNTIFS($C$5:$C$243, "&gt;="&amp;#REF!, $C$5:$C$243, "&lt;="&amp;#REF!, $A$5:$A$243, "&lt;&gt;F",$G$5:$G$243, "D" )</f>
        <v>0</v>
      </c>
      <c r="V9" s="554">
        <f>COUNTIFS($C$5:$C$243, "&gt;="&amp;#REF!, $C$5:$C$243, "&lt;="&amp;#REF!, $A$5:$A$243, "&lt;&gt;F",$G$5:$G$243, "D" )</f>
        <v>0</v>
      </c>
      <c r="W9" s="554">
        <f>COUNTIFS($C$5:$C$243, "&gt;="&amp;#REF!, $C$5:$C$243, "&lt;="&amp;#REF!, $A$5:$A$243, "&lt;&gt;F",$G$5:$G$243, "D" )</f>
        <v>0</v>
      </c>
      <c r="X9" s="554">
        <f>COUNTIFS($C$5:$C$243, "&gt;="&amp;#REF!, $C$5:$C$243, "&lt;="&amp;#REF!, $A$5:$A$243, "&lt;&gt;F",$G$5:$G$243, "D" )</f>
        <v>0</v>
      </c>
      <c r="Y9" s="554">
        <f>COUNTIFS($C$5:$C$243, "&gt;="&amp;#REF!, $C$5:$C$243, "&lt;="&amp;#REF!, $A$5:$A$243, "&lt;&gt;F",$G$5:$G$243, "D" )</f>
        <v>0</v>
      </c>
      <c r="Z9" s="554">
        <f>COUNTIFS($C$5:$C$243,"&gt;="&amp;Z11, $C$5:$C$243, "&lt;="&amp;Z12, $A$5:$A$243, "&lt;&gt;F",$G$5:$G$243, "A")</f>
        <v>0</v>
      </c>
      <c r="AA9" s="570">
        <f>SUM(U9:Y9)</f>
        <v>0</v>
      </c>
    </row>
    <row r="10" spans="1:27" s="7" customFormat="1" ht="18" customHeight="1" thickTop="1">
      <c r="A10" s="1453" t="s">
        <v>1587</v>
      </c>
      <c r="B10" s="1162" t="s">
        <v>1817</v>
      </c>
      <c r="C10" s="356">
        <v>41953</v>
      </c>
      <c r="D10" s="1447">
        <v>45597</v>
      </c>
      <c r="E10" s="1447" t="str">
        <f t="shared" ca="1" si="0"/>
        <v>CADUCADO</v>
      </c>
      <c r="F10" s="1447" t="str">
        <f t="shared" ref="F10:F22" ca="1" si="1">IF($T$2&gt;=(EDATE(D10,-4)),"ALERTA","OK")</f>
        <v>ALERTA</v>
      </c>
      <c r="G10" s="1162" t="s">
        <v>1277</v>
      </c>
      <c r="H10" s="339" t="s">
        <v>4487</v>
      </c>
      <c r="I10" s="1163" t="s">
        <v>1815</v>
      </c>
      <c r="J10" s="339" t="s">
        <v>1054</v>
      </c>
      <c r="K10" s="1454" t="s">
        <v>1816</v>
      </c>
      <c r="L10" s="2018"/>
      <c r="M10" s="2097"/>
      <c r="N10" s="2018"/>
      <c r="O10" s="2144"/>
      <c r="P10" s="2144"/>
      <c r="Q10" s="2144"/>
      <c r="R10" s="2097"/>
      <c r="S10" s="46"/>
      <c r="T10" s="46"/>
      <c r="U10" s="355"/>
      <c r="V10" s="355"/>
      <c r="W10" s="355"/>
    </row>
    <row r="11" spans="1:27" s="7" customFormat="1" ht="18" customHeight="1">
      <c r="A11" s="1453" t="s">
        <v>1587</v>
      </c>
      <c r="B11" s="1162" t="s">
        <v>1818</v>
      </c>
      <c r="C11" s="356">
        <v>41953</v>
      </c>
      <c r="D11" s="1447">
        <v>45597</v>
      </c>
      <c r="E11" s="1447" t="str">
        <f t="shared" ca="1" si="0"/>
        <v>CADUCADO</v>
      </c>
      <c r="F11" s="1447" t="str">
        <f t="shared" ca="1" si="1"/>
        <v>ALERTA</v>
      </c>
      <c r="G11" s="1162" t="s">
        <v>1277</v>
      </c>
      <c r="H11" s="339" t="s">
        <v>4489</v>
      </c>
      <c r="I11" s="1163" t="s">
        <v>1819</v>
      </c>
      <c r="J11" s="339" t="s">
        <v>1054</v>
      </c>
      <c r="K11" s="1454" t="s">
        <v>1820</v>
      </c>
      <c r="L11" s="2018"/>
      <c r="M11" s="2097"/>
      <c r="N11" s="2018"/>
      <c r="O11" s="2144"/>
      <c r="P11" s="2144"/>
      <c r="Q11" s="2144"/>
      <c r="R11" s="2097"/>
      <c r="S11" s="46"/>
      <c r="T11" s="46"/>
      <c r="U11" s="355"/>
      <c r="V11" s="355"/>
      <c r="W11" s="355"/>
    </row>
    <row r="12" spans="1:27" s="7" customFormat="1" ht="33.75" customHeight="1">
      <c r="A12" s="1453" t="s">
        <v>1587</v>
      </c>
      <c r="B12" s="1162" t="s">
        <v>1890</v>
      </c>
      <c r="C12" s="356">
        <v>39793</v>
      </c>
      <c r="D12" s="1447">
        <v>47088</v>
      </c>
      <c r="E12" s="1447" t="str">
        <f t="shared" ca="1" si="0"/>
        <v>VIGENTE</v>
      </c>
      <c r="F12" s="1447" t="str">
        <f t="shared" ca="1" si="1"/>
        <v>OK</v>
      </c>
      <c r="G12" s="1162" t="s">
        <v>1277</v>
      </c>
      <c r="H12" s="339" t="s">
        <v>2911</v>
      </c>
      <c r="I12" s="1163" t="s">
        <v>2912</v>
      </c>
      <c r="J12" s="339" t="s">
        <v>1054</v>
      </c>
      <c r="K12" s="1454" t="s">
        <v>1889</v>
      </c>
      <c r="L12" s="2018"/>
      <c r="M12" s="2097"/>
      <c r="N12" s="2018"/>
      <c r="O12" s="2144"/>
      <c r="P12" s="2144"/>
      <c r="Q12" s="2144"/>
      <c r="R12" s="2097"/>
      <c r="S12" s="46"/>
      <c r="T12" s="46"/>
      <c r="U12" s="355"/>
      <c r="V12" s="355"/>
      <c r="W12" s="355"/>
    </row>
    <row r="13" spans="1:27" s="7" customFormat="1" ht="18" customHeight="1">
      <c r="A13" s="1453" t="s">
        <v>1587</v>
      </c>
      <c r="B13" s="1162" t="s">
        <v>1891</v>
      </c>
      <c r="C13" s="356">
        <v>39793</v>
      </c>
      <c r="D13" s="1447">
        <v>47088</v>
      </c>
      <c r="E13" s="1447" t="str">
        <f t="shared" ca="1" si="0"/>
        <v>VIGENTE</v>
      </c>
      <c r="F13" s="1447" t="str">
        <f t="shared" ca="1" si="1"/>
        <v>OK</v>
      </c>
      <c r="G13" s="1162" t="s">
        <v>1277</v>
      </c>
      <c r="H13" s="339" t="s">
        <v>1892</v>
      </c>
      <c r="I13" s="1163" t="s">
        <v>1893</v>
      </c>
      <c r="J13" s="339" t="s">
        <v>1054</v>
      </c>
      <c r="K13" s="1454" t="s">
        <v>1894</v>
      </c>
      <c r="L13" s="2018"/>
      <c r="M13" s="2097"/>
      <c r="N13" s="2018"/>
      <c r="O13" s="2144"/>
      <c r="P13" s="2144"/>
      <c r="Q13" s="2144"/>
      <c r="R13" s="2097"/>
      <c r="S13" s="46"/>
      <c r="T13" s="46"/>
      <c r="U13" s="355"/>
      <c r="V13" s="355"/>
      <c r="W13" s="355"/>
    </row>
    <row r="14" spans="1:27" s="7" customFormat="1" ht="31.5" customHeight="1">
      <c r="A14" s="1453" t="s">
        <v>1587</v>
      </c>
      <c r="B14" s="1162" t="s">
        <v>1926</v>
      </c>
      <c r="C14" s="356">
        <v>41985</v>
      </c>
      <c r="D14" s="1447">
        <v>47453</v>
      </c>
      <c r="E14" s="1447" t="str">
        <f t="shared" ca="1" si="0"/>
        <v>VIGENTE</v>
      </c>
      <c r="F14" s="1447" t="str">
        <f t="shared" ca="1" si="1"/>
        <v>OK</v>
      </c>
      <c r="G14" s="1162" t="s">
        <v>1277</v>
      </c>
      <c r="H14" s="339" t="s">
        <v>4579</v>
      </c>
      <c r="I14" s="1163" t="s">
        <v>4580</v>
      </c>
      <c r="J14" s="339" t="s">
        <v>1054</v>
      </c>
      <c r="K14" s="1454" t="s">
        <v>1925</v>
      </c>
      <c r="L14" s="2018"/>
      <c r="M14" s="2097"/>
      <c r="N14" s="2018"/>
      <c r="O14" s="2144"/>
      <c r="P14" s="2144"/>
      <c r="Q14" s="2144"/>
      <c r="R14" s="2097"/>
      <c r="S14" s="46"/>
      <c r="T14" s="46"/>
      <c r="U14" s="355"/>
      <c r="V14" s="355"/>
      <c r="W14" s="355"/>
    </row>
    <row r="15" spans="1:27" s="7" customFormat="1" ht="32.25" customHeight="1">
      <c r="A15" s="1453" t="s">
        <v>1587</v>
      </c>
      <c r="B15" s="1162" t="s">
        <v>1927</v>
      </c>
      <c r="C15" s="356">
        <v>41985</v>
      </c>
      <c r="D15" s="1447">
        <v>47453</v>
      </c>
      <c r="E15" s="1447" t="str">
        <f t="shared" ca="1" si="0"/>
        <v>VIGENTE</v>
      </c>
      <c r="F15" s="1447" t="str">
        <f t="shared" ca="1" si="1"/>
        <v>OK</v>
      </c>
      <c r="G15" s="1162" t="s">
        <v>1278</v>
      </c>
      <c r="H15" s="339" t="s">
        <v>4465</v>
      </c>
      <c r="I15" s="1163" t="s">
        <v>1928</v>
      </c>
      <c r="J15" s="339" t="s">
        <v>1054</v>
      </c>
      <c r="K15" s="1454" t="s">
        <v>1929</v>
      </c>
      <c r="L15" s="2018"/>
      <c r="M15" s="2097"/>
      <c r="N15" s="2018"/>
      <c r="O15" s="2144"/>
      <c r="P15" s="2144"/>
      <c r="Q15" s="2144"/>
      <c r="R15" s="2097"/>
      <c r="S15" s="46"/>
      <c r="T15" s="46"/>
      <c r="U15" s="355"/>
      <c r="V15" s="355"/>
      <c r="W15" s="355"/>
    </row>
    <row r="16" spans="1:27" s="7" customFormat="1" ht="30">
      <c r="A16" s="1453" t="s">
        <v>1587</v>
      </c>
      <c r="B16" s="1162" t="s">
        <v>1931</v>
      </c>
      <c r="C16" s="356">
        <v>41985</v>
      </c>
      <c r="D16" s="1447">
        <v>47453</v>
      </c>
      <c r="E16" s="1447" t="str">
        <f t="shared" ca="1" si="0"/>
        <v>VIGENTE</v>
      </c>
      <c r="F16" s="1447" t="str">
        <f t="shared" ca="1" si="1"/>
        <v>OK</v>
      </c>
      <c r="G16" s="1162" t="s">
        <v>1277</v>
      </c>
      <c r="H16" s="339" t="s">
        <v>4581</v>
      </c>
      <c r="I16" s="1163" t="s">
        <v>4582</v>
      </c>
      <c r="J16" s="339" t="s">
        <v>1054</v>
      </c>
      <c r="K16" s="1454" t="s">
        <v>1932</v>
      </c>
      <c r="L16" s="2018"/>
      <c r="M16" s="2097"/>
      <c r="N16" s="2018"/>
      <c r="O16" s="2144"/>
      <c r="P16" s="2144"/>
      <c r="Q16" s="2144"/>
      <c r="R16" s="2097"/>
      <c r="S16" s="46"/>
      <c r="T16" s="46"/>
      <c r="U16" s="355"/>
      <c r="V16" s="355"/>
      <c r="W16" s="355"/>
    </row>
    <row r="17" spans="1:23" s="7" customFormat="1" ht="27" customHeight="1">
      <c r="A17" s="1453" t="s">
        <v>1587</v>
      </c>
      <c r="B17" s="1162" t="s">
        <v>2127</v>
      </c>
      <c r="C17" s="356">
        <v>42292</v>
      </c>
      <c r="D17" s="1447">
        <v>47757</v>
      </c>
      <c r="E17" s="1447" t="str">
        <f t="shared" ca="1" si="0"/>
        <v>VIGENTE</v>
      </c>
      <c r="F17" s="1447" t="str">
        <f t="shared" ca="1" si="1"/>
        <v>OK</v>
      </c>
      <c r="G17" s="1162" t="s">
        <v>1277</v>
      </c>
      <c r="H17" s="339" t="s">
        <v>6449</v>
      </c>
      <c r="I17" s="1163" t="s">
        <v>2128</v>
      </c>
      <c r="J17" s="339" t="s">
        <v>1054</v>
      </c>
      <c r="K17" s="1454" t="s">
        <v>2129</v>
      </c>
      <c r="L17" s="2018"/>
      <c r="M17" s="2097"/>
      <c r="N17" s="2018"/>
      <c r="O17" s="2144"/>
      <c r="P17" s="2144"/>
      <c r="Q17" s="2144"/>
      <c r="R17" s="2097"/>
      <c r="S17" s="46"/>
      <c r="T17" s="46"/>
      <c r="U17" s="355"/>
      <c r="V17" s="355"/>
      <c r="W17" s="355"/>
    </row>
    <row r="18" spans="1:23" s="7" customFormat="1" ht="30">
      <c r="A18" s="1453" t="s">
        <v>1587</v>
      </c>
      <c r="B18" s="1162" t="s">
        <v>2151</v>
      </c>
      <c r="C18" s="356">
        <v>42359</v>
      </c>
      <c r="D18" s="1447">
        <v>47818</v>
      </c>
      <c r="E18" s="1447" t="str">
        <f t="shared" ca="1" si="0"/>
        <v>VIGENTE</v>
      </c>
      <c r="F18" s="1447" t="str">
        <f t="shared" ca="1" si="1"/>
        <v>OK</v>
      </c>
      <c r="G18" s="1162" t="s">
        <v>1278</v>
      </c>
      <c r="H18" s="339" t="s">
        <v>4802</v>
      </c>
      <c r="I18" s="1163" t="s">
        <v>2152</v>
      </c>
      <c r="J18" s="339" t="s">
        <v>1054</v>
      </c>
      <c r="K18" s="1454" t="s">
        <v>2153</v>
      </c>
      <c r="L18" s="2018"/>
      <c r="M18" s="2097"/>
      <c r="N18" s="2018"/>
      <c r="O18" s="2126"/>
      <c r="P18" s="2126"/>
      <c r="Q18" s="2126"/>
      <c r="R18" s="2097"/>
      <c r="S18" s="46"/>
      <c r="T18" s="46"/>
      <c r="U18" s="355"/>
      <c r="V18" s="355"/>
      <c r="W18" s="355"/>
    </row>
    <row r="19" spans="1:23" s="57" customFormat="1" ht="41.25" customHeight="1">
      <c r="A19" s="1453" t="s">
        <v>1587</v>
      </c>
      <c r="B19" s="1162" t="s">
        <v>2154</v>
      </c>
      <c r="C19" s="356">
        <v>42359</v>
      </c>
      <c r="D19" s="1447">
        <v>47818</v>
      </c>
      <c r="E19" s="1447" t="str">
        <f t="shared" ca="1" si="0"/>
        <v>VIGENTE</v>
      </c>
      <c r="F19" s="1447" t="str">
        <f t="shared" ca="1" si="1"/>
        <v>OK</v>
      </c>
      <c r="G19" s="1162" t="s">
        <v>1278</v>
      </c>
      <c r="H19" s="339" t="s">
        <v>4803</v>
      </c>
      <c r="I19" s="1163" t="s">
        <v>2155</v>
      </c>
      <c r="J19" s="339" t="s">
        <v>1054</v>
      </c>
      <c r="K19" s="1454" t="s">
        <v>2156</v>
      </c>
      <c r="L19" s="2018"/>
      <c r="M19" s="2097"/>
      <c r="N19" s="2018"/>
      <c r="O19" s="2126"/>
      <c r="P19" s="2126"/>
      <c r="Q19" s="2126"/>
      <c r="R19" s="2105"/>
      <c r="S19" s="46"/>
      <c r="T19" s="46"/>
    </row>
    <row r="20" spans="1:23" s="57" customFormat="1" ht="30">
      <c r="A20" s="1453" t="s">
        <v>1587</v>
      </c>
      <c r="B20" s="1162" t="s">
        <v>2157</v>
      </c>
      <c r="C20" s="356">
        <v>42359</v>
      </c>
      <c r="D20" s="1447">
        <v>47818</v>
      </c>
      <c r="E20" s="1447" t="str">
        <f t="shared" ca="1" si="0"/>
        <v>VIGENTE</v>
      </c>
      <c r="F20" s="1447" t="str">
        <f t="shared" ca="1" si="1"/>
        <v>OK</v>
      </c>
      <c r="G20" s="1162" t="s">
        <v>1277</v>
      </c>
      <c r="H20" s="339" t="s">
        <v>4805</v>
      </c>
      <c r="I20" s="1163" t="s">
        <v>2158</v>
      </c>
      <c r="J20" s="339" t="s">
        <v>1054</v>
      </c>
      <c r="K20" s="1454" t="s">
        <v>599</v>
      </c>
      <c r="L20" s="2018"/>
      <c r="M20" s="2097"/>
      <c r="N20" s="2018"/>
      <c r="O20" s="2126"/>
      <c r="P20" s="2126"/>
      <c r="Q20" s="2126"/>
      <c r="R20" s="2105"/>
      <c r="S20" s="329"/>
      <c r="T20" s="329"/>
    </row>
    <row r="21" spans="1:23" s="57" customFormat="1" ht="30">
      <c r="A21" s="1453" t="s">
        <v>1587</v>
      </c>
      <c r="B21" s="1162" t="s">
        <v>2430</v>
      </c>
      <c r="C21" s="356">
        <v>42550</v>
      </c>
      <c r="D21" s="1447">
        <v>46174</v>
      </c>
      <c r="E21" s="1447" t="str">
        <f t="shared" ca="1" si="0"/>
        <v>CADUCADO</v>
      </c>
      <c r="F21" s="1447" t="str">
        <f t="shared" ca="1" si="1"/>
        <v>ALERTA</v>
      </c>
      <c r="G21" s="1162" t="s">
        <v>1277</v>
      </c>
      <c r="H21" s="339" t="s">
        <v>4913</v>
      </c>
      <c r="I21" s="1163" t="s">
        <v>2431</v>
      </c>
      <c r="J21" s="339" t="s">
        <v>1054</v>
      </c>
      <c r="K21" s="1454" t="s">
        <v>2432</v>
      </c>
      <c r="L21" s="2018"/>
      <c r="M21" s="2097"/>
      <c r="N21" s="2018"/>
      <c r="O21" s="2126"/>
      <c r="P21" s="2126"/>
      <c r="Q21" s="2126"/>
      <c r="R21" s="2105"/>
      <c r="S21" s="329"/>
      <c r="T21" s="329"/>
    </row>
    <row r="22" spans="1:23" s="57" customFormat="1" ht="30">
      <c r="A22" s="1453" t="s">
        <v>1587</v>
      </c>
      <c r="B22" s="1162" t="s">
        <v>2433</v>
      </c>
      <c r="C22" s="356">
        <v>42550</v>
      </c>
      <c r="D22" s="1447">
        <v>44348</v>
      </c>
      <c r="E22" s="1447" t="str">
        <f t="shared" ca="1" si="0"/>
        <v>CADUCADO</v>
      </c>
      <c r="F22" s="1447" t="str">
        <f t="shared" ca="1" si="1"/>
        <v>ALERTA</v>
      </c>
      <c r="G22" s="1162" t="s">
        <v>1277</v>
      </c>
      <c r="H22" s="339" t="s">
        <v>2434</v>
      </c>
      <c r="I22" s="1163" t="s">
        <v>2435</v>
      </c>
      <c r="J22" s="339" t="s">
        <v>1054</v>
      </c>
      <c r="K22" s="1454" t="s">
        <v>2436</v>
      </c>
      <c r="L22" s="2018"/>
      <c r="M22" s="2097"/>
      <c r="N22" s="2018"/>
      <c r="O22" s="2126"/>
      <c r="P22" s="2126"/>
      <c r="Q22" s="2126"/>
      <c r="R22" s="2105"/>
      <c r="S22" s="329"/>
      <c r="T22" s="329"/>
    </row>
    <row r="23" spans="1:23" s="57" customFormat="1" ht="30">
      <c r="A23" s="1455" t="s">
        <v>1587</v>
      </c>
      <c r="B23" s="1456" t="s">
        <v>2476</v>
      </c>
      <c r="C23" s="358">
        <v>42524</v>
      </c>
      <c r="D23" s="1457">
        <v>44348</v>
      </c>
      <c r="E23" s="1447" t="str">
        <f t="shared" ref="E23:E32" ca="1" si="2">IF(D23&lt;=$T$2,"CADUCADO","VIGENTE")</f>
        <v>CADUCADO</v>
      </c>
      <c r="F23" s="1447" t="str">
        <f t="shared" ref="F23:F32" ca="1" si="3">IF($T$2&gt;=(EDATE(D23,-4)),"ALERTA","OK")</f>
        <v>ALERTA</v>
      </c>
      <c r="G23" s="1456" t="s">
        <v>1277</v>
      </c>
      <c r="H23" s="1420" t="s">
        <v>2477</v>
      </c>
      <c r="I23" s="1421" t="s">
        <v>2478</v>
      </c>
      <c r="J23" s="1420" t="s">
        <v>1054</v>
      </c>
      <c r="K23" s="1458" t="s">
        <v>2479</v>
      </c>
      <c r="L23" s="2018"/>
      <c r="M23" s="2097"/>
      <c r="N23" s="2018"/>
      <c r="O23" s="2126"/>
      <c r="P23" s="2126"/>
      <c r="Q23" s="2126"/>
      <c r="R23" s="2105"/>
      <c r="S23" s="329"/>
      <c r="T23" s="329"/>
    </row>
    <row r="24" spans="1:23" s="57" customFormat="1" ht="30">
      <c r="A24" s="1459" t="s">
        <v>1587</v>
      </c>
      <c r="B24" s="1162" t="s">
        <v>2682</v>
      </c>
      <c r="C24" s="356">
        <v>42716</v>
      </c>
      <c r="D24" s="1460">
        <v>46357</v>
      </c>
      <c r="E24" s="1460" t="str">
        <f t="shared" ca="1" si="2"/>
        <v>VIGENTE</v>
      </c>
      <c r="F24" s="1461" t="str">
        <f t="shared" ca="1" si="3"/>
        <v>OK</v>
      </c>
      <c r="G24" s="1162" t="s">
        <v>1278</v>
      </c>
      <c r="H24" s="1462" t="s">
        <v>2683</v>
      </c>
      <c r="I24" s="1163" t="s">
        <v>2684</v>
      </c>
      <c r="J24" s="339" t="s">
        <v>64</v>
      </c>
      <c r="K24" s="1164" t="s">
        <v>603</v>
      </c>
      <c r="L24" s="2018"/>
      <c r="M24" s="2097"/>
      <c r="N24" s="2018"/>
      <c r="O24" s="2126"/>
      <c r="P24" s="2126"/>
      <c r="Q24" s="2126"/>
      <c r="R24" s="2105"/>
      <c r="S24" s="329"/>
      <c r="T24" s="329"/>
    </row>
    <row r="25" spans="1:23" s="57" customFormat="1" ht="30">
      <c r="A25" s="1463" t="s">
        <v>1587</v>
      </c>
      <c r="B25" s="1464" t="s">
        <v>2680</v>
      </c>
      <c r="C25" s="1465">
        <v>42716</v>
      </c>
      <c r="D25" s="1466">
        <v>46357</v>
      </c>
      <c r="E25" s="1466" t="str">
        <f t="shared" ca="1" si="2"/>
        <v>VIGENTE</v>
      </c>
      <c r="F25" s="1461" t="str">
        <f t="shared" ca="1" si="3"/>
        <v>OK</v>
      </c>
      <c r="G25" s="1464" t="s">
        <v>1278</v>
      </c>
      <c r="H25" s="1467" t="s">
        <v>2679</v>
      </c>
      <c r="I25" s="1468" t="s">
        <v>2681</v>
      </c>
      <c r="J25" s="1469" t="s">
        <v>522</v>
      </c>
      <c r="K25" s="1470" t="s">
        <v>602</v>
      </c>
      <c r="L25" s="2018"/>
      <c r="M25" s="2097"/>
      <c r="N25" s="2018"/>
      <c r="O25" s="2126"/>
      <c r="P25" s="2126"/>
      <c r="Q25" s="2126"/>
      <c r="R25" s="2105"/>
      <c r="S25" s="329"/>
      <c r="T25" s="329"/>
    </row>
    <row r="26" spans="1:23" s="57" customFormat="1" ht="30">
      <c r="A26" s="1471" t="s">
        <v>1587</v>
      </c>
      <c r="B26" s="1472" t="s">
        <v>3184</v>
      </c>
      <c r="C26" s="1473">
        <v>42912</v>
      </c>
      <c r="D26" s="1474">
        <v>44738</v>
      </c>
      <c r="E26" s="1474" t="str">
        <f t="shared" ca="1" si="2"/>
        <v>CADUCADO</v>
      </c>
      <c r="F26" s="868" t="str">
        <f t="shared" ca="1" si="3"/>
        <v>ALERTA</v>
      </c>
      <c r="G26" s="1472" t="s">
        <v>1277</v>
      </c>
      <c r="H26" s="1475" t="s">
        <v>3181</v>
      </c>
      <c r="I26" s="1476" t="s">
        <v>3182</v>
      </c>
      <c r="J26" s="1477" t="s">
        <v>522</v>
      </c>
      <c r="K26" s="1478" t="s">
        <v>3183</v>
      </c>
      <c r="L26" s="2018"/>
      <c r="M26" s="2097"/>
      <c r="N26" s="2018"/>
      <c r="O26" s="2126"/>
      <c r="P26" s="2126"/>
      <c r="Q26" s="2126"/>
      <c r="R26" s="2105"/>
      <c r="S26" s="329"/>
      <c r="T26" s="329"/>
    </row>
    <row r="27" spans="1:23" s="57" customFormat="1" ht="30">
      <c r="A27" s="1479" t="s">
        <v>1587</v>
      </c>
      <c r="B27" s="1480" t="s">
        <v>3255</v>
      </c>
      <c r="C27" s="933">
        <v>43172</v>
      </c>
      <c r="D27" s="1481">
        <v>46825</v>
      </c>
      <c r="E27" s="1481" t="str">
        <f t="shared" ca="1" si="2"/>
        <v>VIGENTE</v>
      </c>
      <c r="F27" s="1482" t="str">
        <f t="shared" ca="1" si="3"/>
        <v>OK</v>
      </c>
      <c r="G27" s="1480" t="s">
        <v>1277</v>
      </c>
      <c r="H27" s="1483" t="s">
        <v>3254</v>
      </c>
      <c r="I27" s="1484" t="s">
        <v>3256</v>
      </c>
      <c r="J27" s="1483" t="s">
        <v>1054</v>
      </c>
      <c r="K27" s="1485" t="s">
        <v>3257</v>
      </c>
      <c r="L27" s="2018"/>
      <c r="M27" s="2097"/>
      <c r="N27" s="2018"/>
      <c r="O27" s="2126"/>
      <c r="P27" s="2126"/>
      <c r="Q27" s="2126"/>
      <c r="R27" s="2105"/>
      <c r="S27" s="329"/>
      <c r="T27" s="329"/>
    </row>
    <row r="28" spans="1:23" s="57" customFormat="1">
      <c r="A28" s="1479" t="s">
        <v>1587</v>
      </c>
      <c r="B28" s="1480" t="s">
        <v>3721</v>
      </c>
      <c r="C28" s="933">
        <v>43257</v>
      </c>
      <c r="D28" s="1481">
        <v>46910</v>
      </c>
      <c r="E28" s="1481" t="str">
        <f t="shared" ca="1" si="2"/>
        <v>VIGENTE</v>
      </c>
      <c r="F28" s="1482" t="str">
        <f t="shared" ca="1" si="3"/>
        <v>OK</v>
      </c>
      <c r="G28" s="1480" t="s">
        <v>1277</v>
      </c>
      <c r="H28" s="1483" t="s">
        <v>3718</v>
      </c>
      <c r="I28" s="1484" t="s">
        <v>3719</v>
      </c>
      <c r="J28" s="1483" t="s">
        <v>1054</v>
      </c>
      <c r="K28" s="1485" t="s">
        <v>3720</v>
      </c>
      <c r="L28" s="2018"/>
      <c r="M28" s="2097"/>
      <c r="N28" s="2018"/>
      <c r="O28" s="2126"/>
      <c r="P28" s="2126"/>
      <c r="Q28" s="2126"/>
      <c r="R28" s="2105"/>
      <c r="S28" s="329"/>
      <c r="T28" s="329"/>
    </row>
    <row r="29" spans="1:23" s="57" customFormat="1" ht="30">
      <c r="A29" s="1479" t="s">
        <v>1587</v>
      </c>
      <c r="B29" s="1480" t="s">
        <v>3740</v>
      </c>
      <c r="C29" s="933">
        <v>43390</v>
      </c>
      <c r="D29" s="1481">
        <v>47043</v>
      </c>
      <c r="E29" s="1481" t="str">
        <f t="shared" ca="1" si="2"/>
        <v>VIGENTE</v>
      </c>
      <c r="F29" s="1482" t="str">
        <f t="shared" ca="1" si="3"/>
        <v>OK</v>
      </c>
      <c r="G29" s="1480" t="s">
        <v>1277</v>
      </c>
      <c r="H29" s="1483" t="s">
        <v>3741</v>
      </c>
      <c r="I29" s="1484" t="s">
        <v>3742</v>
      </c>
      <c r="J29" s="1483" t="s">
        <v>580</v>
      </c>
      <c r="K29" s="1485" t="s">
        <v>1930</v>
      </c>
      <c r="L29" s="2018"/>
      <c r="M29" s="2097"/>
      <c r="N29" s="2018"/>
      <c r="O29" s="2126"/>
      <c r="P29" s="2126"/>
      <c r="Q29" s="2126"/>
      <c r="R29" s="2105"/>
      <c r="S29" s="329"/>
      <c r="T29" s="329"/>
    </row>
    <row r="30" spans="1:23" s="119" customFormat="1" ht="27.4" customHeight="1">
      <c r="A30" s="1453" t="s">
        <v>1587</v>
      </c>
      <c r="B30" s="1162" t="s">
        <v>3743</v>
      </c>
      <c r="C30" s="356">
        <v>43390</v>
      </c>
      <c r="D30" s="1447">
        <v>47043</v>
      </c>
      <c r="E30" s="1447" t="str">
        <f t="shared" ca="1" si="2"/>
        <v>VIGENTE</v>
      </c>
      <c r="F30" s="1486" t="str">
        <f t="shared" ca="1" si="3"/>
        <v>OK</v>
      </c>
      <c r="G30" s="1162" t="s">
        <v>1277</v>
      </c>
      <c r="H30" s="339" t="s">
        <v>3744</v>
      </c>
      <c r="I30" s="1163" t="s">
        <v>3745</v>
      </c>
      <c r="J30" s="339" t="s">
        <v>522</v>
      </c>
      <c r="K30" s="1454" t="s">
        <v>1933</v>
      </c>
      <c r="L30" s="1952"/>
      <c r="M30" s="1952"/>
      <c r="N30" s="1952"/>
      <c r="O30" s="2008"/>
      <c r="P30" s="2008"/>
      <c r="Q30" s="2008"/>
      <c r="R30" s="2008"/>
      <c r="S30" s="118"/>
      <c r="T30" s="118"/>
      <c r="U30" s="118"/>
      <c r="V30" s="118"/>
      <c r="W30" s="118"/>
    </row>
    <row r="31" spans="1:23" s="121" customFormat="1" ht="30.75" customHeight="1">
      <c r="A31" s="1453" t="s">
        <v>1587</v>
      </c>
      <c r="B31" s="1162" t="s">
        <v>3819</v>
      </c>
      <c r="C31" s="356">
        <v>43413</v>
      </c>
      <c r="D31" s="1447">
        <v>47087</v>
      </c>
      <c r="E31" s="1447" t="str">
        <f t="shared" ca="1" si="2"/>
        <v>VIGENTE</v>
      </c>
      <c r="F31" s="1486" t="str">
        <f t="shared" ca="1" si="3"/>
        <v>OK</v>
      </c>
      <c r="G31" s="1162" t="s">
        <v>1277</v>
      </c>
      <c r="H31" s="339" t="s">
        <v>3816</v>
      </c>
      <c r="I31" s="1163" t="s">
        <v>3817</v>
      </c>
      <c r="J31" s="339" t="s">
        <v>580</v>
      </c>
      <c r="K31" s="1454" t="s">
        <v>3818</v>
      </c>
      <c r="L31" s="2145"/>
      <c r="M31" s="2145"/>
      <c r="N31" s="2145"/>
      <c r="O31" s="2146"/>
      <c r="P31" s="2146"/>
      <c r="Q31" s="2146"/>
      <c r="R31" s="2146"/>
      <c r="S31" s="725"/>
      <c r="T31" s="725"/>
      <c r="U31" s="725"/>
      <c r="V31" s="725"/>
      <c r="W31" s="725"/>
    </row>
    <row r="32" spans="1:23" s="119" customFormat="1" ht="30.75" customHeight="1">
      <c r="A32" s="1453" t="s">
        <v>1587</v>
      </c>
      <c r="B32" s="1162" t="s">
        <v>3882</v>
      </c>
      <c r="C32" s="356">
        <v>43447</v>
      </c>
      <c r="D32" s="1447">
        <v>47118</v>
      </c>
      <c r="E32" s="1447" t="str">
        <f t="shared" ca="1" si="2"/>
        <v>VIGENTE</v>
      </c>
      <c r="F32" s="1486" t="str">
        <f t="shared" ca="1" si="3"/>
        <v>OK</v>
      </c>
      <c r="G32" s="1162" t="s">
        <v>1277</v>
      </c>
      <c r="H32" s="339" t="s">
        <v>3883</v>
      </c>
      <c r="I32" s="1163" t="s">
        <v>3884</v>
      </c>
      <c r="J32" s="339" t="s">
        <v>580</v>
      </c>
      <c r="K32" s="1454" t="s">
        <v>3885</v>
      </c>
      <c r="L32" s="1952"/>
      <c r="M32" s="1952"/>
      <c r="N32" s="1952"/>
      <c r="O32" s="2008"/>
      <c r="P32" s="2008"/>
      <c r="Q32" s="2008"/>
      <c r="R32" s="2008"/>
      <c r="S32" s="118"/>
      <c r="T32" s="118"/>
      <c r="U32" s="118"/>
      <c r="V32" s="118"/>
      <c r="W32" s="118"/>
    </row>
    <row r="33" spans="1:23" s="145" customFormat="1" ht="30">
      <c r="A33" s="1453" t="s">
        <v>1587</v>
      </c>
      <c r="B33" s="1162" t="s">
        <v>4652</v>
      </c>
      <c r="C33" s="356">
        <v>44048</v>
      </c>
      <c r="D33" s="1447">
        <v>47726</v>
      </c>
      <c r="E33" s="1447" t="str">
        <f ca="1">IF(D33&lt;=$T$2,"CADUCADO","VIGENTE")</f>
        <v>VIGENTE</v>
      </c>
      <c r="F33" s="1486" t="str">
        <f ca="1">IF($T$2&gt;=(EDATE(D33,-4)),"ALERTA","OK")</f>
        <v>OK</v>
      </c>
      <c r="G33" s="1162" t="s">
        <v>1277</v>
      </c>
      <c r="H33" s="339" t="s">
        <v>4676</v>
      </c>
      <c r="I33" s="1163" t="s">
        <v>4677</v>
      </c>
      <c r="J33" s="339" t="s">
        <v>522</v>
      </c>
      <c r="K33" s="1454" t="s">
        <v>4653</v>
      </c>
      <c r="L33" s="2017"/>
      <c r="M33" s="2062"/>
      <c r="N33" s="2017"/>
      <c r="O33" s="1953"/>
      <c r="P33" s="1953"/>
      <c r="Q33" s="1953"/>
      <c r="R33" s="2127"/>
      <c r="S33" s="294"/>
      <c r="T33" s="294"/>
    </row>
    <row r="34" spans="1:23" s="145" customFormat="1" ht="21" customHeight="1">
      <c r="A34" s="1453"/>
      <c r="B34" s="1162"/>
      <c r="C34" s="356"/>
      <c r="D34" s="1447"/>
      <c r="E34" s="1447" t="str">
        <f ca="1">IF(D34&lt;=$T$2,"CADUCADO","VIGENTE")</f>
        <v>CADUCADO</v>
      </c>
      <c r="F34" s="1486" t="e">
        <f ca="1">IF($T$2&gt;=(EDATE(D34,-4)),"ALERTA","OK")</f>
        <v>#NUM!</v>
      </c>
      <c r="G34" s="1162"/>
      <c r="H34" s="339"/>
      <c r="I34" s="1163"/>
      <c r="J34" s="339"/>
      <c r="K34" s="1454"/>
      <c r="L34" s="2017"/>
      <c r="M34" s="2062"/>
      <c r="N34" s="2017"/>
      <c r="O34" s="1953"/>
      <c r="P34" s="1953"/>
      <c r="Q34" s="1953"/>
      <c r="R34" s="2127"/>
      <c r="S34" s="294"/>
      <c r="T34" s="294"/>
    </row>
    <row r="35" spans="1:23" s="145" customFormat="1" ht="31.5" customHeight="1">
      <c r="A35" s="1487"/>
      <c r="B35" s="1488"/>
      <c r="C35" s="1489"/>
      <c r="D35" s="1490"/>
      <c r="E35" s="1490"/>
      <c r="F35" s="1491"/>
      <c r="G35" s="1488"/>
      <c r="H35" s="1492"/>
      <c r="I35" s="1493"/>
      <c r="J35" s="1492"/>
      <c r="K35" s="1494"/>
      <c r="L35" s="2017"/>
      <c r="M35" s="2062"/>
      <c r="N35" s="2017"/>
      <c r="O35" s="1953"/>
      <c r="P35" s="1953"/>
      <c r="Q35" s="1953"/>
      <c r="R35" s="2127"/>
      <c r="S35" s="294"/>
      <c r="T35" s="294"/>
    </row>
    <row r="36" spans="1:23" s="1953" customFormat="1" ht="19.5" customHeight="1">
      <c r="A36" s="2563" t="s">
        <v>2177</v>
      </c>
      <c r="B36" s="2564"/>
      <c r="C36" s="2148"/>
      <c r="D36" s="2149"/>
      <c r="E36" s="2149"/>
      <c r="F36" s="2149"/>
      <c r="G36" s="2105"/>
      <c r="H36" s="2126"/>
      <c r="I36" s="2031"/>
      <c r="J36" s="2126"/>
      <c r="K36" s="2127"/>
      <c r="L36" s="2017"/>
      <c r="M36" s="2062"/>
      <c r="N36" s="2017"/>
      <c r="R36" s="2127"/>
      <c r="S36" s="2127"/>
      <c r="T36" s="2127"/>
    </row>
    <row r="37" spans="1:23" s="1953" customFormat="1" ht="21" customHeight="1" thickBot="1">
      <c r="L37" s="2017"/>
      <c r="M37" s="2062"/>
      <c r="N37" s="2017"/>
      <c r="R37" s="2127"/>
      <c r="S37" s="2127"/>
      <c r="T37" s="2127"/>
    </row>
    <row r="38" spans="1:23" s="145" customFormat="1" ht="29.25" customHeight="1">
      <c r="A38" s="345" t="s">
        <v>1599</v>
      </c>
      <c r="B38" s="345" t="s">
        <v>1600</v>
      </c>
      <c r="C38" s="345" t="s">
        <v>1601</v>
      </c>
      <c r="D38" s="345" t="s">
        <v>1602</v>
      </c>
      <c r="E38" s="2043"/>
      <c r="F38" s="2043"/>
      <c r="G38" s="2097"/>
      <c r="H38" s="2150"/>
      <c r="I38" s="2009"/>
      <c r="J38" s="2009"/>
      <c r="K38" s="2062"/>
      <c r="L38" s="2017"/>
      <c r="M38" s="2062"/>
      <c r="N38" s="2017"/>
      <c r="O38" s="1953"/>
      <c r="P38" s="1953"/>
      <c r="Q38" s="1953"/>
      <c r="R38" s="2127"/>
      <c r="S38" s="294"/>
      <c r="T38" s="294"/>
    </row>
    <row r="39" spans="1:23" s="145" customFormat="1" ht="30" customHeight="1" thickBot="1">
      <c r="A39" s="419">
        <f>COUNTIF($A5:$A36,"P*")</f>
        <v>29</v>
      </c>
      <c r="B39" s="419">
        <f>COUNTIF($A5:$A36,"S*")</f>
        <v>0</v>
      </c>
      <c r="C39" s="419">
        <f>COUNTIF($A5:$A36,"F")</f>
        <v>0</v>
      </c>
      <c r="D39" s="419">
        <f>COUNTIF($A5:$A36,"P*") + COUNTIF($A5:$A36,"S2") *2 + COUNTIF($A5:$A36,"S3") *3 + COUNTIF($A5:$A36,"S4") *4</f>
        <v>29</v>
      </c>
      <c r="E39" s="2097"/>
      <c r="F39" s="2097"/>
      <c r="G39" s="2009"/>
      <c r="H39" s="1948"/>
      <c r="I39" s="2009"/>
      <c r="J39" s="2009"/>
      <c r="K39" s="2062"/>
      <c r="L39" s="2017"/>
      <c r="M39" s="2062"/>
      <c r="N39" s="2017"/>
      <c r="O39" s="1953"/>
      <c r="P39" s="1953"/>
      <c r="Q39" s="1953"/>
      <c r="R39" s="2127"/>
      <c r="S39" s="294"/>
      <c r="T39" s="294"/>
    </row>
    <row r="40" spans="1:23" s="1953" customFormat="1" ht="21" customHeight="1">
      <c r="A40" s="2009"/>
      <c r="B40" s="2009"/>
      <c r="C40" s="2009"/>
      <c r="D40" s="2009"/>
      <c r="E40" s="2009"/>
      <c r="F40" s="2009"/>
      <c r="G40" s="2009"/>
      <c r="H40" s="2009"/>
      <c r="I40" s="2009"/>
      <c r="J40" s="2009"/>
      <c r="K40" s="2062"/>
      <c r="L40" s="2017"/>
      <c r="M40" s="2062"/>
      <c r="N40" s="2017"/>
      <c r="R40" s="2127"/>
      <c r="S40" s="2127"/>
      <c r="T40" s="2127"/>
    </row>
    <row r="41" spans="1:23" s="1953" customFormat="1" ht="31.5" customHeight="1">
      <c r="A41" s="2009"/>
      <c r="B41" s="2009"/>
      <c r="C41" s="2009"/>
      <c r="D41" s="2009"/>
      <c r="E41" s="2009"/>
      <c r="F41" s="2009"/>
      <c r="G41" s="2009"/>
      <c r="H41" s="2009"/>
      <c r="I41" s="2009"/>
      <c r="J41" s="2009"/>
      <c r="K41" s="2062"/>
      <c r="L41" s="2017"/>
      <c r="M41" s="2062"/>
      <c r="N41" s="2017"/>
      <c r="R41" s="2127"/>
      <c r="S41" s="2127"/>
      <c r="T41" s="2127"/>
    </row>
    <row r="42" spans="1:23" s="1953" customFormat="1">
      <c r="A42" s="2009"/>
      <c r="B42" s="2009"/>
      <c r="C42" s="2009"/>
      <c r="D42" s="2009"/>
      <c r="E42" s="2009"/>
      <c r="F42" s="2009"/>
      <c r="G42" s="2009"/>
      <c r="H42" s="2009"/>
      <c r="I42" s="2009"/>
      <c r="J42" s="2009"/>
      <c r="K42" s="2062"/>
      <c r="M42" s="2062"/>
      <c r="S42" s="2127"/>
      <c r="T42" s="2127"/>
    </row>
    <row r="43" spans="1:23" s="1953" customFormat="1">
      <c r="A43" s="2009"/>
      <c r="B43" s="2009"/>
      <c r="C43" s="2009"/>
      <c r="D43" s="2009"/>
      <c r="E43" s="2009"/>
      <c r="F43" s="2009"/>
      <c r="G43" s="2009"/>
      <c r="H43" s="2009"/>
      <c r="I43" s="2009"/>
      <c r="J43" s="2009"/>
      <c r="K43" s="2062"/>
      <c r="L43" s="2017"/>
      <c r="M43" s="2062"/>
      <c r="N43" s="2017"/>
      <c r="R43" s="2127"/>
      <c r="S43" s="2127"/>
      <c r="T43" s="2127"/>
    </row>
    <row r="44" spans="1:23" s="2009" customFormat="1">
      <c r="K44" s="2062"/>
      <c r="L44" s="2017"/>
      <c r="M44" s="2062"/>
      <c r="N44" s="2017"/>
      <c r="O44" s="2096"/>
      <c r="P44" s="2096"/>
      <c r="Q44" s="2096"/>
      <c r="R44" s="2127"/>
      <c r="S44" s="2127"/>
      <c r="T44" s="2127"/>
      <c r="U44" s="2096"/>
      <c r="V44" s="2096"/>
      <c r="W44" s="2096"/>
    </row>
    <row r="45" spans="1:23" s="2009" customFormat="1">
      <c r="K45" s="2062"/>
      <c r="L45" s="2017"/>
      <c r="M45" s="2062"/>
      <c r="N45" s="2017"/>
      <c r="O45" s="2096"/>
      <c r="P45" s="2096"/>
      <c r="Q45" s="2096"/>
      <c r="R45" s="2127"/>
      <c r="S45" s="2127"/>
      <c r="T45" s="2127"/>
      <c r="U45" s="2096"/>
      <c r="V45" s="2096"/>
      <c r="W45" s="2096"/>
    </row>
    <row r="46" spans="1:23">
      <c r="O46" s="2096"/>
      <c r="P46" s="2096"/>
      <c r="Q46" s="2096"/>
      <c r="R46" s="2127"/>
      <c r="S46" s="294"/>
      <c r="T46" s="294"/>
      <c r="U46" s="330"/>
      <c r="V46" s="330"/>
      <c r="W46" s="330"/>
    </row>
    <row r="47" spans="1:23">
      <c r="O47" s="2096"/>
      <c r="P47" s="2096"/>
      <c r="Q47" s="2096"/>
      <c r="R47" s="2062"/>
      <c r="S47" s="48"/>
      <c r="T47" s="48"/>
      <c r="U47" s="330"/>
      <c r="V47" s="330"/>
      <c r="W47" s="330"/>
    </row>
    <row r="48" spans="1:23">
      <c r="O48" s="2096"/>
      <c r="P48" s="2096"/>
      <c r="Q48" s="2096"/>
      <c r="R48" s="2062"/>
      <c r="S48" s="48"/>
      <c r="T48" s="48"/>
      <c r="U48" s="330"/>
      <c r="V48" s="330"/>
      <c r="W48" s="330"/>
    </row>
    <row r="49" spans="15:23">
      <c r="O49" s="2096"/>
      <c r="P49" s="2096"/>
      <c r="Q49" s="2096"/>
      <c r="R49" s="2062"/>
      <c r="S49" s="48"/>
      <c r="T49" s="48"/>
      <c r="U49" s="330"/>
      <c r="V49" s="330"/>
      <c r="W49" s="330"/>
    </row>
    <row r="50" spans="15:23">
      <c r="O50" s="2096"/>
      <c r="P50" s="2096"/>
      <c r="Q50" s="2096"/>
      <c r="R50" s="2062"/>
      <c r="S50" s="48"/>
      <c r="T50" s="48"/>
      <c r="U50" s="330"/>
      <c r="V50" s="330"/>
      <c r="W50" s="330"/>
    </row>
    <row r="51" spans="15:23">
      <c r="O51" s="2096"/>
      <c r="P51" s="2096"/>
      <c r="Q51" s="2096"/>
      <c r="R51" s="2062"/>
      <c r="S51" s="48"/>
      <c r="T51" s="48"/>
      <c r="U51" s="330"/>
      <c r="V51" s="330"/>
      <c r="W51" s="330"/>
    </row>
    <row r="52" spans="15:23">
      <c r="O52" s="2096"/>
      <c r="P52" s="2096"/>
      <c r="Q52" s="2096"/>
      <c r="R52" s="2062"/>
      <c r="S52" s="48"/>
      <c r="T52" s="48"/>
      <c r="U52" s="330"/>
      <c r="V52" s="330"/>
      <c r="W52" s="330"/>
    </row>
    <row r="53" spans="15:23">
      <c r="O53" s="2096"/>
      <c r="P53" s="2096"/>
      <c r="Q53" s="2096"/>
      <c r="R53" s="2062"/>
      <c r="S53" s="48"/>
      <c r="T53" s="48"/>
      <c r="U53" s="330"/>
      <c r="V53" s="330"/>
      <c r="W53" s="330"/>
    </row>
    <row r="54" spans="15:23">
      <c r="O54" s="2096"/>
      <c r="P54" s="2096"/>
      <c r="Q54" s="2096"/>
      <c r="R54" s="2062"/>
      <c r="S54" s="48"/>
      <c r="T54" s="48"/>
      <c r="U54" s="330"/>
      <c r="V54" s="330"/>
      <c r="W54" s="330"/>
    </row>
    <row r="55" spans="15:23">
      <c r="O55" s="2096"/>
      <c r="P55" s="2096"/>
      <c r="Q55" s="2096"/>
      <c r="R55" s="2062"/>
      <c r="S55" s="48"/>
      <c r="T55" s="48"/>
      <c r="U55" s="330"/>
      <c r="V55" s="330"/>
      <c r="W55" s="330"/>
    </row>
    <row r="56" spans="15:23">
      <c r="O56" s="2096"/>
      <c r="P56" s="2096"/>
      <c r="Q56" s="2096"/>
      <c r="R56" s="2062"/>
      <c r="S56" s="48"/>
      <c r="T56" s="48"/>
      <c r="U56" s="330"/>
      <c r="V56" s="330"/>
      <c r="W56" s="330"/>
    </row>
    <row r="57" spans="15:23">
      <c r="O57" s="2096"/>
      <c r="P57" s="2096"/>
      <c r="Q57" s="2096"/>
      <c r="R57" s="2062"/>
      <c r="S57" s="48"/>
      <c r="T57" s="48"/>
      <c r="U57" s="330"/>
      <c r="V57" s="330"/>
      <c r="W57" s="330"/>
    </row>
    <row r="58" spans="15:23">
      <c r="O58" s="2096"/>
      <c r="P58" s="2096"/>
      <c r="Q58" s="2096"/>
      <c r="R58" s="2062"/>
      <c r="S58" s="48"/>
      <c r="T58" s="48"/>
      <c r="U58" s="330"/>
      <c r="V58" s="330"/>
      <c r="W58" s="330"/>
    </row>
    <row r="59" spans="15:23">
      <c r="O59" s="2096"/>
      <c r="P59" s="2096"/>
      <c r="Q59" s="2096"/>
      <c r="R59" s="2127"/>
      <c r="S59" s="294"/>
      <c r="T59" s="48"/>
      <c r="U59" s="330"/>
      <c r="V59" s="330"/>
      <c r="W59" s="330"/>
    </row>
    <row r="60" spans="15:23">
      <c r="O60" s="2096"/>
      <c r="P60" s="2096"/>
      <c r="Q60" s="2096"/>
      <c r="R60" s="2127"/>
      <c r="S60" s="294"/>
      <c r="T60" s="48"/>
      <c r="U60" s="330"/>
      <c r="V60" s="330"/>
      <c r="W60" s="330"/>
    </row>
    <row r="61" spans="15:23">
      <c r="O61" s="2096"/>
      <c r="P61" s="2096"/>
      <c r="Q61" s="2096"/>
      <c r="R61" s="2126"/>
      <c r="S61" s="57"/>
      <c r="T61" s="57"/>
      <c r="U61" s="145"/>
      <c r="V61" s="145"/>
      <c r="W61" s="145"/>
    </row>
    <row r="62" spans="15:23">
      <c r="O62" s="2096"/>
      <c r="P62" s="2096"/>
      <c r="Q62" s="2096"/>
      <c r="R62" s="2126"/>
      <c r="S62" s="57"/>
      <c r="T62" s="57"/>
      <c r="U62" s="145"/>
      <c r="V62" s="145"/>
      <c r="W62" s="145"/>
    </row>
    <row r="63" spans="15:23">
      <c r="O63" s="2096"/>
      <c r="P63" s="2096"/>
      <c r="Q63" s="2096"/>
      <c r="R63" s="2062"/>
      <c r="S63" s="48"/>
      <c r="T63" s="48"/>
      <c r="U63" s="360"/>
      <c r="V63" s="360"/>
      <c r="W63" s="360"/>
    </row>
    <row r="64" spans="15:23">
      <c r="O64" s="2096"/>
      <c r="P64" s="2096"/>
      <c r="Q64" s="2096"/>
      <c r="R64" s="2062"/>
      <c r="S64" s="48"/>
      <c r="T64" s="48"/>
      <c r="U64" s="330"/>
      <c r="V64" s="330"/>
      <c r="W64" s="330"/>
    </row>
    <row r="65" spans="15:23">
      <c r="O65" s="2096"/>
      <c r="P65" s="2096"/>
      <c r="Q65" s="2096"/>
      <c r="R65" s="2096"/>
      <c r="S65" s="330"/>
      <c r="T65" s="330"/>
      <c r="U65" s="330"/>
      <c r="V65" s="330"/>
      <c r="W65" s="330"/>
    </row>
    <row r="66" spans="15:23">
      <c r="O66" s="2096"/>
      <c r="P66" s="2096"/>
      <c r="Q66" s="2096"/>
      <c r="R66" s="2096"/>
      <c r="S66" s="330"/>
      <c r="T66" s="330"/>
      <c r="U66" s="330"/>
      <c r="V66" s="330"/>
      <c r="W66" s="330"/>
    </row>
    <row r="67" spans="15:23">
      <c r="O67" s="2096"/>
      <c r="P67" s="2096"/>
      <c r="Q67" s="2096"/>
      <c r="R67" s="2096"/>
      <c r="S67" s="330"/>
      <c r="T67" s="330"/>
      <c r="U67" s="330"/>
      <c r="V67" s="330"/>
      <c r="W67" s="330"/>
    </row>
    <row r="68" spans="15:23">
      <c r="O68" s="2096"/>
      <c r="P68" s="2096"/>
      <c r="Q68" s="2096"/>
      <c r="R68" s="2096"/>
      <c r="S68" s="330"/>
      <c r="T68" s="330"/>
      <c r="U68" s="330"/>
      <c r="V68" s="330"/>
      <c r="W68" s="330"/>
    </row>
    <row r="69" spans="15:23">
      <c r="O69" s="2096"/>
      <c r="P69" s="2096"/>
      <c r="Q69" s="2096"/>
      <c r="R69" s="2096"/>
      <c r="S69" s="330"/>
      <c r="T69" s="330"/>
      <c r="U69" s="330"/>
      <c r="V69" s="330"/>
      <c r="W69" s="330"/>
    </row>
    <row r="70" spans="15:23">
      <c r="O70" s="2096"/>
      <c r="P70" s="2096"/>
      <c r="Q70" s="2096"/>
      <c r="R70" s="2096"/>
      <c r="S70" s="330"/>
      <c r="T70" s="330"/>
      <c r="U70" s="330"/>
      <c r="V70" s="330"/>
      <c r="W70" s="330"/>
    </row>
    <row r="71" spans="15:23">
      <c r="O71" s="2096"/>
      <c r="P71" s="2096"/>
      <c r="Q71" s="2096"/>
      <c r="R71" s="2096"/>
      <c r="S71" s="330"/>
      <c r="T71" s="330"/>
      <c r="U71" s="330"/>
      <c r="V71" s="330"/>
      <c r="W71" s="330"/>
    </row>
    <row r="72" spans="15:23">
      <c r="O72" s="2096"/>
      <c r="P72" s="2096"/>
      <c r="Q72" s="2096"/>
      <c r="R72" s="2096"/>
      <c r="S72" s="330"/>
      <c r="T72" s="330"/>
      <c r="U72" s="330"/>
      <c r="V72" s="330"/>
      <c r="W72" s="330"/>
    </row>
    <row r="73" spans="15:23">
      <c r="O73" s="2096"/>
      <c r="P73" s="2096"/>
      <c r="Q73" s="2096"/>
      <c r="R73" s="2096"/>
      <c r="S73" s="330"/>
      <c r="T73" s="330"/>
      <c r="U73" s="330"/>
      <c r="V73" s="330"/>
      <c r="W73" s="330"/>
    </row>
    <row r="74" spans="15:23">
      <c r="O74" s="2096"/>
      <c r="P74" s="2096"/>
      <c r="Q74" s="2096"/>
      <c r="R74" s="2096"/>
      <c r="S74" s="330"/>
      <c r="T74" s="330"/>
      <c r="U74" s="330"/>
      <c r="V74" s="330"/>
      <c r="W74" s="330"/>
    </row>
    <row r="75" spans="15:23">
      <c r="O75" s="2096"/>
      <c r="P75" s="2096"/>
      <c r="Q75" s="2096"/>
      <c r="R75" s="2096"/>
      <c r="S75" s="330"/>
      <c r="T75" s="330"/>
      <c r="U75" s="330"/>
      <c r="V75" s="330"/>
      <c r="W75" s="330"/>
    </row>
    <row r="76" spans="15:23">
      <c r="O76" s="2096"/>
      <c r="P76" s="2096"/>
      <c r="Q76" s="2096"/>
      <c r="R76" s="2096"/>
      <c r="S76" s="330"/>
      <c r="T76" s="330"/>
      <c r="U76" s="330"/>
      <c r="V76" s="330"/>
      <c r="W76" s="330"/>
    </row>
    <row r="77" spans="15:23">
      <c r="O77" s="2096"/>
      <c r="P77" s="2096"/>
      <c r="Q77" s="2096"/>
      <c r="R77" s="2096"/>
      <c r="S77" s="330"/>
      <c r="T77" s="330"/>
      <c r="U77" s="330"/>
      <c r="V77" s="330"/>
      <c r="W77" s="330"/>
    </row>
    <row r="78" spans="15:23">
      <c r="O78" s="2096"/>
      <c r="P78" s="2096"/>
      <c r="Q78" s="2096"/>
      <c r="R78" s="2096"/>
      <c r="S78" s="330"/>
      <c r="T78" s="330"/>
      <c r="U78" s="330"/>
      <c r="V78" s="330"/>
      <c r="W78" s="330"/>
    </row>
    <row r="79" spans="15:23">
      <c r="O79" s="2096"/>
      <c r="P79" s="2096"/>
      <c r="Q79" s="2096"/>
      <c r="R79" s="2096"/>
      <c r="S79" s="330"/>
      <c r="T79" s="330"/>
      <c r="U79" s="330"/>
      <c r="V79" s="330"/>
      <c r="W79" s="330"/>
    </row>
    <row r="80" spans="15:23">
      <c r="O80" s="2096"/>
      <c r="P80" s="2096"/>
      <c r="Q80" s="2096"/>
      <c r="R80" s="2096"/>
      <c r="S80" s="330"/>
      <c r="T80" s="330"/>
      <c r="U80" s="330"/>
      <c r="V80" s="330"/>
      <c r="W80" s="330"/>
    </row>
    <row r="81" spans="15:23">
      <c r="O81" s="2096"/>
      <c r="P81" s="2096"/>
      <c r="Q81" s="2096"/>
      <c r="R81" s="2096"/>
      <c r="S81" s="330"/>
      <c r="T81" s="330"/>
      <c r="U81" s="330"/>
      <c r="V81" s="330"/>
      <c r="W81" s="330"/>
    </row>
    <row r="187" spans="12:12">
      <c r="L187" s="2097"/>
    </row>
    <row r="188" spans="12:12">
      <c r="L188" s="2097"/>
    </row>
    <row r="189" spans="12:12">
      <c r="L189" s="2097"/>
    </row>
    <row r="190" spans="12:12">
      <c r="L190" s="2097"/>
    </row>
    <row r="191" spans="12:12">
      <c r="L191" s="2097"/>
    </row>
    <row r="192" spans="12:12">
      <c r="L192" s="2097"/>
    </row>
    <row r="193" spans="12:12">
      <c r="L193" s="2097"/>
    </row>
    <row r="194" spans="12:12">
      <c r="L194" s="2097"/>
    </row>
    <row r="195" spans="12:12">
      <c r="L195" s="2097"/>
    </row>
    <row r="196" spans="12:12">
      <c r="L196" s="2097"/>
    </row>
    <row r="197" spans="12:12">
      <c r="L197" s="2097"/>
    </row>
    <row r="198" spans="12:12">
      <c r="L198" s="2097"/>
    </row>
    <row r="199" spans="12:12">
      <c r="L199" s="2097"/>
    </row>
    <row r="200" spans="12:12">
      <c r="L200" s="2097"/>
    </row>
    <row r="201" spans="12:12">
      <c r="L201" s="2097"/>
    </row>
    <row r="202" spans="12:12">
      <c r="L202" s="2097"/>
    </row>
    <row r="203" spans="12:12">
      <c r="L203" s="2097"/>
    </row>
    <row r="204" spans="12:12">
      <c r="L204" s="2097"/>
    </row>
    <row r="205" spans="12:12">
      <c r="L205" s="2097"/>
    </row>
    <row r="206" spans="12:12">
      <c r="L206" s="2097"/>
    </row>
    <row r="207" spans="12:12">
      <c r="L207" s="2097"/>
    </row>
    <row r="208" spans="12:12">
      <c r="L208" s="2097"/>
    </row>
    <row r="209" spans="12:12">
      <c r="L209" s="2097"/>
    </row>
    <row r="210" spans="12:12">
      <c r="L210" s="2097"/>
    </row>
    <row r="211" spans="12:12">
      <c r="L211" s="2097"/>
    </row>
    <row r="212" spans="12:12">
      <c r="L212" s="2097"/>
    </row>
    <row r="213" spans="12:12">
      <c r="L213" s="2097"/>
    </row>
    <row r="214" spans="12:12">
      <c r="L214" s="2097"/>
    </row>
    <row r="215" spans="12:12">
      <c r="L215" s="2097"/>
    </row>
    <row r="216" spans="12:12">
      <c r="L216" s="2097"/>
    </row>
    <row r="217" spans="12:12">
      <c r="L217" s="2097"/>
    </row>
    <row r="218" spans="12:12">
      <c r="L218" s="2097"/>
    </row>
    <row r="219" spans="12:12">
      <c r="L219" s="2097"/>
    </row>
    <row r="220" spans="12:12">
      <c r="L220" s="2097"/>
    </row>
    <row r="221" spans="12:12">
      <c r="L221" s="2097"/>
    </row>
    <row r="222" spans="12:12">
      <c r="L222" s="2097"/>
    </row>
    <row r="223" spans="12:12">
      <c r="L223" s="2097"/>
    </row>
    <row r="224" spans="12:12">
      <c r="L224" s="2097"/>
    </row>
    <row r="225" spans="12:12">
      <c r="L225" s="2097"/>
    </row>
    <row r="226" spans="12:12">
      <c r="L226" s="2097"/>
    </row>
    <row r="227" spans="12:12">
      <c r="L227" s="2097"/>
    </row>
    <row r="228" spans="12:12">
      <c r="L228" s="2097"/>
    </row>
    <row r="229" spans="12:12">
      <c r="L229" s="2097"/>
    </row>
    <row r="230" spans="12:12">
      <c r="L230" s="2097"/>
    </row>
    <row r="231" spans="12:12">
      <c r="L231" s="2097"/>
    </row>
    <row r="232" spans="12:12">
      <c r="L232" s="2097"/>
    </row>
    <row r="233" spans="12:12">
      <c r="L233" s="2097"/>
    </row>
    <row r="234" spans="12:12">
      <c r="L234" s="2097"/>
    </row>
    <row r="235" spans="12:12">
      <c r="L235" s="2097"/>
    </row>
    <row r="236" spans="12:12">
      <c r="L236" s="2097"/>
    </row>
    <row r="310" spans="12:12">
      <c r="L310" s="2147"/>
    </row>
    <row r="311" spans="12:12">
      <c r="L311" s="2017"/>
    </row>
    <row r="312" spans="12:12">
      <c r="L312" s="2017"/>
    </row>
    <row r="313" spans="12:12">
      <c r="L313" s="2147"/>
    </row>
    <row r="314" spans="12:12">
      <c r="L314" s="2147"/>
    </row>
    <row r="315" spans="12:12">
      <c r="L315" s="2147"/>
    </row>
    <row r="316" spans="12:12">
      <c r="L316" s="2147"/>
    </row>
    <row r="317" spans="12:12">
      <c r="L317" s="2018"/>
    </row>
    <row r="318" spans="12:12">
      <c r="L318" s="2018"/>
    </row>
  </sheetData>
  <sheetProtection selectLockedCells="1" selectUnlockedCells="1"/>
  <mergeCells count="3">
    <mergeCell ref="B3:D3"/>
    <mergeCell ref="A1:H1"/>
    <mergeCell ref="A36:B36"/>
  </mergeCells>
  <phoneticPr fontId="0" type="noConversion"/>
  <conditionalFormatting sqref="F35 F5:F22">
    <cfRule type="containsText" dxfId="629" priority="23" operator="containsText" text="ALERTA">
      <formula>NOT(ISERROR(SEARCH("ALERTA",F5)))</formula>
    </cfRule>
  </conditionalFormatting>
  <conditionalFormatting sqref="E35 E5:E22">
    <cfRule type="containsText" dxfId="628" priority="24" operator="containsText" text="CADUCADO">
      <formula>NOT(ISERROR(SEARCH("CADUCADO",E5)))</formula>
    </cfRule>
  </conditionalFormatting>
  <conditionalFormatting sqref="F23">
    <cfRule type="containsText" dxfId="627" priority="21" operator="containsText" text="ALERTA">
      <formula>NOT(ISERROR(SEARCH("ALERTA",F23)))</formula>
    </cfRule>
  </conditionalFormatting>
  <conditionalFormatting sqref="E23">
    <cfRule type="containsText" dxfId="626" priority="22" operator="containsText" text="CADUCADO">
      <formula>NOT(ISERROR(SEARCH("CADUCADO",E23)))</formula>
    </cfRule>
  </conditionalFormatting>
  <conditionalFormatting sqref="E24 E26">
    <cfRule type="containsText" dxfId="625" priority="20" operator="containsText" text="CADUCADO">
      <formula>NOT(ISERROR(SEARCH("CADUCADO",E24)))</formula>
    </cfRule>
  </conditionalFormatting>
  <conditionalFormatting sqref="F24 F26 F35">
    <cfRule type="containsText" dxfId="624" priority="18" operator="containsText" text="CADUCADO">
      <formula>NOT(ISERROR(SEARCH("CADUCADO",F24)))</formula>
    </cfRule>
    <cfRule type="expression" dxfId="623" priority="19">
      <formula xml:space="preserve"> CADUCADO</formula>
    </cfRule>
  </conditionalFormatting>
  <conditionalFormatting sqref="F24 F26">
    <cfRule type="containsText" dxfId="622" priority="17" operator="containsText" text="ALERTA">
      <formula>NOT(ISERROR(SEARCH("ALERTA",F24)))</formula>
    </cfRule>
  </conditionalFormatting>
  <conditionalFormatting sqref="E25">
    <cfRule type="containsText" dxfId="621" priority="16" operator="containsText" text="CADUCADO">
      <formula>NOT(ISERROR(SEARCH("CADUCADO",E25)))</formula>
    </cfRule>
  </conditionalFormatting>
  <conditionalFormatting sqref="F25">
    <cfRule type="containsText" dxfId="620" priority="14" operator="containsText" text="CADUCADO">
      <formula>NOT(ISERROR(SEARCH("CADUCADO",F25)))</formula>
    </cfRule>
    <cfRule type="expression" dxfId="619" priority="15">
      <formula xml:space="preserve"> CADUCADO</formula>
    </cfRule>
  </conditionalFormatting>
  <conditionalFormatting sqref="F25">
    <cfRule type="containsText" dxfId="618" priority="13" operator="containsText" text="ALERTA">
      <formula>NOT(ISERROR(SEARCH("ALERTA",F25)))</formula>
    </cfRule>
  </conditionalFormatting>
  <conditionalFormatting sqref="F27">
    <cfRule type="containsText" dxfId="617" priority="11" operator="containsText" text="ALERTA">
      <formula>NOT(ISERROR(SEARCH("ALERTA",F27)))</formula>
    </cfRule>
  </conditionalFormatting>
  <conditionalFormatting sqref="E27">
    <cfRule type="containsText" dxfId="616" priority="12" operator="containsText" text="CADUCADO">
      <formula>NOT(ISERROR(SEARCH("CADUCADO",E27)))</formula>
    </cfRule>
  </conditionalFormatting>
  <conditionalFormatting sqref="F27">
    <cfRule type="containsText" dxfId="615" priority="9" operator="containsText" text="CADUCADO">
      <formula>NOT(ISERROR(SEARCH("CADUCADO",F27)))</formula>
    </cfRule>
    <cfRule type="expression" dxfId="614" priority="10">
      <formula xml:space="preserve"> CADUCADO</formula>
    </cfRule>
  </conditionalFormatting>
  <conditionalFormatting sqref="F28 F30:F34">
    <cfRule type="containsText" dxfId="613" priority="7" operator="containsText" text="ALERTA">
      <formula>NOT(ISERROR(SEARCH("ALERTA",F28)))</formula>
    </cfRule>
  </conditionalFormatting>
  <conditionalFormatting sqref="E28 E30:E34">
    <cfRule type="containsText" dxfId="612" priority="8" operator="containsText" text="CADUCADO">
      <formula>NOT(ISERROR(SEARCH("CADUCADO",E28)))</formula>
    </cfRule>
  </conditionalFormatting>
  <conditionalFormatting sqref="F28 F30:F34">
    <cfRule type="containsText" dxfId="611" priority="5" operator="containsText" text="CADUCADO">
      <formula>NOT(ISERROR(SEARCH("CADUCADO",F28)))</formula>
    </cfRule>
    <cfRule type="expression" dxfId="610" priority="6">
      <formula xml:space="preserve"> CADUCADO</formula>
    </cfRule>
  </conditionalFormatting>
  <conditionalFormatting sqref="F29">
    <cfRule type="containsText" dxfId="609" priority="3" operator="containsText" text="ALERTA">
      <formula>NOT(ISERROR(SEARCH("ALERTA",F29)))</formula>
    </cfRule>
  </conditionalFormatting>
  <conditionalFormatting sqref="E29">
    <cfRule type="containsText" dxfId="608" priority="4" operator="containsText" text="CADUCADO">
      <formula>NOT(ISERROR(SEARCH("CADUCADO",E29)))</formula>
    </cfRule>
  </conditionalFormatting>
  <conditionalFormatting sqref="F29">
    <cfRule type="containsText" dxfId="607" priority="1" operator="containsText" text="CADUCADO">
      <formula>NOT(ISERROR(SEARCH("CADUCADO",F29)))</formula>
    </cfRule>
    <cfRule type="expression" dxfId="606" priority="2">
      <formula xml:space="preserve"> CADUCADO</formula>
    </cfRule>
  </conditionalFormatting>
  <hyperlinks>
    <hyperlink ref="B8" r:id="rId1" xr:uid="{00000000-0004-0000-1000-000000000000}"/>
    <hyperlink ref="A1:H1" location="TITULARES!A1" display="LISTA DE DIAGNOSTICADORES CON AUTORIZACIÓN DE COMERCIALIZACIÓN EN CUBA 2017" xr:uid="{00000000-0004-0000-1000-000001000000}"/>
  </hyperlinks>
  <pageMargins left="0.75" right="0.75" top="1" bottom="1" header="0" footer="0"/>
  <pageSetup orientation="landscape" r:id="rId2"/>
  <headerFooter alignWithMargins="0"/>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7"/>
  <sheetViews>
    <sheetView workbookViewId="0">
      <selection sqref="A1:H1"/>
    </sheetView>
  </sheetViews>
  <sheetFormatPr baseColWidth="10" defaultRowHeight="15"/>
  <cols>
    <col min="1" max="1" width="16.28515625" style="384" customWidth="1"/>
    <col min="2" max="2" width="14.7109375" style="384" customWidth="1"/>
    <col min="3" max="3" width="14.28515625" style="384" customWidth="1"/>
    <col min="4" max="4" width="15" style="384" customWidth="1"/>
    <col min="5" max="5" width="18.28515625" style="384" customWidth="1"/>
    <col min="6" max="6" width="15" style="384" customWidth="1"/>
    <col min="7" max="7" width="14.5703125" style="384" customWidth="1"/>
    <col min="8" max="8" width="53" style="384" customWidth="1"/>
    <col min="9" max="9" width="46" style="384" customWidth="1"/>
    <col min="10" max="10" width="17.28515625" style="384" customWidth="1"/>
    <col min="11" max="11" width="15.5703125" style="384" customWidth="1"/>
    <col min="12" max="12" width="11.42578125" style="361" hidden="1" customWidth="1"/>
    <col min="13" max="13" width="12.85546875" style="361" hidden="1" customWidth="1"/>
    <col min="14" max="14" width="17.28515625" style="361" hidden="1" customWidth="1"/>
    <col min="15" max="15" width="11.5703125" style="384" hidden="1" customWidth="1"/>
    <col min="16" max="16" width="8.5703125" style="384" hidden="1" customWidth="1"/>
    <col min="17" max="17" width="5" style="384" hidden="1" customWidth="1"/>
    <col min="18" max="19" width="11.42578125" style="2009"/>
    <col min="20" max="27" width="0" style="2009" hidden="1" customWidth="1"/>
    <col min="28" max="35" width="11.42578125" style="2009"/>
    <col min="36" max="16384" width="11.42578125" style="384"/>
  </cols>
  <sheetData>
    <row r="1" spans="1:94" s="2009" customFormat="1">
      <c r="A1" s="2588" t="s">
        <v>6200</v>
      </c>
      <c r="B1" s="2588"/>
      <c r="C1" s="2588"/>
      <c r="D1" s="2588"/>
      <c r="E1" s="2588"/>
      <c r="F1" s="2588"/>
      <c r="G1" s="2588"/>
      <c r="H1" s="2588"/>
      <c r="L1" s="2062"/>
      <c r="M1" s="2062"/>
      <c r="N1" s="2062"/>
    </row>
    <row r="2" spans="1:94" s="2009" customFormat="1" ht="27.75" customHeight="1" thickBot="1">
      <c r="A2" s="2138" t="s">
        <v>3788</v>
      </c>
      <c r="B2" s="2139"/>
      <c r="C2" s="2139"/>
      <c r="D2" s="2139"/>
      <c r="E2" s="2139"/>
      <c r="F2" s="2139"/>
      <c r="L2" s="2062"/>
      <c r="M2" s="2017"/>
      <c r="N2" s="2062"/>
      <c r="S2" s="1942" t="s">
        <v>2738</v>
      </c>
      <c r="T2" s="1960">
        <f ca="1">TODAY()</f>
        <v>46175</v>
      </c>
    </row>
    <row r="3" spans="1:94" s="2009" customFormat="1" ht="25.5" customHeight="1" thickTop="1" thickBot="1">
      <c r="A3" s="2151"/>
      <c r="B3" s="2589" t="s">
        <v>1161</v>
      </c>
      <c r="C3" s="2589"/>
      <c r="D3" s="2589"/>
      <c r="E3" s="2152"/>
      <c r="F3" s="2152"/>
      <c r="G3" s="2153"/>
      <c r="H3" s="2153"/>
      <c r="I3" s="2153"/>
      <c r="J3" s="2154"/>
      <c r="K3" s="2155"/>
      <c r="L3" s="2062"/>
      <c r="M3" s="2062"/>
      <c r="N3" s="2062"/>
    </row>
    <row r="4" spans="1:94" ht="33.75" customHeight="1" thickTop="1">
      <c r="A4" s="539" t="s">
        <v>1603</v>
      </c>
      <c r="B4" s="460" t="s">
        <v>1160</v>
      </c>
      <c r="C4" s="460" t="s">
        <v>1162</v>
      </c>
      <c r="D4" s="540" t="s">
        <v>1163</v>
      </c>
      <c r="E4" s="495" t="s">
        <v>2736</v>
      </c>
      <c r="F4" s="495" t="s">
        <v>2737</v>
      </c>
      <c r="G4" s="494" t="s">
        <v>1046</v>
      </c>
      <c r="H4" s="443" t="s">
        <v>1586</v>
      </c>
      <c r="I4" s="460" t="s">
        <v>1164</v>
      </c>
      <c r="J4" s="540" t="s">
        <v>1048</v>
      </c>
      <c r="K4" s="804" t="s">
        <v>1047</v>
      </c>
      <c r="L4" s="136" t="s">
        <v>1592</v>
      </c>
      <c r="M4" s="136" t="s">
        <v>1590</v>
      </c>
      <c r="N4" s="136" t="s">
        <v>1591</v>
      </c>
      <c r="O4" s="1186" t="s">
        <v>1594</v>
      </c>
      <c r="P4" s="383"/>
      <c r="Q4" s="383"/>
      <c r="R4" s="2096"/>
      <c r="S4" s="2096"/>
      <c r="T4" s="1965"/>
      <c r="U4" s="1966">
        <v>2012</v>
      </c>
      <c r="V4" s="1967">
        <v>2013</v>
      </c>
      <c r="W4" s="1967">
        <v>2014</v>
      </c>
      <c r="X4" s="1967">
        <v>2015</v>
      </c>
      <c r="Y4" s="1967">
        <v>2016</v>
      </c>
      <c r="Z4" s="1966" t="s">
        <v>2739</v>
      </c>
      <c r="AA4" s="1968" t="s">
        <v>1595</v>
      </c>
      <c r="AB4" s="2096"/>
      <c r="AC4" s="2096"/>
      <c r="AD4" s="2096"/>
      <c r="AE4" s="2096"/>
      <c r="AF4" s="2096"/>
      <c r="AG4" s="2096"/>
      <c r="AH4" s="2096"/>
      <c r="AI4" s="2096"/>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row>
    <row r="5" spans="1:94" s="390" customFormat="1" ht="30" customHeight="1">
      <c r="A5" s="400" t="s">
        <v>1589</v>
      </c>
      <c r="B5" s="193" t="s">
        <v>3791</v>
      </c>
      <c r="C5" s="189">
        <v>43420</v>
      </c>
      <c r="D5" s="190">
        <v>47087</v>
      </c>
      <c r="E5" s="537" t="str">
        <f ca="1">IF(D5&lt;=$T$2,"CADUCADO","VIGENTE")</f>
        <v>VIGENTE</v>
      </c>
      <c r="F5" s="537" t="str">
        <f ca="1">IF($T$2&gt;=(EDATE(D5,-4)),"ALERTA","OK")</f>
        <v>OK</v>
      </c>
      <c r="G5" s="188" t="s">
        <v>1277</v>
      </c>
      <c r="H5" s="224" t="s">
        <v>5972</v>
      </c>
      <c r="I5" s="191" t="s">
        <v>3789</v>
      </c>
      <c r="J5" s="800" t="s">
        <v>3790</v>
      </c>
      <c r="K5" s="805"/>
      <c r="L5" s="136"/>
      <c r="M5" s="361" t="str">
        <f>IF(ISNUMBER(FIND("/",$B5,1)),MID($B5,1,FIND("/",$B5,1)-1),$B5)</f>
        <v>D1811-112</v>
      </c>
      <c r="N5" s="361" t="str">
        <f>IF(ISNUMBER(FIND("/",$B5,1)),MID($B5,FIND("/",$B5,1)+1,LEN($B5)),"")</f>
        <v/>
      </c>
      <c r="O5" s="1186" t="s">
        <v>1603</v>
      </c>
      <c r="P5" s="1186" t="s">
        <v>1590</v>
      </c>
      <c r="Q5" s="383" t="s">
        <v>1595</v>
      </c>
      <c r="R5" s="2096"/>
      <c r="S5" s="2096"/>
      <c r="T5" s="1995"/>
      <c r="U5" s="1996">
        <f>COUNTIFS($C$6:$C$237, "&gt;="&amp;U10, $C$6:$C$237, "&lt;="&amp;U11, $A$6:$A$237, "&lt;&gt;F")</f>
        <v>0</v>
      </c>
      <c r="V5" s="1996">
        <f>COUNTIFS($C$6:$C$237, "&gt;="&amp;V10, $C$6:$C$237, "&lt;="&amp;V11, $A$6:$A$237, "&lt;&gt;F")</f>
        <v>0</v>
      </c>
      <c r="W5" s="1996">
        <f>COUNTIFS($C$6:$C$237, "&gt;="&amp;W10, $C$6:$C$237, "&lt;="&amp;W11, $A$6:$A$237, "&lt;&gt;F")</f>
        <v>0</v>
      </c>
      <c r="X5" s="1996">
        <f>COUNTIFS($C$6:$C$237, "&gt;="&amp;X10, $C$6:$C$237, "&lt;="&amp;X11, $A$6:$A$237, "&lt;&gt;F")</f>
        <v>0</v>
      </c>
      <c r="Y5" s="1996">
        <f>COUNTIFS($C$6:$C$237, "&gt;="&amp;Y10, $C$6:$C$237, "&lt;="&amp;Y11, $A$6:$A$237, "&lt;&gt;F")</f>
        <v>0</v>
      </c>
      <c r="Z5" s="1996">
        <f>COUNTIFS($C$6:$C$237,"&gt;="&amp;Z10, $C$6:$C$237, "&lt;="&amp;Z11, $A$6:$A$237, "&lt;&gt;F")</f>
        <v>0</v>
      </c>
      <c r="AA5" s="1997">
        <f>SUM(U5:Y5)</f>
        <v>0</v>
      </c>
      <c r="AB5" s="2096"/>
      <c r="AC5" s="2096"/>
      <c r="AD5" s="2096"/>
      <c r="AE5" s="2096"/>
      <c r="AF5" s="2096"/>
      <c r="AG5" s="2096"/>
      <c r="AH5" s="2096"/>
      <c r="AI5" s="2096"/>
      <c r="AJ5" s="383"/>
      <c r="AK5" s="383"/>
      <c r="AL5" s="383"/>
      <c r="AM5" s="383"/>
      <c r="AN5" s="383"/>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c r="BW5" s="383"/>
      <c r="BX5" s="383"/>
      <c r="BY5" s="383"/>
      <c r="BZ5" s="383"/>
      <c r="CA5" s="383"/>
      <c r="CB5" s="383"/>
      <c r="CC5" s="383"/>
      <c r="CD5" s="383"/>
      <c r="CE5" s="383"/>
      <c r="CF5" s="383"/>
      <c r="CG5" s="383"/>
      <c r="CH5" s="383"/>
      <c r="CI5" s="383"/>
      <c r="CJ5" s="383"/>
      <c r="CK5" s="383"/>
      <c r="CL5" s="383"/>
      <c r="CM5" s="383"/>
      <c r="CN5" s="383"/>
      <c r="CO5" s="383"/>
      <c r="CP5" s="383"/>
    </row>
    <row r="6" spans="1:94" s="390" customFormat="1" ht="32.25" customHeight="1">
      <c r="A6" s="271" t="s">
        <v>1588</v>
      </c>
      <c r="B6" s="300" t="s">
        <v>6019</v>
      </c>
      <c r="C6" s="221">
        <v>43420</v>
      </c>
      <c r="D6" s="203">
        <v>47087</v>
      </c>
      <c r="E6" s="416" t="str">
        <f t="shared" ref="E6:E20" ca="1" si="0">IF(D6&lt;=$T$2,"CADUCADO","VIGENTE")</f>
        <v>VIGENTE</v>
      </c>
      <c r="F6" s="416" t="str">
        <f t="shared" ref="F6:F20" ca="1" si="1">IF($T$2&gt;=(EDATE(D6,-4)),"ALERTA","OK")</f>
        <v>OK</v>
      </c>
      <c r="G6" s="201" t="s">
        <v>1277</v>
      </c>
      <c r="H6" s="280" t="s">
        <v>3792</v>
      </c>
      <c r="I6" s="280" t="s">
        <v>3789</v>
      </c>
      <c r="J6" s="634" t="s">
        <v>3790</v>
      </c>
      <c r="K6" s="806" t="s">
        <v>3807</v>
      </c>
      <c r="L6" s="361"/>
      <c r="M6" s="361" t="str">
        <f>IF(ISNUMBER(FIND("/",$B6,1)),MID($B6,1,FIND("/",$B6,1)-1),$B6)</f>
        <v>D1811-112</v>
      </c>
      <c r="N6" s="361" t="str">
        <f>IF(ISNUMBER(FIND("/",$B6,1)),MID($B6,FIND("/",$B6,1)+1,LEN($B6)),"")</f>
        <v>01</v>
      </c>
      <c r="O6" s="383" t="s">
        <v>1589</v>
      </c>
      <c r="P6" s="383"/>
      <c r="Q6" s="389">
        <v>2</v>
      </c>
      <c r="R6" s="2096"/>
      <c r="S6" s="2096"/>
      <c r="T6" s="2003" t="s">
        <v>2740</v>
      </c>
      <c r="U6" s="1996">
        <f>COUNTIFS($C$6:$C$237, "&gt;="&amp;U10, $C$6:$C$237, "&lt;="&amp;U11, $A$6:$A$237, "&lt;&gt;F",$G$6:$G$237, "A" )</f>
        <v>0</v>
      </c>
      <c r="V6" s="1996">
        <f>COUNTIFS($C$6:$C$237, "&gt;="&amp;V10, $C$6:$C$237, "&lt;="&amp;V11, $A$6:$A$237, "&lt;&gt;F",$G$6:$G$237, "A" )</f>
        <v>0</v>
      </c>
      <c r="W6" s="1996">
        <f>COUNTIFS($C$6:$C$237, "&gt;="&amp;W10, $C$6:$C$237, "&lt;="&amp;W11, $A$6:$A$237, "&lt;&gt;F",$G$6:$G$237, "A" )</f>
        <v>0</v>
      </c>
      <c r="X6" s="1996">
        <f>COUNTIFS($C$6:$C$237, "&gt;="&amp;X10, $C$6:$C$237, "&lt;="&amp;X11, $A$6:$A$237, "&lt;&gt;F",$G$6:$G$237, "A" )</f>
        <v>0</v>
      </c>
      <c r="Y6" s="1996">
        <f>COUNTIFS($C$6:$C$237, "&gt;="&amp;Y10, $C$6:$C$237, "&lt;="&amp;Y11, $A$6:$A$237, "&lt;&gt;F",$G$6:$G$237, "A" )</f>
        <v>0</v>
      </c>
      <c r="Z6" s="1996">
        <f>COUNTIFS($C$6:$C$237,"&gt;="&amp;Z11, $C$6:$C$237, "&lt;="&amp;Z12, $A$6:$A$237, "&lt;&gt;F",$G$6:$G$237, "A")</f>
        <v>0</v>
      </c>
      <c r="AA6" s="1997">
        <f>SUM(U6:Y6)</f>
        <v>0</v>
      </c>
      <c r="AB6" s="2096"/>
      <c r="AC6" s="2096"/>
      <c r="AD6" s="2096"/>
      <c r="AE6" s="2096"/>
      <c r="AF6" s="2096"/>
      <c r="AG6" s="2096"/>
      <c r="AH6" s="2096"/>
      <c r="AI6" s="2096"/>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row>
    <row r="7" spans="1:94" s="390" customFormat="1" ht="30">
      <c r="A7" s="271" t="s">
        <v>1588</v>
      </c>
      <c r="B7" s="300" t="s">
        <v>6020</v>
      </c>
      <c r="C7" s="221">
        <v>43420</v>
      </c>
      <c r="D7" s="203">
        <v>47087</v>
      </c>
      <c r="E7" s="416" t="str">
        <f t="shared" ca="1" si="0"/>
        <v>VIGENTE</v>
      </c>
      <c r="F7" s="416" t="str">
        <f t="shared" ca="1" si="1"/>
        <v>OK</v>
      </c>
      <c r="G7" s="201" t="s">
        <v>1277</v>
      </c>
      <c r="H7" s="206" t="s">
        <v>3793</v>
      </c>
      <c r="I7" s="280" t="s">
        <v>3789</v>
      </c>
      <c r="J7" s="634" t="s">
        <v>3790</v>
      </c>
      <c r="K7" s="807" t="s">
        <v>3808</v>
      </c>
      <c r="L7" s="361"/>
      <c r="M7" s="361" t="str">
        <f>IF(ISNUMBER(FIND("/",$B7,1)),MID($B7,1,FIND("/",$B7,1)-1),$B7)</f>
        <v>D1811-112</v>
      </c>
      <c r="N7" s="361" t="str">
        <f>IF(ISNUMBER(FIND("/",$B7,1)),MID($B7,FIND("/",$B7,1)+1,LEN($B7)),"")</f>
        <v>02</v>
      </c>
      <c r="O7" s="383" t="s">
        <v>1588</v>
      </c>
      <c r="P7" s="383"/>
      <c r="Q7" s="389">
        <v>51</v>
      </c>
      <c r="R7" s="2156"/>
      <c r="S7" s="2096"/>
      <c r="T7" s="2003" t="s">
        <v>2741</v>
      </c>
      <c r="U7" s="1996">
        <f>COUNTIFS($C$6:$C$237, "&gt;="&amp;U10, $C$6:$C$237, "&lt;="&amp;U11, $A$6:$A$237, "&lt;&gt;F",$G$6:$G$237, "B" )</f>
        <v>0</v>
      </c>
      <c r="V7" s="1996">
        <f>COUNTIFS($C$6:$C$237, "&gt;="&amp;V10, $C$6:$C$237, "&lt;="&amp;V11, $A$6:$A$237, "&lt;&gt;F",$G$6:$G$237, "B" )</f>
        <v>0</v>
      </c>
      <c r="W7" s="1996">
        <f>COUNTIFS($C$6:$C$237, "&gt;="&amp;W10, $C$6:$C$237, "&lt;="&amp;W11, $A$6:$A$237, "&lt;&gt;F",$G$6:$G$237, "B" )</f>
        <v>0</v>
      </c>
      <c r="X7" s="1996">
        <f>COUNTIFS($C$6:$C$237, "&gt;="&amp;X10, $C$6:$C$237, "&lt;="&amp;X11, $A$6:$A$237, "&lt;&gt;F",$G$6:$G$237, "B" )</f>
        <v>0</v>
      </c>
      <c r="Y7" s="1996">
        <f>COUNTIFS($C$6:$C$237, "&gt;="&amp;Y10, $C$6:$C$237, "&lt;="&amp;Y11, $A$6:$A$237, "&lt;&gt;F",$G$6:$G$237, "B" )</f>
        <v>0</v>
      </c>
      <c r="Z7" s="1996">
        <f>COUNTIFS($C$6:$C$237,"&gt;="&amp;Z12, $C$6:$C$237, "&lt;="&amp;Z13, $A$6:$A$237, "&lt;&gt;F",$G$6:$G$237, "A")</f>
        <v>0</v>
      </c>
      <c r="AA7" s="1997">
        <f>SUM(U7:Y7)</f>
        <v>0</v>
      </c>
      <c r="AB7" s="2096"/>
      <c r="AC7" s="2096"/>
      <c r="AD7" s="2096"/>
      <c r="AE7" s="2096"/>
      <c r="AF7" s="2096"/>
      <c r="AG7" s="2096"/>
      <c r="AH7" s="2096"/>
      <c r="AI7" s="2096"/>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row>
    <row r="8" spans="1:94" s="390" customFormat="1" ht="29.25" customHeight="1">
      <c r="A8" s="271" t="s">
        <v>1588</v>
      </c>
      <c r="B8" s="300" t="s">
        <v>6021</v>
      </c>
      <c r="C8" s="221">
        <v>43420</v>
      </c>
      <c r="D8" s="203">
        <v>47087</v>
      </c>
      <c r="E8" s="416" t="str">
        <f t="shared" ca="1" si="0"/>
        <v>VIGENTE</v>
      </c>
      <c r="F8" s="416" t="str">
        <f t="shared" ca="1" si="1"/>
        <v>OK</v>
      </c>
      <c r="G8" s="201" t="s">
        <v>1277</v>
      </c>
      <c r="H8" s="206" t="s">
        <v>3794</v>
      </c>
      <c r="I8" s="280" t="s">
        <v>3789</v>
      </c>
      <c r="J8" s="634" t="s">
        <v>3790</v>
      </c>
      <c r="K8" s="807" t="s">
        <v>3809</v>
      </c>
      <c r="L8" s="361"/>
      <c r="M8" s="361" t="str">
        <f>IF(ISNUMBER(FIND("/",$B8,1)),MID($B8,1,FIND("/",$B8,1)-1),$B8)</f>
        <v>D1811-112</v>
      </c>
      <c r="N8" s="361" t="str">
        <f>IF(ISNUMBER(FIND("/",$B8,1)),MID($B8,FIND("/",$B8,1)+1,LEN($B8)),"")</f>
        <v>03</v>
      </c>
      <c r="O8" s="383" t="s">
        <v>1593</v>
      </c>
      <c r="P8" s="383"/>
      <c r="Q8" s="389">
        <v>53</v>
      </c>
      <c r="R8" s="2096"/>
      <c r="S8" s="2096"/>
      <c r="T8" s="2003" t="s">
        <v>2742</v>
      </c>
      <c r="U8" s="1996">
        <f>COUNTIFS($C$6:$C$237, "&gt;="&amp;U10, $C$6:$C$237, "&lt;="&amp;U11, $A$6:$A$237, "&lt;&gt;F",$G$6:$G$237, "C" )</f>
        <v>0</v>
      </c>
      <c r="V8" s="1996">
        <f>COUNTIFS($C$6:$C$237, "&gt;="&amp;V10, $C$6:$C$237, "&lt;="&amp;V11, $A$6:$A$237, "&lt;&gt;F",$G$6:$G$237, "C" )</f>
        <v>0</v>
      </c>
      <c r="W8" s="1996">
        <f>COUNTIFS($C$6:$C$237, "&gt;="&amp;W10, $C$6:$C$237, "&lt;="&amp;W11, $A$6:$A$237, "&lt;&gt;F",$G$6:$G$237, "C" )</f>
        <v>0</v>
      </c>
      <c r="X8" s="1996">
        <f>COUNTIFS($C$6:$C$237, "&gt;="&amp;X10, $C$6:$C$237, "&lt;="&amp;X11, $A$6:$A$237, "&lt;&gt;F",$G$6:$G$237, "C" )</f>
        <v>0</v>
      </c>
      <c r="Y8" s="1996">
        <f>COUNTIFS($C$6:$C$237, "&gt;="&amp;Y10, $C$6:$C$237, "&lt;="&amp;Y11, $A$6:$A$237, "&lt;&gt;F",$G$6:$G$237, "C" )</f>
        <v>0</v>
      </c>
      <c r="Z8" s="1996">
        <f>COUNTIFS($C$6:$C$237,"&gt;="&amp;Z13, $C$6:$C$237, "&lt;="&amp;Z14, $A$6:$A$237, "&lt;&gt;F",$G$6:$G$237, "A")</f>
        <v>0</v>
      </c>
      <c r="AA8" s="1997">
        <f>SUM(U8:Y8)</f>
        <v>0</v>
      </c>
      <c r="AB8" s="2096"/>
      <c r="AC8" s="2096"/>
      <c r="AD8" s="2096"/>
      <c r="AE8" s="2096"/>
      <c r="AF8" s="2096"/>
      <c r="AG8" s="2096"/>
      <c r="AH8" s="2096"/>
      <c r="AI8" s="2096"/>
      <c r="AJ8" s="383"/>
      <c r="AK8" s="383"/>
      <c r="AL8" s="383"/>
      <c r="AM8" s="383"/>
      <c r="AN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383"/>
      <c r="BM8" s="383"/>
      <c r="BN8" s="383"/>
      <c r="BO8" s="383"/>
      <c r="BP8" s="383"/>
      <c r="BQ8" s="383"/>
      <c r="BR8" s="383"/>
      <c r="BS8" s="383"/>
      <c r="BT8" s="383"/>
      <c r="BU8" s="383"/>
      <c r="BV8" s="383"/>
      <c r="BW8" s="383"/>
      <c r="BX8" s="383"/>
      <c r="BY8" s="383"/>
      <c r="BZ8" s="383"/>
      <c r="CA8" s="383"/>
      <c r="CB8" s="383"/>
      <c r="CC8" s="383"/>
      <c r="CD8" s="383"/>
      <c r="CE8" s="383"/>
      <c r="CF8" s="383"/>
      <c r="CG8" s="383"/>
      <c r="CH8" s="383"/>
      <c r="CI8" s="383"/>
      <c r="CJ8" s="383"/>
      <c r="CK8" s="383"/>
      <c r="CL8" s="383"/>
      <c r="CM8" s="383"/>
      <c r="CN8" s="383"/>
      <c r="CO8" s="383"/>
      <c r="CP8" s="383"/>
    </row>
    <row r="9" spans="1:94" s="390" customFormat="1" ht="32.25" customHeight="1" thickBot="1">
      <c r="A9" s="271" t="s">
        <v>1588</v>
      </c>
      <c r="B9" s="300" t="s">
        <v>6022</v>
      </c>
      <c r="C9" s="221">
        <v>43420</v>
      </c>
      <c r="D9" s="203">
        <v>47087</v>
      </c>
      <c r="E9" s="416" t="str">
        <f t="shared" ca="1" si="0"/>
        <v>VIGENTE</v>
      </c>
      <c r="F9" s="416" t="str">
        <f t="shared" ca="1" si="1"/>
        <v>OK</v>
      </c>
      <c r="G9" s="201" t="s">
        <v>1277</v>
      </c>
      <c r="H9" s="206" t="s">
        <v>3795</v>
      </c>
      <c r="I9" s="280" t="s">
        <v>3789</v>
      </c>
      <c r="J9" s="634" t="s">
        <v>3790</v>
      </c>
      <c r="K9" s="807" t="s">
        <v>3810</v>
      </c>
      <c r="L9" s="361"/>
      <c r="M9" s="361" t="str">
        <f>IF(ISNUMBER(FIND("/",$B9,1)),MID($B9,1,FIND("/",$B9,1)-1),$B9)</f>
        <v>D1811-112</v>
      </c>
      <c r="N9" s="361" t="str">
        <f>IF(ISNUMBER(FIND("/",$B9,1)),MID($B9,FIND("/",$B9,1)+1,LEN($B9)),"")</f>
        <v>04</v>
      </c>
      <c r="O9" s="383"/>
      <c r="P9" s="383"/>
      <c r="Q9" s="383"/>
      <c r="R9" s="2096"/>
      <c r="S9" s="2096"/>
      <c r="T9" s="1980" t="s">
        <v>2743</v>
      </c>
      <c r="U9" s="1981">
        <f>COUNTIFS($C$6:$C$237, "&gt;="&amp;U10, $C$6:$C$237, "&lt;="&amp;U11, $A$6:$A$237, "&lt;&gt;F",$G$6:$G$237, "D" )</f>
        <v>0</v>
      </c>
      <c r="V9" s="1981">
        <f>COUNTIFS($C$6:$C$237, "&gt;="&amp;V10, $C$6:$C$237, "&lt;="&amp;V11, $A$6:$A$237, "&lt;&gt;F",$G$6:$G$237, "D" )</f>
        <v>0</v>
      </c>
      <c r="W9" s="1981">
        <f>COUNTIFS($C$6:$C$237, "&gt;="&amp;W10, $C$6:$C$237, "&lt;="&amp;W11, $A$6:$A$237, "&lt;&gt;F",$G$6:$G$237, "D" )</f>
        <v>0</v>
      </c>
      <c r="X9" s="1981">
        <f>COUNTIFS($C$6:$C$237, "&gt;="&amp;X10, $C$6:$C$237, "&lt;="&amp;X11, $A$6:$A$237, "&lt;&gt;F",$G$6:$G$237, "D" )</f>
        <v>0</v>
      </c>
      <c r="Y9" s="1981">
        <f>COUNTIFS($C$6:$C$237, "&gt;="&amp;Y10, $C$6:$C$237, "&lt;="&amp;Y11, $A$6:$A$237, "&lt;&gt;F",$G$6:$G$237, "D" )</f>
        <v>0</v>
      </c>
      <c r="Z9" s="1981">
        <f>COUNTIFS($C$6:$C$237,"&gt;="&amp;Z14, $C$6:$C$237, "&lt;="&amp;Z15, $A$6:$A$237, "&lt;&gt;F",$G$6:$G$237, "A")</f>
        <v>0</v>
      </c>
      <c r="AA9" s="1982">
        <f>SUM(U9:Y9)</f>
        <v>0</v>
      </c>
      <c r="AB9" s="2096"/>
      <c r="AC9" s="2096"/>
      <c r="AD9" s="2096"/>
      <c r="AE9" s="2096"/>
      <c r="AF9" s="2096"/>
      <c r="AG9" s="2096"/>
      <c r="AH9" s="2096"/>
      <c r="AI9" s="2096"/>
      <c r="AJ9" s="383"/>
      <c r="AK9" s="383"/>
      <c r="AL9" s="383"/>
      <c r="AM9" s="383"/>
      <c r="AN9" s="383"/>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c r="BS9" s="383"/>
      <c r="BT9" s="383"/>
      <c r="BU9" s="383"/>
      <c r="BV9" s="383"/>
      <c r="BW9" s="383"/>
      <c r="BX9" s="383"/>
      <c r="BY9" s="383"/>
      <c r="BZ9" s="383"/>
      <c r="CA9" s="383"/>
      <c r="CB9" s="383"/>
      <c r="CC9" s="383"/>
      <c r="CD9" s="383"/>
      <c r="CE9" s="383"/>
      <c r="CF9" s="383"/>
      <c r="CG9" s="383"/>
      <c r="CH9" s="383"/>
      <c r="CI9" s="383"/>
      <c r="CJ9" s="383"/>
      <c r="CK9" s="383"/>
      <c r="CL9" s="383"/>
      <c r="CM9" s="383"/>
      <c r="CN9" s="383"/>
      <c r="CO9" s="383"/>
      <c r="CP9" s="383"/>
    </row>
    <row r="10" spans="1:94" s="390" customFormat="1" ht="30" customHeight="1" thickTop="1">
      <c r="A10" s="271" t="s">
        <v>1588</v>
      </c>
      <c r="B10" s="300" t="s">
        <v>6023</v>
      </c>
      <c r="C10" s="221">
        <v>43420</v>
      </c>
      <c r="D10" s="203">
        <v>47087</v>
      </c>
      <c r="E10" s="416" t="str">
        <f t="shared" ca="1" si="0"/>
        <v>VIGENTE</v>
      </c>
      <c r="F10" s="416" t="str">
        <f t="shared" ca="1" si="1"/>
        <v>OK</v>
      </c>
      <c r="G10" s="201" t="s">
        <v>1277</v>
      </c>
      <c r="H10" s="206" t="s">
        <v>3796</v>
      </c>
      <c r="I10" s="280" t="s">
        <v>3789</v>
      </c>
      <c r="J10" s="634" t="s">
        <v>3790</v>
      </c>
      <c r="K10" s="807" t="s">
        <v>3811</v>
      </c>
      <c r="L10" s="361"/>
      <c r="M10" s="361"/>
      <c r="N10" s="361"/>
      <c r="O10" s="383"/>
      <c r="P10" s="383"/>
      <c r="Q10" s="383"/>
      <c r="R10" s="2096"/>
      <c r="S10" s="2096"/>
      <c r="T10" s="1986"/>
      <c r="U10" s="1987"/>
      <c r="V10" s="1987"/>
      <c r="W10" s="1987"/>
      <c r="X10" s="1987"/>
      <c r="Y10" s="1987"/>
      <c r="Z10" s="1987"/>
      <c r="AA10" s="1986"/>
      <c r="AB10" s="2096"/>
      <c r="AC10" s="2096"/>
      <c r="AD10" s="2096"/>
      <c r="AE10" s="2096"/>
      <c r="AF10" s="2096"/>
      <c r="AG10" s="2096"/>
      <c r="AH10" s="2096"/>
      <c r="AI10" s="2096"/>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383"/>
      <c r="BM10" s="383"/>
      <c r="BN10" s="383"/>
      <c r="BO10" s="383"/>
      <c r="BP10" s="383"/>
      <c r="BQ10" s="383"/>
      <c r="BR10" s="383"/>
      <c r="BS10" s="383"/>
      <c r="BT10" s="383"/>
      <c r="BU10" s="383"/>
      <c r="BV10" s="383"/>
      <c r="BW10" s="383"/>
      <c r="BX10" s="383"/>
      <c r="BY10" s="383"/>
      <c r="BZ10" s="383"/>
      <c r="CA10" s="383"/>
      <c r="CB10" s="383"/>
      <c r="CC10" s="383"/>
      <c r="CD10" s="383"/>
      <c r="CE10" s="383"/>
      <c r="CF10" s="383"/>
      <c r="CG10" s="383"/>
      <c r="CH10" s="383"/>
      <c r="CI10" s="383"/>
      <c r="CJ10" s="383"/>
      <c r="CK10" s="383"/>
      <c r="CL10" s="383"/>
      <c r="CM10" s="383"/>
      <c r="CN10" s="383"/>
      <c r="CO10" s="383"/>
      <c r="CP10" s="383"/>
    </row>
    <row r="11" spans="1:94" ht="31.5" customHeight="1">
      <c r="A11" s="271" t="s">
        <v>1588</v>
      </c>
      <c r="B11" s="300" t="s">
        <v>6024</v>
      </c>
      <c r="C11" s="221">
        <v>43420</v>
      </c>
      <c r="D11" s="203">
        <v>47087</v>
      </c>
      <c r="E11" s="416" t="str">
        <f t="shared" ca="1" si="0"/>
        <v>VIGENTE</v>
      </c>
      <c r="F11" s="416" t="str">
        <f t="shared" ca="1" si="1"/>
        <v>OK</v>
      </c>
      <c r="G11" s="201" t="s">
        <v>1277</v>
      </c>
      <c r="H11" s="206" t="s">
        <v>3797</v>
      </c>
      <c r="I11" s="280" t="s">
        <v>3789</v>
      </c>
      <c r="J11" s="634" t="s">
        <v>3790</v>
      </c>
      <c r="K11" s="807" t="s">
        <v>3812</v>
      </c>
      <c r="O11" s="383"/>
      <c r="P11" s="383"/>
      <c r="Q11" s="383"/>
      <c r="R11" s="2096"/>
      <c r="S11" s="2096"/>
      <c r="T11" s="1986"/>
      <c r="U11" s="2005"/>
      <c r="V11" s="2005"/>
      <c r="W11" s="2005"/>
      <c r="X11" s="2005"/>
      <c r="Y11" s="2005"/>
      <c r="Z11" s="2005"/>
      <c r="AA11" s="1986"/>
      <c r="AB11" s="2096"/>
      <c r="AC11" s="2096"/>
      <c r="AD11" s="2096"/>
      <c r="AE11" s="2096"/>
      <c r="AF11" s="2096"/>
      <c r="AG11" s="2096"/>
      <c r="AH11" s="2096"/>
      <c r="AI11" s="2096"/>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c r="BW11" s="383"/>
      <c r="BX11" s="383"/>
      <c r="BY11" s="383"/>
      <c r="BZ11" s="383"/>
      <c r="CA11" s="383"/>
      <c r="CB11" s="383"/>
      <c r="CC11" s="383"/>
      <c r="CD11" s="383"/>
      <c r="CE11" s="383"/>
      <c r="CF11" s="383"/>
      <c r="CG11" s="383"/>
      <c r="CH11" s="383"/>
      <c r="CI11" s="383"/>
      <c r="CJ11" s="383"/>
      <c r="CK11" s="383"/>
      <c r="CL11" s="383"/>
      <c r="CM11" s="383"/>
      <c r="CN11" s="383"/>
      <c r="CO11" s="383"/>
      <c r="CP11" s="383"/>
    </row>
    <row r="12" spans="1:94" ht="35.25" customHeight="1">
      <c r="A12" s="271" t="s">
        <v>1588</v>
      </c>
      <c r="B12" s="300" t="s">
        <v>6025</v>
      </c>
      <c r="C12" s="221">
        <v>43420</v>
      </c>
      <c r="D12" s="203">
        <v>47087</v>
      </c>
      <c r="E12" s="416" t="str">
        <f t="shared" ca="1" si="0"/>
        <v>VIGENTE</v>
      </c>
      <c r="F12" s="416" t="str">
        <f t="shared" ca="1" si="1"/>
        <v>OK</v>
      </c>
      <c r="G12" s="201" t="s">
        <v>1277</v>
      </c>
      <c r="H12" s="206" t="s">
        <v>3798</v>
      </c>
      <c r="I12" s="280" t="s">
        <v>3789</v>
      </c>
      <c r="J12" s="634" t="s">
        <v>3790</v>
      </c>
      <c r="K12" s="807" t="s">
        <v>3813</v>
      </c>
      <c r="O12" s="383"/>
      <c r="P12" s="383"/>
      <c r="Q12" s="383"/>
      <c r="R12" s="2096"/>
      <c r="S12" s="2096"/>
      <c r="T12" s="2096"/>
      <c r="U12" s="2096"/>
      <c r="V12" s="2096"/>
      <c r="W12" s="2096"/>
    </row>
    <row r="13" spans="1:94" ht="30">
      <c r="A13" s="271" t="s">
        <v>1588</v>
      </c>
      <c r="B13" s="300" t="s">
        <v>6026</v>
      </c>
      <c r="C13" s="221">
        <v>43420</v>
      </c>
      <c r="D13" s="203">
        <v>47087</v>
      </c>
      <c r="E13" s="416" t="str">
        <f t="shared" ref="E13:E17" ca="1" si="2">IF(D13&lt;=$T$2,"CADUCADO","VIGENTE")</f>
        <v>VIGENTE</v>
      </c>
      <c r="F13" s="416" t="str">
        <f t="shared" ref="F13:F17" ca="1" si="3">IF($T$2&gt;=(EDATE(D13,-4)),"ALERTA","OK")</f>
        <v>OK</v>
      </c>
      <c r="G13" s="201" t="s">
        <v>1277</v>
      </c>
      <c r="H13" s="206" t="s">
        <v>3799</v>
      </c>
      <c r="I13" s="280" t="s">
        <v>3789</v>
      </c>
      <c r="J13" s="634" t="s">
        <v>3790</v>
      </c>
      <c r="K13" s="807" t="s">
        <v>3814</v>
      </c>
      <c r="O13" s="383"/>
      <c r="P13" s="383"/>
      <c r="Q13" s="383"/>
      <c r="R13" s="2096"/>
      <c r="S13" s="2096"/>
      <c r="T13" s="2096"/>
      <c r="U13" s="2096"/>
      <c r="V13" s="2096"/>
      <c r="W13" s="2096"/>
    </row>
    <row r="14" spans="1:94" ht="30">
      <c r="A14" s="271" t="s">
        <v>1588</v>
      </c>
      <c r="B14" s="300" t="s">
        <v>6027</v>
      </c>
      <c r="C14" s="221">
        <v>43420</v>
      </c>
      <c r="D14" s="203">
        <v>47087</v>
      </c>
      <c r="E14" s="416" t="str">
        <f t="shared" ca="1" si="2"/>
        <v>VIGENTE</v>
      </c>
      <c r="F14" s="416" t="str">
        <f t="shared" ca="1" si="3"/>
        <v>OK</v>
      </c>
      <c r="G14" s="201" t="s">
        <v>1277</v>
      </c>
      <c r="H14" s="206" t="s">
        <v>3800</v>
      </c>
      <c r="I14" s="280" t="s">
        <v>3789</v>
      </c>
      <c r="J14" s="634" t="s">
        <v>3790</v>
      </c>
      <c r="K14" s="807" t="s">
        <v>3815</v>
      </c>
      <c r="O14" s="383"/>
      <c r="P14" s="383"/>
      <c r="Q14" s="383"/>
      <c r="R14" s="2096"/>
      <c r="S14" s="2096"/>
      <c r="T14" s="2096"/>
      <c r="U14" s="2096"/>
      <c r="V14" s="2096"/>
      <c r="W14" s="2096"/>
    </row>
    <row r="15" spans="1:94" ht="30">
      <c r="A15" s="271" t="s">
        <v>1588</v>
      </c>
      <c r="B15" s="300" t="s">
        <v>3804</v>
      </c>
      <c r="C15" s="221">
        <v>43420</v>
      </c>
      <c r="D15" s="203">
        <v>47087</v>
      </c>
      <c r="E15" s="416" t="str">
        <f t="shared" ca="1" si="2"/>
        <v>VIGENTE</v>
      </c>
      <c r="F15" s="416" t="str">
        <f t="shared" ca="1" si="3"/>
        <v>OK</v>
      </c>
      <c r="G15" s="201" t="s">
        <v>1277</v>
      </c>
      <c r="H15" s="280" t="s">
        <v>3801</v>
      </c>
      <c r="I15" s="280" t="s">
        <v>3789</v>
      </c>
      <c r="J15" s="634" t="s">
        <v>3790</v>
      </c>
      <c r="K15" s="809">
        <v>7249</v>
      </c>
      <c r="O15" s="383"/>
      <c r="P15" s="383"/>
      <c r="Q15" s="383"/>
      <c r="R15" s="2096"/>
      <c r="S15" s="2096"/>
      <c r="T15" s="2096"/>
      <c r="U15" s="2096"/>
      <c r="V15" s="2096"/>
      <c r="W15" s="2096"/>
    </row>
    <row r="16" spans="1:94" ht="30">
      <c r="A16" s="271" t="s">
        <v>1588</v>
      </c>
      <c r="B16" s="300" t="s">
        <v>3805</v>
      </c>
      <c r="C16" s="221">
        <v>43420</v>
      </c>
      <c r="D16" s="203">
        <v>47087</v>
      </c>
      <c r="E16" s="416" t="str">
        <f t="shared" ca="1" si="2"/>
        <v>VIGENTE</v>
      </c>
      <c r="F16" s="416" t="str">
        <f t="shared" ca="1" si="3"/>
        <v>OK</v>
      </c>
      <c r="G16" s="201" t="s">
        <v>1277</v>
      </c>
      <c r="H16" s="280" t="s">
        <v>3802</v>
      </c>
      <c r="I16" s="280" t="s">
        <v>3789</v>
      </c>
      <c r="J16" s="634" t="s">
        <v>3790</v>
      </c>
      <c r="K16" s="809">
        <v>7269</v>
      </c>
      <c r="O16" s="383"/>
      <c r="P16" s="383"/>
      <c r="Q16" s="383"/>
      <c r="R16" s="2096"/>
      <c r="S16" s="2096"/>
      <c r="T16" s="2096"/>
      <c r="U16" s="2096"/>
      <c r="V16" s="2096"/>
      <c r="W16" s="2096"/>
    </row>
    <row r="17" spans="1:23" ht="30">
      <c r="A17" s="271" t="s">
        <v>1588</v>
      </c>
      <c r="B17" s="300" t="s">
        <v>3806</v>
      </c>
      <c r="C17" s="221">
        <v>43420</v>
      </c>
      <c r="D17" s="203">
        <v>47087</v>
      </c>
      <c r="E17" s="416" t="str">
        <f t="shared" ca="1" si="2"/>
        <v>VIGENTE</v>
      </c>
      <c r="F17" s="416" t="str">
        <f t="shared" ca="1" si="3"/>
        <v>OK</v>
      </c>
      <c r="G17" s="201" t="s">
        <v>1277</v>
      </c>
      <c r="H17" s="280" t="s">
        <v>3803</v>
      </c>
      <c r="I17" s="280" t="s">
        <v>3789</v>
      </c>
      <c r="J17" s="634" t="s">
        <v>3790</v>
      </c>
      <c r="K17" s="809">
        <v>7360</v>
      </c>
      <c r="O17" s="383"/>
      <c r="P17" s="383"/>
      <c r="Q17" s="383"/>
      <c r="R17" s="2096"/>
      <c r="S17" s="2096"/>
      <c r="T17" s="2096"/>
      <c r="U17" s="2096"/>
      <c r="V17" s="2096"/>
      <c r="W17" s="2096"/>
    </row>
    <row r="18" spans="1:23" ht="30">
      <c r="A18" s="271" t="s">
        <v>1588</v>
      </c>
      <c r="B18" s="300" t="s">
        <v>6028</v>
      </c>
      <c r="C18" s="221">
        <v>43420</v>
      </c>
      <c r="D18" s="203">
        <v>47087</v>
      </c>
      <c r="E18" s="416" t="str">
        <f t="shared" ca="1" si="0"/>
        <v>VIGENTE</v>
      </c>
      <c r="F18" s="416" t="str">
        <f t="shared" ca="1" si="1"/>
        <v>OK</v>
      </c>
      <c r="G18" s="201" t="s">
        <v>1277</v>
      </c>
      <c r="H18" s="280" t="s">
        <v>5973</v>
      </c>
      <c r="I18" s="280" t="s">
        <v>3789</v>
      </c>
      <c r="J18" s="634" t="s">
        <v>3790</v>
      </c>
      <c r="K18" s="809">
        <v>7117</v>
      </c>
      <c r="O18" s="383"/>
      <c r="P18" s="383"/>
      <c r="Q18" s="383"/>
      <c r="R18" s="2096"/>
      <c r="S18" s="2096"/>
      <c r="T18" s="2096"/>
      <c r="U18" s="2096"/>
      <c r="V18" s="2096"/>
      <c r="W18" s="2096"/>
    </row>
    <row r="19" spans="1:23" ht="30">
      <c r="A19" s="271" t="s">
        <v>1588</v>
      </c>
      <c r="B19" s="300" t="s">
        <v>6029</v>
      </c>
      <c r="C19" s="221">
        <v>43420</v>
      </c>
      <c r="D19" s="203">
        <v>47087</v>
      </c>
      <c r="E19" s="416" t="str">
        <f t="shared" ca="1" si="0"/>
        <v>VIGENTE</v>
      </c>
      <c r="F19" s="416" t="str">
        <f t="shared" ca="1" si="1"/>
        <v>OK</v>
      </c>
      <c r="G19" s="201" t="s">
        <v>1277</v>
      </c>
      <c r="H19" s="280" t="s">
        <v>5974</v>
      </c>
      <c r="I19" s="280" t="s">
        <v>3789</v>
      </c>
      <c r="J19" s="634" t="s">
        <v>3790</v>
      </c>
      <c r="K19" s="809">
        <v>7002</v>
      </c>
      <c r="O19" s="383"/>
      <c r="P19" s="383"/>
      <c r="Q19" s="383"/>
      <c r="R19" s="2096"/>
      <c r="S19" s="2096"/>
      <c r="T19" s="2096"/>
      <c r="U19" s="2096"/>
      <c r="V19" s="2096"/>
      <c r="W19" s="2096"/>
    </row>
    <row r="20" spans="1:23" ht="30">
      <c r="A20" s="271" t="s">
        <v>1588</v>
      </c>
      <c r="B20" s="300" t="s">
        <v>6030</v>
      </c>
      <c r="C20" s="221">
        <v>43420</v>
      </c>
      <c r="D20" s="203">
        <v>47087</v>
      </c>
      <c r="E20" s="416" t="str">
        <f t="shared" ca="1" si="0"/>
        <v>VIGENTE</v>
      </c>
      <c r="F20" s="416" t="str">
        <f t="shared" ca="1" si="1"/>
        <v>OK</v>
      </c>
      <c r="G20" s="201" t="s">
        <v>1277</v>
      </c>
      <c r="H20" s="280" t="s">
        <v>5975</v>
      </c>
      <c r="I20" s="280" t="s">
        <v>3789</v>
      </c>
      <c r="J20" s="634" t="s">
        <v>3790</v>
      </c>
      <c r="K20" s="809">
        <v>7085</v>
      </c>
      <c r="O20" s="383"/>
      <c r="P20" s="383"/>
      <c r="Q20" s="383"/>
      <c r="R20" s="2096"/>
      <c r="S20" s="2096"/>
      <c r="T20" s="2096"/>
      <c r="U20" s="2096"/>
      <c r="V20" s="2096"/>
      <c r="W20" s="2096"/>
    </row>
    <row r="21" spans="1:23" ht="30">
      <c r="A21" s="271" t="s">
        <v>1588</v>
      </c>
      <c r="B21" s="300" t="s">
        <v>6031</v>
      </c>
      <c r="C21" s="221">
        <v>43420</v>
      </c>
      <c r="D21" s="203">
        <v>47087</v>
      </c>
      <c r="E21" s="203" t="str">
        <f t="shared" ref="E21:E63" ca="1" si="4">IF(D21&lt;=$T$2,"CADUCADO","VIGENTE")</f>
        <v>VIGENTE</v>
      </c>
      <c r="F21" s="203" t="str">
        <f t="shared" ref="F21:F63" ca="1" si="5">IF($T$2&gt;=(EDATE(D21,-4)),"ALERTA","OK")</f>
        <v>OK</v>
      </c>
      <c r="G21" s="201" t="s">
        <v>1277</v>
      </c>
      <c r="H21" s="280" t="s">
        <v>5976</v>
      </c>
      <c r="I21" s="280" t="s">
        <v>3789</v>
      </c>
      <c r="J21" s="634" t="s">
        <v>3790</v>
      </c>
      <c r="K21" s="809">
        <v>7005</v>
      </c>
      <c r="O21" s="383"/>
      <c r="P21" s="383"/>
      <c r="Q21" s="383"/>
      <c r="R21" s="2096"/>
      <c r="S21" s="2096"/>
      <c r="T21" s="2096"/>
      <c r="U21" s="2096"/>
      <c r="V21" s="2096"/>
      <c r="W21" s="2096"/>
    </row>
    <row r="22" spans="1:23" ht="30">
      <c r="A22" s="271" t="s">
        <v>1588</v>
      </c>
      <c r="B22" s="300" t="s">
        <v>6032</v>
      </c>
      <c r="C22" s="221">
        <v>43420</v>
      </c>
      <c r="D22" s="203">
        <v>47087</v>
      </c>
      <c r="E22" s="203" t="str">
        <f t="shared" ca="1" si="4"/>
        <v>VIGENTE</v>
      </c>
      <c r="F22" s="203" t="str">
        <f t="shared" ca="1" si="5"/>
        <v>OK</v>
      </c>
      <c r="G22" s="201" t="s">
        <v>1277</v>
      </c>
      <c r="H22" s="206" t="s">
        <v>5977</v>
      </c>
      <c r="I22" s="280" t="s">
        <v>3789</v>
      </c>
      <c r="J22" s="634" t="s">
        <v>3790</v>
      </c>
      <c r="K22" s="809">
        <v>7007</v>
      </c>
      <c r="O22" s="383"/>
      <c r="P22" s="383"/>
      <c r="Q22" s="383"/>
      <c r="R22" s="2096"/>
      <c r="S22" s="2096"/>
      <c r="T22" s="2096"/>
      <c r="U22" s="2096"/>
      <c r="V22" s="2096"/>
      <c r="W22" s="2096"/>
    </row>
    <row r="23" spans="1:23" ht="30">
      <c r="A23" s="271" t="s">
        <v>1588</v>
      </c>
      <c r="B23" s="300" t="s">
        <v>6033</v>
      </c>
      <c r="C23" s="221">
        <v>43420</v>
      </c>
      <c r="D23" s="203">
        <v>47087</v>
      </c>
      <c r="E23" s="203" t="str">
        <f t="shared" ca="1" si="4"/>
        <v>VIGENTE</v>
      </c>
      <c r="F23" s="203" t="str">
        <f t="shared" ca="1" si="5"/>
        <v>OK</v>
      </c>
      <c r="G23" s="201" t="s">
        <v>1277</v>
      </c>
      <c r="H23" s="206" t="s">
        <v>5978</v>
      </c>
      <c r="I23" s="280" t="s">
        <v>3789</v>
      </c>
      <c r="J23" s="634" t="s">
        <v>3790</v>
      </c>
      <c r="K23" s="809">
        <v>7012</v>
      </c>
      <c r="O23" s="383"/>
      <c r="P23" s="383"/>
      <c r="Q23" s="383"/>
      <c r="R23" s="2096"/>
      <c r="S23" s="2096"/>
      <c r="T23" s="2096"/>
      <c r="U23" s="2096"/>
      <c r="V23" s="2096"/>
      <c r="W23" s="2096"/>
    </row>
    <row r="24" spans="1:23" ht="30">
      <c r="A24" s="271" t="s">
        <v>1588</v>
      </c>
      <c r="B24" s="300" t="s">
        <v>6034</v>
      </c>
      <c r="C24" s="221">
        <v>43420</v>
      </c>
      <c r="D24" s="203">
        <v>47087</v>
      </c>
      <c r="E24" s="203" t="str">
        <f t="shared" ca="1" si="4"/>
        <v>VIGENTE</v>
      </c>
      <c r="F24" s="203" t="str">
        <f t="shared" ca="1" si="5"/>
        <v>OK</v>
      </c>
      <c r="G24" s="201" t="s">
        <v>1277</v>
      </c>
      <c r="H24" s="206" t="s">
        <v>5979</v>
      </c>
      <c r="I24" s="280" t="s">
        <v>3789</v>
      </c>
      <c r="J24" s="634" t="s">
        <v>3790</v>
      </c>
      <c r="K24" s="809">
        <v>7034</v>
      </c>
      <c r="O24" s="383"/>
      <c r="P24" s="383"/>
      <c r="Q24" s="383"/>
      <c r="R24" s="2096"/>
      <c r="S24" s="2096"/>
      <c r="T24" s="2096"/>
      <c r="U24" s="2096"/>
      <c r="V24" s="2096"/>
      <c r="W24" s="2096"/>
    </row>
    <row r="25" spans="1:23" ht="30">
      <c r="A25" s="271" t="s">
        <v>1588</v>
      </c>
      <c r="B25" s="300" t="s">
        <v>6035</v>
      </c>
      <c r="C25" s="221">
        <v>43420</v>
      </c>
      <c r="D25" s="203">
        <v>47087</v>
      </c>
      <c r="E25" s="203" t="str">
        <f t="shared" ca="1" si="4"/>
        <v>VIGENTE</v>
      </c>
      <c r="F25" s="203" t="str">
        <f t="shared" ca="1" si="5"/>
        <v>OK</v>
      </c>
      <c r="G25" s="201" t="s">
        <v>1277</v>
      </c>
      <c r="H25" s="206" t="s">
        <v>5980</v>
      </c>
      <c r="I25" s="280" t="s">
        <v>3789</v>
      </c>
      <c r="J25" s="634" t="s">
        <v>3790</v>
      </c>
      <c r="K25" s="809">
        <v>7040</v>
      </c>
      <c r="O25" s="383"/>
      <c r="P25" s="383"/>
      <c r="Q25" s="383"/>
      <c r="R25" s="2096"/>
      <c r="S25" s="2096"/>
      <c r="T25" s="2096"/>
      <c r="U25" s="2096"/>
      <c r="V25" s="2096"/>
      <c r="W25" s="2096"/>
    </row>
    <row r="26" spans="1:23" ht="30">
      <c r="A26" s="271" t="s">
        <v>1588</v>
      </c>
      <c r="B26" s="300" t="s">
        <v>6036</v>
      </c>
      <c r="C26" s="221">
        <v>43420</v>
      </c>
      <c r="D26" s="203">
        <v>47087</v>
      </c>
      <c r="E26" s="203" t="str">
        <f t="shared" ca="1" si="4"/>
        <v>VIGENTE</v>
      </c>
      <c r="F26" s="203" t="str">
        <f t="shared" ca="1" si="5"/>
        <v>OK</v>
      </c>
      <c r="G26" s="201" t="s">
        <v>1277</v>
      </c>
      <c r="H26" s="206" t="s">
        <v>5981</v>
      </c>
      <c r="I26" s="280" t="s">
        <v>3789</v>
      </c>
      <c r="J26" s="634" t="s">
        <v>3790</v>
      </c>
      <c r="K26" s="809">
        <v>7213</v>
      </c>
      <c r="O26" s="383"/>
      <c r="P26" s="383"/>
      <c r="Q26" s="383"/>
      <c r="R26" s="2096"/>
      <c r="S26" s="2096"/>
      <c r="T26" s="2096"/>
      <c r="U26" s="2096"/>
      <c r="V26" s="2096"/>
      <c r="W26" s="2096"/>
    </row>
    <row r="27" spans="1:23" ht="30">
      <c r="A27" s="271" t="s">
        <v>1588</v>
      </c>
      <c r="B27" s="300" t="s">
        <v>6037</v>
      </c>
      <c r="C27" s="221">
        <v>43420</v>
      </c>
      <c r="D27" s="203">
        <v>47087</v>
      </c>
      <c r="E27" s="203" t="str">
        <f t="shared" ca="1" si="4"/>
        <v>VIGENTE</v>
      </c>
      <c r="F27" s="203" t="str">
        <f t="shared" ca="1" si="5"/>
        <v>OK</v>
      </c>
      <c r="G27" s="201" t="s">
        <v>1277</v>
      </c>
      <c r="H27" s="206" t="s">
        <v>5982</v>
      </c>
      <c r="I27" s="280" t="s">
        <v>3789</v>
      </c>
      <c r="J27" s="634" t="s">
        <v>3790</v>
      </c>
      <c r="K27" s="809">
        <v>7044</v>
      </c>
      <c r="O27" s="383"/>
      <c r="P27" s="383"/>
      <c r="Q27" s="383"/>
      <c r="R27" s="2096"/>
      <c r="S27" s="2096"/>
      <c r="T27" s="2096"/>
      <c r="U27" s="2096"/>
      <c r="V27" s="2096"/>
      <c r="W27" s="2096"/>
    </row>
    <row r="28" spans="1:23" ht="30">
      <c r="A28" s="271" t="s">
        <v>1588</v>
      </c>
      <c r="B28" s="300" t="s">
        <v>6038</v>
      </c>
      <c r="C28" s="221">
        <v>43420</v>
      </c>
      <c r="D28" s="203">
        <v>47087</v>
      </c>
      <c r="E28" s="203" t="str">
        <f t="shared" ca="1" si="4"/>
        <v>VIGENTE</v>
      </c>
      <c r="F28" s="203" t="str">
        <f t="shared" ca="1" si="5"/>
        <v>OK</v>
      </c>
      <c r="G28" s="201" t="s">
        <v>1277</v>
      </c>
      <c r="H28" s="206" t="s">
        <v>5983</v>
      </c>
      <c r="I28" s="280" t="s">
        <v>3789</v>
      </c>
      <c r="J28" s="634" t="s">
        <v>3790</v>
      </c>
      <c r="K28" s="809">
        <v>7241</v>
      </c>
      <c r="O28" s="383"/>
      <c r="P28" s="383"/>
      <c r="Q28" s="383"/>
      <c r="R28" s="2096"/>
      <c r="S28" s="2096"/>
      <c r="T28" s="2096"/>
      <c r="U28" s="2096"/>
      <c r="V28" s="2096"/>
      <c r="W28" s="2096"/>
    </row>
    <row r="29" spans="1:23" ht="30">
      <c r="A29" s="271" t="s">
        <v>1588</v>
      </c>
      <c r="B29" s="300" t="s">
        <v>6039</v>
      </c>
      <c r="C29" s="221">
        <v>43420</v>
      </c>
      <c r="D29" s="203">
        <v>47087</v>
      </c>
      <c r="E29" s="203" t="str">
        <f t="shared" ca="1" si="4"/>
        <v>VIGENTE</v>
      </c>
      <c r="F29" s="203" t="str">
        <f t="shared" ca="1" si="5"/>
        <v>OK</v>
      </c>
      <c r="G29" s="201" t="s">
        <v>1277</v>
      </c>
      <c r="H29" s="206" t="s">
        <v>5984</v>
      </c>
      <c r="I29" s="280" t="s">
        <v>3789</v>
      </c>
      <c r="J29" s="634" t="s">
        <v>3790</v>
      </c>
      <c r="K29" s="809">
        <v>7049</v>
      </c>
      <c r="O29" s="383"/>
      <c r="P29" s="383"/>
      <c r="Q29" s="383"/>
      <c r="R29" s="2096"/>
      <c r="S29" s="2096"/>
      <c r="T29" s="2096"/>
      <c r="U29" s="2096"/>
      <c r="V29" s="2096"/>
      <c r="W29" s="2096"/>
    </row>
    <row r="30" spans="1:23" ht="30">
      <c r="A30" s="271" t="s">
        <v>1588</v>
      </c>
      <c r="B30" s="300" t="s">
        <v>6040</v>
      </c>
      <c r="C30" s="221">
        <v>43420</v>
      </c>
      <c r="D30" s="203">
        <v>47087</v>
      </c>
      <c r="E30" s="203" t="str">
        <f t="shared" ca="1" si="4"/>
        <v>VIGENTE</v>
      </c>
      <c r="F30" s="203" t="str">
        <f t="shared" ca="1" si="5"/>
        <v>OK</v>
      </c>
      <c r="G30" s="201" t="s">
        <v>1277</v>
      </c>
      <c r="H30" s="206" t="s">
        <v>5985</v>
      </c>
      <c r="I30" s="280" t="s">
        <v>3789</v>
      </c>
      <c r="J30" s="634" t="s">
        <v>3790</v>
      </c>
      <c r="K30" s="809">
        <v>7121</v>
      </c>
      <c r="O30" s="383"/>
      <c r="P30" s="383"/>
      <c r="Q30" s="383"/>
      <c r="R30" s="2096"/>
      <c r="S30" s="2096"/>
      <c r="T30" s="2096"/>
      <c r="U30" s="2096"/>
      <c r="V30" s="2096"/>
      <c r="W30" s="2096"/>
    </row>
    <row r="31" spans="1:23" ht="30">
      <c r="A31" s="271" t="s">
        <v>1588</v>
      </c>
      <c r="B31" s="300" t="s">
        <v>6041</v>
      </c>
      <c r="C31" s="221">
        <v>43420</v>
      </c>
      <c r="D31" s="203">
        <v>47087</v>
      </c>
      <c r="E31" s="203" t="str">
        <f t="shared" ca="1" si="4"/>
        <v>VIGENTE</v>
      </c>
      <c r="F31" s="203" t="str">
        <f t="shared" ca="1" si="5"/>
        <v>OK</v>
      </c>
      <c r="G31" s="201" t="s">
        <v>1277</v>
      </c>
      <c r="H31" s="206" t="s">
        <v>5986</v>
      </c>
      <c r="I31" s="280" t="s">
        <v>3789</v>
      </c>
      <c r="J31" s="634" t="s">
        <v>3790</v>
      </c>
      <c r="K31" s="809">
        <v>7059</v>
      </c>
      <c r="O31" s="383"/>
      <c r="P31" s="383"/>
      <c r="Q31" s="383"/>
      <c r="R31" s="2096"/>
      <c r="S31" s="2096"/>
      <c r="T31" s="2096"/>
      <c r="U31" s="2096"/>
      <c r="V31" s="2096"/>
      <c r="W31" s="2096"/>
    </row>
    <row r="32" spans="1:23" ht="30">
      <c r="A32" s="271" t="s">
        <v>1588</v>
      </c>
      <c r="B32" s="300" t="s">
        <v>6042</v>
      </c>
      <c r="C32" s="221">
        <v>43420</v>
      </c>
      <c r="D32" s="203">
        <v>47087</v>
      </c>
      <c r="E32" s="203" t="str">
        <f t="shared" ca="1" si="4"/>
        <v>VIGENTE</v>
      </c>
      <c r="F32" s="203" t="str">
        <f t="shared" ca="1" si="5"/>
        <v>OK</v>
      </c>
      <c r="G32" s="201" t="s">
        <v>1277</v>
      </c>
      <c r="H32" s="206" t="s">
        <v>5987</v>
      </c>
      <c r="I32" s="280" t="s">
        <v>3789</v>
      </c>
      <c r="J32" s="634" t="s">
        <v>3790</v>
      </c>
      <c r="K32" s="809">
        <v>7022</v>
      </c>
      <c r="O32" s="383"/>
      <c r="P32" s="383"/>
      <c r="Q32" s="383"/>
      <c r="R32" s="2096"/>
      <c r="S32" s="2096"/>
      <c r="T32" s="2096"/>
      <c r="U32" s="2096"/>
      <c r="V32" s="2096"/>
      <c r="W32" s="2096"/>
    </row>
    <row r="33" spans="1:23" ht="30">
      <c r="A33" s="271" t="s">
        <v>1588</v>
      </c>
      <c r="B33" s="300" t="s">
        <v>6043</v>
      </c>
      <c r="C33" s="221">
        <v>43420</v>
      </c>
      <c r="D33" s="203">
        <v>47087</v>
      </c>
      <c r="E33" s="203" t="str">
        <f t="shared" ca="1" si="4"/>
        <v>VIGENTE</v>
      </c>
      <c r="F33" s="203" t="str">
        <f t="shared" ca="1" si="5"/>
        <v>OK</v>
      </c>
      <c r="G33" s="201" t="s">
        <v>1277</v>
      </c>
      <c r="H33" s="206" t="s">
        <v>5988</v>
      </c>
      <c r="I33" s="280" t="s">
        <v>3789</v>
      </c>
      <c r="J33" s="634" t="s">
        <v>3790</v>
      </c>
      <c r="K33" s="809">
        <v>7063</v>
      </c>
      <c r="O33" s="383"/>
      <c r="P33" s="383"/>
      <c r="Q33" s="383"/>
      <c r="R33" s="2096"/>
      <c r="S33" s="2096"/>
      <c r="T33" s="2096"/>
      <c r="U33" s="2096"/>
      <c r="V33" s="2096"/>
      <c r="W33" s="2096"/>
    </row>
    <row r="34" spans="1:23" ht="30">
      <c r="A34" s="271" t="s">
        <v>1588</v>
      </c>
      <c r="B34" s="300" t="s">
        <v>6044</v>
      </c>
      <c r="C34" s="221">
        <v>43420</v>
      </c>
      <c r="D34" s="203">
        <v>47087</v>
      </c>
      <c r="E34" s="203" t="str">
        <f t="shared" ca="1" si="4"/>
        <v>VIGENTE</v>
      </c>
      <c r="F34" s="203" t="str">
        <f t="shared" ca="1" si="5"/>
        <v>OK</v>
      </c>
      <c r="G34" s="201" t="s">
        <v>1277</v>
      </c>
      <c r="H34" s="206" t="s">
        <v>5989</v>
      </c>
      <c r="I34" s="280" t="s">
        <v>3789</v>
      </c>
      <c r="J34" s="634" t="s">
        <v>3790</v>
      </c>
      <c r="K34" s="809">
        <v>7067</v>
      </c>
      <c r="O34" s="383"/>
      <c r="P34" s="383"/>
      <c r="Q34" s="383"/>
      <c r="R34" s="2096"/>
      <c r="S34" s="2096"/>
      <c r="T34" s="2096"/>
      <c r="U34" s="2096"/>
      <c r="V34" s="2096"/>
      <c r="W34" s="2096"/>
    </row>
    <row r="35" spans="1:23" ht="30">
      <c r="A35" s="271" t="s">
        <v>1588</v>
      </c>
      <c r="B35" s="300" t="s">
        <v>6045</v>
      </c>
      <c r="C35" s="221">
        <v>43420</v>
      </c>
      <c r="D35" s="203">
        <v>47087</v>
      </c>
      <c r="E35" s="203" t="str">
        <f t="shared" ca="1" si="4"/>
        <v>VIGENTE</v>
      </c>
      <c r="F35" s="203" t="str">
        <f t="shared" ca="1" si="5"/>
        <v>OK</v>
      </c>
      <c r="G35" s="201" t="s">
        <v>1277</v>
      </c>
      <c r="H35" s="206" t="s">
        <v>5990</v>
      </c>
      <c r="I35" s="280" t="s">
        <v>3789</v>
      </c>
      <c r="J35" s="634" t="s">
        <v>3790</v>
      </c>
      <c r="K35" s="809">
        <v>7079</v>
      </c>
      <c r="O35" s="383"/>
      <c r="P35" s="383"/>
      <c r="Q35" s="383"/>
      <c r="R35" s="2096"/>
      <c r="S35" s="2096"/>
      <c r="T35" s="2096"/>
      <c r="U35" s="2096"/>
      <c r="V35" s="2096"/>
      <c r="W35" s="2096"/>
    </row>
    <row r="36" spans="1:23" ht="30">
      <c r="A36" s="271" t="s">
        <v>1588</v>
      </c>
      <c r="B36" s="300" t="s">
        <v>6046</v>
      </c>
      <c r="C36" s="221">
        <v>43420</v>
      </c>
      <c r="D36" s="203">
        <v>47087</v>
      </c>
      <c r="E36" s="203" t="str">
        <f t="shared" ca="1" si="4"/>
        <v>VIGENTE</v>
      </c>
      <c r="F36" s="203" t="str">
        <f t="shared" ca="1" si="5"/>
        <v>OK</v>
      </c>
      <c r="G36" s="201" t="s">
        <v>1277</v>
      </c>
      <c r="H36" s="206" t="s">
        <v>5991</v>
      </c>
      <c r="I36" s="280" t="s">
        <v>3789</v>
      </c>
      <c r="J36" s="634" t="s">
        <v>3790</v>
      </c>
      <c r="K36" s="809">
        <v>7088</v>
      </c>
      <c r="O36" s="383"/>
      <c r="P36" s="383"/>
      <c r="Q36" s="383"/>
      <c r="R36" s="2096"/>
      <c r="S36" s="2096"/>
      <c r="T36" s="2096"/>
      <c r="U36" s="2096"/>
      <c r="V36" s="2096"/>
      <c r="W36" s="2096"/>
    </row>
    <row r="37" spans="1:23" ht="30">
      <c r="A37" s="271" t="s">
        <v>1588</v>
      </c>
      <c r="B37" s="300" t="s">
        <v>6047</v>
      </c>
      <c r="C37" s="221">
        <v>43420</v>
      </c>
      <c r="D37" s="203">
        <v>47087</v>
      </c>
      <c r="E37" s="203" t="str">
        <f t="shared" ca="1" si="4"/>
        <v>VIGENTE</v>
      </c>
      <c r="F37" s="203" t="str">
        <f t="shared" ca="1" si="5"/>
        <v>OK</v>
      </c>
      <c r="G37" s="201" t="s">
        <v>1277</v>
      </c>
      <c r="H37" s="206" t="s">
        <v>5992</v>
      </c>
      <c r="I37" s="280" t="s">
        <v>3789</v>
      </c>
      <c r="J37" s="634" t="s">
        <v>3790</v>
      </c>
      <c r="K37" s="809">
        <v>7365</v>
      </c>
      <c r="O37" s="383"/>
      <c r="P37" s="383"/>
      <c r="Q37" s="383"/>
      <c r="R37" s="2096"/>
      <c r="S37" s="2096"/>
      <c r="T37" s="2096"/>
      <c r="U37" s="2096"/>
      <c r="V37" s="2096"/>
      <c r="W37" s="2096"/>
    </row>
    <row r="38" spans="1:23" ht="30">
      <c r="A38" s="271" t="s">
        <v>1588</v>
      </c>
      <c r="B38" s="300" t="s">
        <v>6048</v>
      </c>
      <c r="C38" s="221">
        <v>43420</v>
      </c>
      <c r="D38" s="203">
        <v>47087</v>
      </c>
      <c r="E38" s="203" t="str">
        <f t="shared" ca="1" si="4"/>
        <v>VIGENTE</v>
      </c>
      <c r="F38" s="203" t="str">
        <f t="shared" ca="1" si="5"/>
        <v>OK</v>
      </c>
      <c r="G38" s="201" t="s">
        <v>1277</v>
      </c>
      <c r="H38" s="206" t="s">
        <v>5993</v>
      </c>
      <c r="I38" s="280" t="s">
        <v>3789</v>
      </c>
      <c r="J38" s="634" t="s">
        <v>3790</v>
      </c>
      <c r="K38" s="809">
        <v>7056</v>
      </c>
      <c r="O38" s="383"/>
      <c r="P38" s="383"/>
      <c r="Q38" s="383"/>
      <c r="R38" s="2096"/>
      <c r="S38" s="2096"/>
      <c r="T38" s="2096"/>
      <c r="U38" s="2096"/>
      <c r="V38" s="2096"/>
      <c r="W38" s="2096"/>
    </row>
    <row r="39" spans="1:23" ht="30">
      <c r="A39" s="271" t="s">
        <v>1588</v>
      </c>
      <c r="B39" s="300" t="s">
        <v>6049</v>
      </c>
      <c r="C39" s="221">
        <v>43420</v>
      </c>
      <c r="D39" s="203">
        <v>47087</v>
      </c>
      <c r="E39" s="203" t="str">
        <f t="shared" ca="1" si="4"/>
        <v>VIGENTE</v>
      </c>
      <c r="F39" s="203" t="str">
        <f t="shared" ca="1" si="5"/>
        <v>OK</v>
      </c>
      <c r="G39" s="201" t="s">
        <v>1277</v>
      </c>
      <c r="H39" s="206" t="s">
        <v>5994</v>
      </c>
      <c r="I39" s="280" t="s">
        <v>3789</v>
      </c>
      <c r="J39" s="634" t="s">
        <v>3790</v>
      </c>
      <c r="K39" s="809">
        <v>7041</v>
      </c>
      <c r="O39" s="383"/>
      <c r="P39" s="383"/>
      <c r="Q39" s="383"/>
      <c r="R39" s="2096"/>
      <c r="S39" s="2096"/>
      <c r="T39" s="2096"/>
      <c r="U39" s="2096"/>
      <c r="V39" s="2096"/>
      <c r="W39" s="2096"/>
    </row>
    <row r="40" spans="1:23" ht="30">
      <c r="A40" s="271" t="s">
        <v>1588</v>
      </c>
      <c r="B40" s="300" t="s">
        <v>6050</v>
      </c>
      <c r="C40" s="221">
        <v>43420</v>
      </c>
      <c r="D40" s="203">
        <v>47087</v>
      </c>
      <c r="E40" s="203" t="str">
        <f t="shared" ca="1" si="4"/>
        <v>VIGENTE</v>
      </c>
      <c r="F40" s="203" t="str">
        <f t="shared" ca="1" si="5"/>
        <v>OK</v>
      </c>
      <c r="G40" s="201" t="s">
        <v>1277</v>
      </c>
      <c r="H40" s="206" t="s">
        <v>5995</v>
      </c>
      <c r="I40" s="280" t="s">
        <v>3789</v>
      </c>
      <c r="J40" s="634" t="s">
        <v>3790</v>
      </c>
      <c r="K40" s="809">
        <v>7000</v>
      </c>
      <c r="O40" s="383"/>
      <c r="P40" s="383"/>
      <c r="Q40" s="383"/>
      <c r="R40" s="2096"/>
      <c r="S40" s="2096"/>
      <c r="T40" s="2096"/>
      <c r="U40" s="2096"/>
      <c r="V40" s="2096"/>
      <c r="W40" s="2096"/>
    </row>
    <row r="41" spans="1:23" ht="30">
      <c r="A41" s="271" t="s">
        <v>1588</v>
      </c>
      <c r="B41" s="300" t="s">
        <v>6051</v>
      </c>
      <c r="C41" s="221">
        <v>43420</v>
      </c>
      <c r="D41" s="203">
        <v>47087</v>
      </c>
      <c r="E41" s="203" t="str">
        <f t="shared" ca="1" si="4"/>
        <v>VIGENTE</v>
      </c>
      <c r="F41" s="203" t="str">
        <f t="shared" ca="1" si="5"/>
        <v>OK</v>
      </c>
      <c r="G41" s="201" t="s">
        <v>1277</v>
      </c>
      <c r="H41" s="206" t="s">
        <v>5996</v>
      </c>
      <c r="I41" s="280" t="s">
        <v>3789</v>
      </c>
      <c r="J41" s="634" t="s">
        <v>3790</v>
      </c>
      <c r="K41" s="809">
        <v>7004</v>
      </c>
      <c r="O41" s="383"/>
      <c r="P41" s="383"/>
      <c r="Q41" s="383"/>
      <c r="R41" s="2096"/>
      <c r="S41" s="2096"/>
      <c r="T41" s="2096"/>
      <c r="U41" s="2096"/>
      <c r="V41" s="2096"/>
      <c r="W41" s="2096"/>
    </row>
    <row r="42" spans="1:23" ht="30">
      <c r="A42" s="271" t="s">
        <v>1588</v>
      </c>
      <c r="B42" s="300" t="s">
        <v>6052</v>
      </c>
      <c r="C42" s="221">
        <v>43420</v>
      </c>
      <c r="D42" s="203">
        <v>47087</v>
      </c>
      <c r="E42" s="203" t="str">
        <f t="shared" ca="1" si="4"/>
        <v>VIGENTE</v>
      </c>
      <c r="F42" s="203" t="str">
        <f t="shared" ca="1" si="5"/>
        <v>OK</v>
      </c>
      <c r="G42" s="201" t="s">
        <v>1277</v>
      </c>
      <c r="H42" s="206" t="s">
        <v>5997</v>
      </c>
      <c r="I42" s="280" t="s">
        <v>3789</v>
      </c>
      <c r="J42" s="634" t="s">
        <v>3790</v>
      </c>
      <c r="K42" s="809">
        <v>7031</v>
      </c>
      <c r="O42" s="383"/>
      <c r="P42" s="383"/>
      <c r="Q42" s="383"/>
      <c r="R42" s="2096"/>
      <c r="S42" s="2096"/>
      <c r="T42" s="2096"/>
      <c r="U42" s="2096"/>
      <c r="V42" s="2096"/>
      <c r="W42" s="2096"/>
    </row>
    <row r="43" spans="1:23" ht="30">
      <c r="A43" s="271" t="s">
        <v>1588</v>
      </c>
      <c r="B43" s="300" t="s">
        <v>6053</v>
      </c>
      <c r="C43" s="221">
        <v>43420</v>
      </c>
      <c r="D43" s="203">
        <v>47087</v>
      </c>
      <c r="E43" s="203" t="str">
        <f t="shared" ca="1" si="4"/>
        <v>VIGENTE</v>
      </c>
      <c r="F43" s="203" t="str">
        <f t="shared" ca="1" si="5"/>
        <v>OK</v>
      </c>
      <c r="G43" s="201" t="s">
        <v>1277</v>
      </c>
      <c r="H43" s="206" t="s">
        <v>5998</v>
      </c>
      <c r="I43" s="280" t="s">
        <v>3789</v>
      </c>
      <c r="J43" s="634" t="s">
        <v>3790</v>
      </c>
      <c r="K43" s="809">
        <v>7030</v>
      </c>
      <c r="O43" s="383"/>
      <c r="P43" s="383"/>
      <c r="Q43" s="383"/>
      <c r="R43" s="2096"/>
      <c r="S43" s="2096"/>
      <c r="T43" s="2096"/>
      <c r="U43" s="2096"/>
      <c r="V43" s="2096"/>
      <c r="W43" s="2096"/>
    </row>
    <row r="44" spans="1:23" ht="30">
      <c r="A44" s="271" t="s">
        <v>1588</v>
      </c>
      <c r="B44" s="300" t="s">
        <v>6054</v>
      </c>
      <c r="C44" s="221">
        <v>43420</v>
      </c>
      <c r="D44" s="203">
        <v>47087</v>
      </c>
      <c r="E44" s="203" t="str">
        <f t="shared" ca="1" si="4"/>
        <v>VIGENTE</v>
      </c>
      <c r="F44" s="203" t="str">
        <f t="shared" ca="1" si="5"/>
        <v>OK</v>
      </c>
      <c r="G44" s="201" t="s">
        <v>1277</v>
      </c>
      <c r="H44" s="206" t="s">
        <v>5999</v>
      </c>
      <c r="I44" s="280" t="s">
        <v>3789</v>
      </c>
      <c r="J44" s="634" t="s">
        <v>3790</v>
      </c>
      <c r="K44" s="809">
        <v>7097</v>
      </c>
      <c r="O44" s="383"/>
      <c r="P44" s="383"/>
      <c r="Q44" s="383"/>
      <c r="R44" s="2096"/>
      <c r="S44" s="2096"/>
      <c r="T44" s="2096"/>
      <c r="U44" s="2096"/>
      <c r="V44" s="2096"/>
      <c r="W44" s="2096"/>
    </row>
    <row r="45" spans="1:23" ht="30">
      <c r="A45" s="271" t="s">
        <v>1588</v>
      </c>
      <c r="B45" s="300" t="s">
        <v>6055</v>
      </c>
      <c r="C45" s="221">
        <v>43420</v>
      </c>
      <c r="D45" s="203">
        <v>47087</v>
      </c>
      <c r="E45" s="203" t="str">
        <f t="shared" ca="1" si="4"/>
        <v>VIGENTE</v>
      </c>
      <c r="F45" s="203" t="str">
        <f t="shared" ca="1" si="5"/>
        <v>OK</v>
      </c>
      <c r="G45" s="201" t="s">
        <v>1277</v>
      </c>
      <c r="H45" s="206" t="s">
        <v>6000</v>
      </c>
      <c r="I45" s="280" t="s">
        <v>3789</v>
      </c>
      <c r="J45" s="634" t="s">
        <v>3790</v>
      </c>
      <c r="K45" s="809">
        <v>7011</v>
      </c>
      <c r="O45" s="383"/>
      <c r="P45" s="383"/>
      <c r="Q45" s="383"/>
      <c r="R45" s="2096"/>
      <c r="S45" s="2096"/>
      <c r="T45" s="2096"/>
      <c r="U45" s="2096"/>
      <c r="V45" s="2096"/>
      <c r="W45" s="2096"/>
    </row>
    <row r="46" spans="1:23" ht="30">
      <c r="A46" s="271" t="s">
        <v>1588</v>
      </c>
      <c r="B46" s="300" t="s">
        <v>6056</v>
      </c>
      <c r="C46" s="221">
        <v>43420</v>
      </c>
      <c r="D46" s="203">
        <v>47087</v>
      </c>
      <c r="E46" s="203" t="str">
        <f t="shared" ca="1" si="4"/>
        <v>VIGENTE</v>
      </c>
      <c r="F46" s="203" t="str">
        <f t="shared" ca="1" si="5"/>
        <v>OK</v>
      </c>
      <c r="G46" s="201" t="s">
        <v>1277</v>
      </c>
      <c r="H46" s="206" t="s">
        <v>6001</v>
      </c>
      <c r="I46" s="280" t="s">
        <v>3789</v>
      </c>
      <c r="J46" s="634" t="s">
        <v>3790</v>
      </c>
      <c r="K46" s="809">
        <v>7017</v>
      </c>
      <c r="O46" s="383"/>
      <c r="P46" s="383"/>
      <c r="Q46" s="383"/>
      <c r="R46" s="2096"/>
      <c r="S46" s="2096"/>
      <c r="T46" s="2096"/>
      <c r="U46" s="2096"/>
      <c r="V46" s="2096"/>
      <c r="W46" s="2096"/>
    </row>
    <row r="47" spans="1:23" ht="30">
      <c r="A47" s="271" t="s">
        <v>1588</v>
      </c>
      <c r="B47" s="300" t="s">
        <v>6057</v>
      </c>
      <c r="C47" s="221">
        <v>43420</v>
      </c>
      <c r="D47" s="203">
        <v>47087</v>
      </c>
      <c r="E47" s="203" t="str">
        <f t="shared" ca="1" si="4"/>
        <v>VIGENTE</v>
      </c>
      <c r="F47" s="203" t="str">
        <f t="shared" ca="1" si="5"/>
        <v>OK</v>
      </c>
      <c r="G47" s="201" t="s">
        <v>1277</v>
      </c>
      <c r="H47" s="206" t="s">
        <v>6002</v>
      </c>
      <c r="I47" s="280" t="s">
        <v>3789</v>
      </c>
      <c r="J47" s="634" t="s">
        <v>3790</v>
      </c>
      <c r="K47" s="809">
        <v>7033</v>
      </c>
      <c r="O47" s="383"/>
      <c r="P47" s="383"/>
      <c r="Q47" s="383"/>
      <c r="R47" s="2096"/>
      <c r="S47" s="2096"/>
      <c r="T47" s="2096"/>
      <c r="U47" s="2096"/>
      <c r="V47" s="2096"/>
      <c r="W47" s="2096"/>
    </row>
    <row r="48" spans="1:23" ht="30">
      <c r="A48" s="271" t="s">
        <v>1588</v>
      </c>
      <c r="B48" s="300" t="s">
        <v>6058</v>
      </c>
      <c r="C48" s="221">
        <v>43420</v>
      </c>
      <c r="D48" s="203">
        <v>47087</v>
      </c>
      <c r="E48" s="203" t="str">
        <f t="shared" ca="1" si="4"/>
        <v>VIGENTE</v>
      </c>
      <c r="F48" s="203" t="str">
        <f t="shared" ca="1" si="5"/>
        <v>OK</v>
      </c>
      <c r="G48" s="201" t="s">
        <v>1277</v>
      </c>
      <c r="H48" s="206" t="s">
        <v>6003</v>
      </c>
      <c r="I48" s="280" t="s">
        <v>3789</v>
      </c>
      <c r="J48" s="634" t="s">
        <v>3790</v>
      </c>
      <c r="K48" s="809">
        <v>7026</v>
      </c>
      <c r="O48" s="383"/>
      <c r="P48" s="383"/>
      <c r="Q48" s="383"/>
      <c r="R48" s="2096"/>
      <c r="S48" s="2096"/>
      <c r="T48" s="2096"/>
      <c r="U48" s="2096"/>
      <c r="V48" s="2096"/>
      <c r="W48" s="2096"/>
    </row>
    <row r="49" spans="1:94" ht="30">
      <c r="A49" s="271" t="s">
        <v>1588</v>
      </c>
      <c r="B49" s="300" t="s">
        <v>6059</v>
      </c>
      <c r="C49" s="221">
        <v>43420</v>
      </c>
      <c r="D49" s="203">
        <v>47087</v>
      </c>
      <c r="E49" s="203" t="str">
        <f t="shared" ca="1" si="4"/>
        <v>VIGENTE</v>
      </c>
      <c r="F49" s="203" t="str">
        <f t="shared" ca="1" si="5"/>
        <v>OK</v>
      </c>
      <c r="G49" s="201" t="s">
        <v>1277</v>
      </c>
      <c r="H49" s="206" t="s">
        <v>6004</v>
      </c>
      <c r="I49" s="280" t="s">
        <v>3789</v>
      </c>
      <c r="J49" s="634" t="s">
        <v>3790</v>
      </c>
      <c r="K49" s="809">
        <v>7029</v>
      </c>
      <c r="O49" s="383"/>
      <c r="P49" s="383"/>
      <c r="Q49" s="383"/>
      <c r="R49" s="2096"/>
      <c r="S49" s="2096"/>
      <c r="T49" s="2096"/>
      <c r="U49" s="2096"/>
      <c r="V49" s="2096"/>
      <c r="W49" s="2096"/>
    </row>
    <row r="50" spans="1:94" ht="30">
      <c r="A50" s="271" t="s">
        <v>1588</v>
      </c>
      <c r="B50" s="300" t="s">
        <v>6060</v>
      </c>
      <c r="C50" s="221">
        <v>43420</v>
      </c>
      <c r="D50" s="203">
        <v>47087</v>
      </c>
      <c r="E50" s="203" t="str">
        <f t="shared" ca="1" si="4"/>
        <v>VIGENTE</v>
      </c>
      <c r="F50" s="203" t="str">
        <f t="shared" ca="1" si="5"/>
        <v>OK</v>
      </c>
      <c r="G50" s="201" t="s">
        <v>1277</v>
      </c>
      <c r="H50" s="206" t="s">
        <v>6005</v>
      </c>
      <c r="I50" s="280" t="s">
        <v>3789</v>
      </c>
      <c r="J50" s="634" t="s">
        <v>3790</v>
      </c>
      <c r="K50" s="809">
        <v>7051</v>
      </c>
      <c r="O50" s="383"/>
      <c r="P50" s="383"/>
      <c r="Q50" s="383"/>
      <c r="R50" s="2096"/>
      <c r="S50" s="2096"/>
      <c r="T50" s="2096"/>
      <c r="U50" s="2096"/>
      <c r="V50" s="2096"/>
      <c r="W50" s="2096"/>
    </row>
    <row r="51" spans="1:94" ht="30">
      <c r="A51" s="271" t="s">
        <v>1588</v>
      </c>
      <c r="B51" s="300" t="s">
        <v>6061</v>
      </c>
      <c r="C51" s="221">
        <v>43420</v>
      </c>
      <c r="D51" s="203">
        <v>47087</v>
      </c>
      <c r="E51" s="203" t="str">
        <f t="shared" ca="1" si="4"/>
        <v>VIGENTE</v>
      </c>
      <c r="F51" s="203" t="str">
        <f t="shared" ca="1" si="5"/>
        <v>OK</v>
      </c>
      <c r="G51" s="201" t="s">
        <v>1277</v>
      </c>
      <c r="H51" s="206" t="s">
        <v>6006</v>
      </c>
      <c r="I51" s="280" t="s">
        <v>3789</v>
      </c>
      <c r="J51" s="634" t="s">
        <v>3790</v>
      </c>
      <c r="K51" s="809">
        <v>7048</v>
      </c>
      <c r="O51" s="383"/>
      <c r="P51" s="383"/>
      <c r="Q51" s="383"/>
      <c r="R51" s="2096"/>
      <c r="S51" s="2096"/>
      <c r="T51" s="2096"/>
      <c r="U51" s="2096"/>
      <c r="V51" s="2096"/>
      <c r="W51" s="2096"/>
    </row>
    <row r="52" spans="1:94" ht="30">
      <c r="A52" s="271" t="s">
        <v>1588</v>
      </c>
      <c r="B52" s="300" t="s">
        <v>6062</v>
      </c>
      <c r="C52" s="221">
        <v>43420</v>
      </c>
      <c r="D52" s="203">
        <v>47087</v>
      </c>
      <c r="E52" s="203" t="str">
        <f t="shared" ca="1" si="4"/>
        <v>VIGENTE</v>
      </c>
      <c r="F52" s="203" t="str">
        <f t="shared" ca="1" si="5"/>
        <v>OK</v>
      </c>
      <c r="G52" s="201" t="s">
        <v>1277</v>
      </c>
      <c r="H52" s="206" t="s">
        <v>6007</v>
      </c>
      <c r="I52" s="280" t="s">
        <v>3789</v>
      </c>
      <c r="J52" s="634" t="s">
        <v>3790</v>
      </c>
      <c r="K52" s="809">
        <v>7083</v>
      </c>
      <c r="O52" s="383"/>
      <c r="P52" s="383"/>
      <c r="Q52" s="383"/>
      <c r="R52" s="2096"/>
      <c r="S52" s="2096"/>
      <c r="T52" s="2096"/>
      <c r="U52" s="2096"/>
      <c r="V52" s="2096"/>
      <c r="W52" s="2096"/>
    </row>
    <row r="53" spans="1:94" ht="30">
      <c r="A53" s="271" t="s">
        <v>1588</v>
      </c>
      <c r="B53" s="300" t="s">
        <v>6063</v>
      </c>
      <c r="C53" s="221">
        <v>43420</v>
      </c>
      <c r="D53" s="203">
        <v>47087</v>
      </c>
      <c r="E53" s="203" t="str">
        <f t="shared" ca="1" si="4"/>
        <v>VIGENTE</v>
      </c>
      <c r="F53" s="203" t="str">
        <f t="shared" ca="1" si="5"/>
        <v>OK</v>
      </c>
      <c r="G53" s="201" t="s">
        <v>1277</v>
      </c>
      <c r="H53" s="206" t="s">
        <v>6008</v>
      </c>
      <c r="I53" s="280" t="s">
        <v>3789</v>
      </c>
      <c r="J53" s="634" t="s">
        <v>3790</v>
      </c>
      <c r="K53" s="809">
        <v>7084</v>
      </c>
      <c r="O53" s="383"/>
      <c r="P53" s="383"/>
      <c r="Q53" s="383"/>
      <c r="R53" s="2096"/>
      <c r="S53" s="2096"/>
      <c r="T53" s="2096"/>
      <c r="U53" s="2096"/>
      <c r="V53" s="2096"/>
      <c r="W53" s="2096"/>
    </row>
    <row r="54" spans="1:94" ht="30">
      <c r="A54" s="271" t="s">
        <v>1588</v>
      </c>
      <c r="B54" s="300" t="s">
        <v>6064</v>
      </c>
      <c r="C54" s="221">
        <v>43420</v>
      </c>
      <c r="D54" s="203">
        <v>47087</v>
      </c>
      <c r="E54" s="203" t="str">
        <f t="shared" ca="1" si="4"/>
        <v>VIGENTE</v>
      </c>
      <c r="F54" s="203" t="str">
        <f t="shared" ca="1" si="5"/>
        <v>OK</v>
      </c>
      <c r="G54" s="201" t="s">
        <v>1277</v>
      </c>
      <c r="H54" s="206" t="s">
        <v>6009</v>
      </c>
      <c r="I54" s="280" t="s">
        <v>3789</v>
      </c>
      <c r="J54" s="634" t="s">
        <v>3790</v>
      </c>
      <c r="K54" s="809">
        <v>7053</v>
      </c>
      <c r="O54" s="383"/>
      <c r="P54" s="383"/>
      <c r="Q54" s="383"/>
      <c r="R54" s="2096"/>
      <c r="S54" s="2096"/>
      <c r="T54" s="2096"/>
      <c r="U54" s="2096"/>
      <c r="V54" s="2096"/>
      <c r="W54" s="2096"/>
    </row>
    <row r="55" spans="1:94" ht="30">
      <c r="A55" s="271" t="s">
        <v>1588</v>
      </c>
      <c r="B55" s="300" t="s">
        <v>6065</v>
      </c>
      <c r="C55" s="221">
        <v>43420</v>
      </c>
      <c r="D55" s="203">
        <v>47087</v>
      </c>
      <c r="E55" s="203" t="str">
        <f t="shared" ca="1" si="4"/>
        <v>VIGENTE</v>
      </c>
      <c r="F55" s="203" t="str">
        <f t="shared" ca="1" si="5"/>
        <v>OK</v>
      </c>
      <c r="G55" s="201" t="s">
        <v>1277</v>
      </c>
      <c r="H55" s="206" t="s">
        <v>6010</v>
      </c>
      <c r="I55" s="280" t="s">
        <v>3789</v>
      </c>
      <c r="J55" s="634" t="s">
        <v>3790</v>
      </c>
      <c r="K55" s="809">
        <v>7066</v>
      </c>
      <c r="O55" s="383"/>
      <c r="P55" s="383"/>
      <c r="Q55" s="383"/>
      <c r="R55" s="2096"/>
      <c r="S55" s="2096"/>
      <c r="T55" s="2096"/>
      <c r="U55" s="2096"/>
      <c r="V55" s="2096"/>
      <c r="W55" s="2096"/>
    </row>
    <row r="56" spans="1:94" ht="30">
      <c r="A56" s="271" t="s">
        <v>1588</v>
      </c>
      <c r="B56" s="300" t="s">
        <v>6066</v>
      </c>
      <c r="C56" s="221">
        <v>43420</v>
      </c>
      <c r="D56" s="203">
        <v>47087</v>
      </c>
      <c r="E56" s="203" t="str">
        <f t="shared" ca="1" si="4"/>
        <v>VIGENTE</v>
      </c>
      <c r="F56" s="203" t="str">
        <f t="shared" ca="1" si="5"/>
        <v>OK</v>
      </c>
      <c r="G56" s="201" t="s">
        <v>1277</v>
      </c>
      <c r="H56" s="206" t="s">
        <v>6011</v>
      </c>
      <c r="I56" s="280" t="s">
        <v>3789</v>
      </c>
      <c r="J56" s="634" t="s">
        <v>3790</v>
      </c>
      <c r="K56" s="809">
        <v>7074</v>
      </c>
      <c r="O56" s="383"/>
      <c r="P56" s="383"/>
      <c r="Q56" s="383"/>
      <c r="R56" s="2096"/>
      <c r="S56" s="2096"/>
      <c r="T56" s="2096"/>
      <c r="U56" s="2096"/>
      <c r="V56" s="2096"/>
      <c r="W56" s="2096"/>
    </row>
    <row r="57" spans="1:94" ht="30">
      <c r="A57" s="271" t="s">
        <v>1588</v>
      </c>
      <c r="B57" s="300" t="s">
        <v>6067</v>
      </c>
      <c r="C57" s="221">
        <v>43420</v>
      </c>
      <c r="D57" s="203">
        <v>47087</v>
      </c>
      <c r="E57" s="203" t="str">
        <f t="shared" ca="1" si="4"/>
        <v>VIGENTE</v>
      </c>
      <c r="F57" s="203" t="str">
        <f t="shared" ca="1" si="5"/>
        <v>OK</v>
      </c>
      <c r="G57" s="201" t="s">
        <v>1277</v>
      </c>
      <c r="H57" s="206" t="s">
        <v>6012</v>
      </c>
      <c r="I57" s="280" t="s">
        <v>3789</v>
      </c>
      <c r="J57" s="634" t="s">
        <v>3790</v>
      </c>
      <c r="K57" s="809">
        <v>7006</v>
      </c>
      <c r="O57" s="383"/>
      <c r="P57" s="383"/>
      <c r="Q57" s="383"/>
      <c r="R57" s="2096"/>
      <c r="S57" s="2096"/>
      <c r="T57" s="2096"/>
      <c r="U57" s="2096"/>
      <c r="V57" s="2096"/>
      <c r="W57" s="2096"/>
    </row>
    <row r="58" spans="1:94" ht="30">
      <c r="A58" s="271" t="s">
        <v>1588</v>
      </c>
      <c r="B58" s="300" t="s">
        <v>6068</v>
      </c>
      <c r="C58" s="221">
        <v>43420</v>
      </c>
      <c r="D58" s="203">
        <v>47087</v>
      </c>
      <c r="E58" s="203" t="str">
        <f t="shared" ca="1" si="4"/>
        <v>VIGENTE</v>
      </c>
      <c r="F58" s="203" t="str">
        <f t="shared" ca="1" si="5"/>
        <v>OK</v>
      </c>
      <c r="G58" s="201" t="s">
        <v>1277</v>
      </c>
      <c r="H58" s="206" t="s">
        <v>6013</v>
      </c>
      <c r="I58" s="280" t="s">
        <v>3789</v>
      </c>
      <c r="J58" s="634" t="s">
        <v>3790</v>
      </c>
      <c r="K58" s="809">
        <v>7077</v>
      </c>
      <c r="O58" s="383"/>
      <c r="P58" s="383"/>
      <c r="Q58" s="383"/>
      <c r="R58" s="2096"/>
      <c r="S58" s="2096"/>
      <c r="T58" s="2096"/>
      <c r="U58" s="2096"/>
      <c r="V58" s="2096"/>
      <c r="W58" s="2096"/>
    </row>
    <row r="59" spans="1:94" ht="30">
      <c r="A59" s="271" t="s">
        <v>1588</v>
      </c>
      <c r="B59" s="300" t="s">
        <v>6069</v>
      </c>
      <c r="C59" s="221">
        <v>43420</v>
      </c>
      <c r="D59" s="203">
        <v>47087</v>
      </c>
      <c r="E59" s="203" t="str">
        <f t="shared" ca="1" si="4"/>
        <v>VIGENTE</v>
      </c>
      <c r="F59" s="203" t="str">
        <f t="shared" ca="1" si="5"/>
        <v>OK</v>
      </c>
      <c r="G59" s="201" t="s">
        <v>1277</v>
      </c>
      <c r="H59" s="206" t="s">
        <v>6014</v>
      </c>
      <c r="I59" s="280" t="s">
        <v>3789</v>
      </c>
      <c r="J59" s="634" t="s">
        <v>3790</v>
      </c>
      <c r="K59" s="809">
        <v>7091</v>
      </c>
      <c r="O59" s="383"/>
      <c r="P59" s="383"/>
      <c r="Q59" s="383"/>
      <c r="R59" s="2096"/>
      <c r="S59" s="2096"/>
      <c r="T59" s="2096"/>
      <c r="U59" s="2096"/>
      <c r="V59" s="2096"/>
      <c r="W59" s="2096"/>
    </row>
    <row r="60" spans="1:94" ht="30">
      <c r="A60" s="271" t="s">
        <v>1588</v>
      </c>
      <c r="B60" s="300" t="s">
        <v>6070</v>
      </c>
      <c r="C60" s="221">
        <v>43420</v>
      </c>
      <c r="D60" s="203">
        <v>47087</v>
      </c>
      <c r="E60" s="203" t="str">
        <f t="shared" ca="1" si="4"/>
        <v>VIGENTE</v>
      </c>
      <c r="F60" s="203" t="str">
        <f t="shared" ca="1" si="5"/>
        <v>OK</v>
      </c>
      <c r="G60" s="201" t="s">
        <v>1277</v>
      </c>
      <c r="H60" s="206" t="s">
        <v>6015</v>
      </c>
      <c r="I60" s="280" t="s">
        <v>3789</v>
      </c>
      <c r="J60" s="634" t="s">
        <v>3790</v>
      </c>
      <c r="K60" s="809">
        <v>7144</v>
      </c>
      <c r="O60" s="383"/>
      <c r="P60" s="383"/>
      <c r="Q60" s="383"/>
      <c r="R60" s="2096"/>
      <c r="S60" s="2096"/>
      <c r="T60" s="2096"/>
      <c r="U60" s="2096"/>
      <c r="V60" s="2096"/>
      <c r="W60" s="2096"/>
    </row>
    <row r="61" spans="1:94" ht="30">
      <c r="A61" s="271" t="s">
        <v>1588</v>
      </c>
      <c r="B61" s="300" t="s">
        <v>6071</v>
      </c>
      <c r="C61" s="221">
        <v>43420</v>
      </c>
      <c r="D61" s="203">
        <v>47087</v>
      </c>
      <c r="E61" s="203" t="str">
        <f t="shared" ca="1" si="4"/>
        <v>VIGENTE</v>
      </c>
      <c r="F61" s="203" t="str">
        <f t="shared" ca="1" si="5"/>
        <v>OK</v>
      </c>
      <c r="G61" s="201" t="s">
        <v>1277</v>
      </c>
      <c r="H61" s="206" t="s">
        <v>6016</v>
      </c>
      <c r="I61" s="280" t="s">
        <v>3789</v>
      </c>
      <c r="J61" s="634" t="s">
        <v>3790</v>
      </c>
      <c r="K61" s="809">
        <v>7082</v>
      </c>
      <c r="O61" s="383"/>
      <c r="P61" s="383"/>
      <c r="Q61" s="383"/>
      <c r="R61" s="2096"/>
      <c r="S61" s="2096"/>
      <c r="T61" s="2096"/>
      <c r="U61" s="2096"/>
      <c r="V61" s="2096"/>
      <c r="W61" s="2096"/>
    </row>
    <row r="62" spans="1:94" ht="30">
      <c r="A62" s="271" t="s">
        <v>1588</v>
      </c>
      <c r="B62" s="300" t="s">
        <v>6072</v>
      </c>
      <c r="C62" s="221">
        <v>43420</v>
      </c>
      <c r="D62" s="203">
        <v>47087</v>
      </c>
      <c r="E62" s="203" t="str">
        <f t="shared" ca="1" si="4"/>
        <v>VIGENTE</v>
      </c>
      <c r="F62" s="203" t="str">
        <f t="shared" ca="1" si="5"/>
        <v>OK</v>
      </c>
      <c r="G62" s="201" t="s">
        <v>1277</v>
      </c>
      <c r="H62" s="206" t="s">
        <v>6017</v>
      </c>
      <c r="I62" s="280" t="s">
        <v>3789</v>
      </c>
      <c r="J62" s="634" t="s">
        <v>3790</v>
      </c>
      <c r="K62" s="809">
        <v>7081</v>
      </c>
      <c r="O62" s="383"/>
      <c r="P62" s="383"/>
      <c r="Q62" s="383"/>
      <c r="R62" s="2096"/>
      <c r="S62" s="2096"/>
      <c r="T62" s="2096"/>
      <c r="U62" s="2096"/>
      <c r="V62" s="2096"/>
      <c r="W62" s="2096"/>
    </row>
    <row r="63" spans="1:94" ht="30">
      <c r="A63" s="271" t="s">
        <v>1588</v>
      </c>
      <c r="B63" s="300" t="s">
        <v>6073</v>
      </c>
      <c r="C63" s="221">
        <v>43420</v>
      </c>
      <c r="D63" s="203">
        <v>47087</v>
      </c>
      <c r="E63" s="203" t="str">
        <f t="shared" ca="1" si="4"/>
        <v>VIGENTE</v>
      </c>
      <c r="F63" s="203" t="str">
        <f t="shared" ca="1" si="5"/>
        <v>OK</v>
      </c>
      <c r="G63" s="201" t="s">
        <v>1277</v>
      </c>
      <c r="H63" s="206" t="s">
        <v>6018</v>
      </c>
      <c r="I63" s="280" t="s">
        <v>3789</v>
      </c>
      <c r="J63" s="634" t="s">
        <v>3790</v>
      </c>
      <c r="K63" s="809">
        <v>7027</v>
      </c>
      <c r="O63" s="383"/>
      <c r="P63" s="383"/>
      <c r="Q63" s="383"/>
      <c r="R63" s="2096"/>
      <c r="S63" s="2096"/>
      <c r="T63" s="2096"/>
      <c r="U63" s="2096"/>
      <c r="V63" s="2096"/>
      <c r="W63" s="2096"/>
    </row>
    <row r="64" spans="1:94" s="390" customFormat="1" ht="30" customHeight="1">
      <c r="A64" s="400" t="s">
        <v>1589</v>
      </c>
      <c r="B64" s="193" t="s">
        <v>6293</v>
      </c>
      <c r="C64" s="189">
        <v>46052</v>
      </c>
      <c r="D64" s="190">
        <v>47879</v>
      </c>
      <c r="E64" s="537" t="str">
        <f ca="1">IF(D64&lt;=$T$2,"CADUCADO","VIGENTE")</f>
        <v>VIGENTE</v>
      </c>
      <c r="F64" s="537" t="str">
        <f ca="1">IF($T$2&gt;=(EDATE(D64,-4)),"ALERTA","OK")</f>
        <v>OK</v>
      </c>
      <c r="G64" s="188" t="s">
        <v>1276</v>
      </c>
      <c r="H64" s="224" t="s">
        <v>6294</v>
      </c>
      <c r="I64" s="191" t="s">
        <v>6295</v>
      </c>
      <c r="J64" s="800" t="s">
        <v>4989</v>
      </c>
      <c r="K64" s="805"/>
      <c r="L64" s="136"/>
      <c r="M64" s="361" t="str">
        <f>IF(ISNUMBER(FIND("/",$B64,1)),MID($B64,1,FIND("/",$B64,1)-1),$B64)</f>
        <v>D2601-02</v>
      </c>
      <c r="N64" s="361" t="str">
        <f>IF(ISNUMBER(FIND("/",$B64,1)),MID($B64,FIND("/",$B64,1)+1,LEN($B64)),"")</f>
        <v/>
      </c>
      <c r="O64" s="383" t="s">
        <v>1603</v>
      </c>
      <c r="P64" s="383" t="s">
        <v>1590</v>
      </c>
      <c r="Q64" s="383" t="s">
        <v>1595</v>
      </c>
      <c r="R64" s="2096"/>
      <c r="S64" s="2096"/>
      <c r="T64" s="1995"/>
      <c r="U64" s="1996">
        <f>COUNTIFS($C$6:$C$237, "&gt;="&amp;U93, $C$6:$C$237, "&lt;="&amp;U94, $A$6:$A$237, "&lt;&gt;F")</f>
        <v>0</v>
      </c>
      <c r="V64" s="1996">
        <f>COUNTIFS($C$6:$C$237, "&gt;="&amp;V93, $C$6:$C$237, "&lt;="&amp;V94, $A$6:$A$237, "&lt;&gt;F")</f>
        <v>0</v>
      </c>
      <c r="W64" s="1996">
        <f>COUNTIFS($C$6:$C$237, "&gt;="&amp;W93, $C$6:$C$237, "&lt;="&amp;W94, $A$6:$A$237, "&lt;&gt;F")</f>
        <v>0</v>
      </c>
      <c r="X64" s="1996">
        <f>COUNTIFS($C$6:$C$237, "&gt;="&amp;X93, $C$6:$C$237, "&lt;="&amp;X94, $A$6:$A$237, "&lt;&gt;F")</f>
        <v>0</v>
      </c>
      <c r="Y64" s="1996">
        <f>COUNTIFS($C$6:$C$237, "&gt;="&amp;Y93, $C$6:$C$237, "&lt;="&amp;Y94, $A$6:$A$237, "&lt;&gt;F")</f>
        <v>0</v>
      </c>
      <c r="Z64" s="1996">
        <f>COUNTIFS($C$6:$C$237,"&gt;="&amp;Z93, $C$6:$C$237, "&lt;="&amp;Z94, $A$6:$A$237, "&lt;&gt;F")</f>
        <v>0</v>
      </c>
      <c r="AA64" s="1997">
        <f>SUM(U64:Y64)</f>
        <v>0</v>
      </c>
      <c r="AB64" s="2096"/>
      <c r="AC64" s="2096"/>
      <c r="AD64" s="2096"/>
      <c r="AE64" s="2096"/>
      <c r="AF64" s="2096"/>
      <c r="AG64" s="2096"/>
      <c r="AH64" s="2096"/>
      <c r="AI64" s="2096"/>
      <c r="AJ64" s="383"/>
      <c r="AK64" s="383"/>
      <c r="AL64" s="383"/>
      <c r="AM64" s="383"/>
      <c r="AN64" s="383"/>
      <c r="AO64" s="383"/>
      <c r="AP64" s="383"/>
      <c r="AQ64" s="383"/>
      <c r="AR64" s="383"/>
      <c r="AS64" s="383"/>
      <c r="AT64" s="383"/>
      <c r="AU64" s="383"/>
      <c r="AV64" s="383"/>
      <c r="AW64" s="383"/>
      <c r="AX64" s="383"/>
      <c r="AY64" s="383"/>
      <c r="AZ64" s="383"/>
      <c r="BA64" s="383"/>
      <c r="BB64" s="383"/>
      <c r="BC64" s="383"/>
      <c r="BD64" s="383"/>
      <c r="BE64" s="383"/>
      <c r="BF64" s="383"/>
      <c r="BG64" s="383"/>
      <c r="BH64" s="383"/>
      <c r="BI64" s="383"/>
      <c r="BJ64" s="383"/>
      <c r="BK64" s="383"/>
      <c r="BL64" s="383"/>
      <c r="BM64" s="383"/>
      <c r="BN64" s="383"/>
      <c r="BO64" s="383"/>
      <c r="BP64" s="383"/>
      <c r="BQ64" s="383"/>
      <c r="BR64" s="383"/>
      <c r="BS64" s="383"/>
      <c r="BT64" s="383"/>
      <c r="BU64" s="383"/>
      <c r="BV64" s="383"/>
      <c r="BW64" s="383"/>
      <c r="BX64" s="383"/>
      <c r="BY64" s="383"/>
      <c r="BZ64" s="383"/>
      <c r="CA64" s="383"/>
      <c r="CB64" s="383"/>
      <c r="CC64" s="383"/>
      <c r="CD64" s="383"/>
      <c r="CE64" s="383"/>
      <c r="CF64" s="383"/>
      <c r="CG64" s="383"/>
      <c r="CH64" s="383"/>
      <c r="CI64" s="383"/>
      <c r="CJ64" s="383"/>
      <c r="CK64" s="383"/>
      <c r="CL64" s="383"/>
      <c r="CM64" s="383"/>
      <c r="CN64" s="383"/>
      <c r="CO64" s="383"/>
      <c r="CP64" s="383"/>
    </row>
    <row r="65" spans="1:94" s="390" customFormat="1" ht="45" customHeight="1">
      <c r="A65" s="271" t="s">
        <v>1588</v>
      </c>
      <c r="B65" s="300" t="s">
        <v>6306</v>
      </c>
      <c r="C65" s="221">
        <v>46052</v>
      </c>
      <c r="D65" s="203">
        <v>47879</v>
      </c>
      <c r="E65" s="416" t="str">
        <f t="shared" ref="E65" ca="1" si="6">IF(D65&lt;=$T$2,"CADUCADO","VIGENTE")</f>
        <v>VIGENTE</v>
      </c>
      <c r="F65" s="416" t="str">
        <f t="shared" ref="F65" ca="1" si="7">IF($T$2&gt;=(EDATE(D65,-4)),"ALERTA","OK")</f>
        <v>OK</v>
      </c>
      <c r="G65" s="201" t="s">
        <v>1276</v>
      </c>
      <c r="H65" s="280" t="s">
        <v>6296</v>
      </c>
      <c r="I65" s="280" t="s">
        <v>6319</v>
      </c>
      <c r="J65" s="634" t="s">
        <v>4989</v>
      </c>
      <c r="K65" s="806" t="s">
        <v>6326</v>
      </c>
      <c r="L65" s="361"/>
      <c r="M65" s="361" t="str">
        <f>IF(ISNUMBER(FIND("/",$B65,1)),MID($B65,1,FIND("/",$B65,1)-1),$B65)</f>
        <v>D2601-02</v>
      </c>
      <c r="N65" s="361" t="str">
        <f>IF(ISNUMBER(FIND("/",$B65,1)),MID($B65,FIND("/",$B65,1)+1,LEN($B65)),"")</f>
        <v>1</v>
      </c>
      <c r="O65" s="383" t="s">
        <v>1589</v>
      </c>
      <c r="P65" s="383"/>
      <c r="Q65" s="389">
        <v>2</v>
      </c>
      <c r="R65" s="2096"/>
      <c r="S65" s="2096"/>
      <c r="T65" s="2003" t="s">
        <v>2740</v>
      </c>
      <c r="U65" s="1996">
        <f>COUNTIFS($C$6:$C$237, "&gt;="&amp;U93, $C$6:$C$237, "&lt;="&amp;U94, $A$6:$A$237, "&lt;&gt;F",$G$6:$G$237, "A" )</f>
        <v>0</v>
      </c>
      <c r="V65" s="1996">
        <f>COUNTIFS($C$6:$C$237, "&gt;="&amp;V93, $C$6:$C$237, "&lt;="&amp;V94, $A$6:$A$237, "&lt;&gt;F",$G$6:$G$237, "A" )</f>
        <v>0</v>
      </c>
      <c r="W65" s="1996">
        <f>COUNTIFS($C$6:$C$237, "&gt;="&amp;W93, $C$6:$C$237, "&lt;="&amp;W94, $A$6:$A$237, "&lt;&gt;F",$G$6:$G$237, "A" )</f>
        <v>0</v>
      </c>
      <c r="X65" s="1996">
        <f>COUNTIFS($C$6:$C$237, "&gt;="&amp;X93, $C$6:$C$237, "&lt;="&amp;X94, $A$6:$A$237, "&lt;&gt;F",$G$6:$G$237, "A" )</f>
        <v>0</v>
      </c>
      <c r="Y65" s="1996">
        <f>COUNTIFS($C$6:$C$237, "&gt;="&amp;Y93, $C$6:$C$237, "&lt;="&amp;Y94, $A$6:$A$237, "&lt;&gt;F",$G$6:$G$237, "A" )</f>
        <v>0</v>
      </c>
      <c r="Z65" s="1996">
        <f>COUNTIFS($C$6:$C$237,"&gt;="&amp;Z94, $C$6:$C$237, "&lt;="&amp;Z95, $A$6:$A$237, "&lt;&gt;F",$G$6:$G$237, "A")</f>
        <v>0</v>
      </c>
      <c r="AA65" s="1997">
        <f>SUM(U65:Y65)</f>
        <v>0</v>
      </c>
      <c r="AB65" s="2096"/>
      <c r="AC65" s="2096"/>
      <c r="AD65" s="2096"/>
      <c r="AE65" s="2096"/>
      <c r="AF65" s="2096"/>
      <c r="AG65" s="2096"/>
      <c r="AH65" s="2096"/>
      <c r="AI65" s="2096"/>
      <c r="AJ65" s="383"/>
      <c r="AK65" s="383"/>
      <c r="AL65" s="383"/>
      <c r="AM65" s="383"/>
      <c r="AN65" s="383"/>
      <c r="AO65" s="383"/>
      <c r="AP65" s="383"/>
      <c r="AQ65" s="383"/>
      <c r="AR65" s="383"/>
      <c r="AS65" s="383"/>
      <c r="AT65" s="383"/>
      <c r="AU65" s="383"/>
      <c r="AV65" s="383"/>
      <c r="AW65" s="383"/>
      <c r="AX65" s="383"/>
      <c r="AY65" s="383"/>
      <c r="AZ65" s="383"/>
      <c r="BA65" s="383"/>
      <c r="BB65" s="383"/>
      <c r="BC65" s="383"/>
      <c r="BD65" s="383"/>
      <c r="BE65" s="383"/>
      <c r="BF65" s="383"/>
      <c r="BG65" s="383"/>
      <c r="BH65" s="383"/>
      <c r="BI65" s="383"/>
      <c r="BJ65" s="383"/>
      <c r="BK65" s="383"/>
      <c r="BL65" s="383"/>
      <c r="BM65" s="383"/>
      <c r="BN65" s="383"/>
      <c r="BO65" s="383"/>
      <c r="BP65" s="383"/>
      <c r="BQ65" s="383"/>
      <c r="BR65" s="383"/>
      <c r="BS65" s="383"/>
      <c r="BT65" s="383"/>
      <c r="BU65" s="383"/>
      <c r="BV65" s="383"/>
      <c r="BW65" s="383"/>
      <c r="BX65" s="383"/>
      <c r="BY65" s="383"/>
      <c r="BZ65" s="383"/>
      <c r="CA65" s="383"/>
      <c r="CB65" s="383"/>
      <c r="CC65" s="383"/>
      <c r="CD65" s="383"/>
      <c r="CE65" s="383"/>
      <c r="CF65" s="383"/>
      <c r="CG65" s="383"/>
      <c r="CH65" s="383"/>
      <c r="CI65" s="383"/>
      <c r="CJ65" s="383"/>
      <c r="CK65" s="383"/>
      <c r="CL65" s="383"/>
      <c r="CM65" s="383"/>
      <c r="CN65" s="383"/>
      <c r="CO65" s="383"/>
      <c r="CP65" s="383"/>
    </row>
    <row r="66" spans="1:94" s="390" customFormat="1" ht="32.25" customHeight="1">
      <c r="A66" s="271" t="s">
        <v>1588</v>
      </c>
      <c r="B66" s="300" t="s">
        <v>6307</v>
      </c>
      <c r="C66" s="221">
        <v>46052</v>
      </c>
      <c r="D66" s="203">
        <v>47879</v>
      </c>
      <c r="E66" s="416" t="str">
        <f t="shared" ref="E66:E74" ca="1" si="8">IF(D66&lt;=$T$2,"CADUCADO","VIGENTE")</f>
        <v>VIGENTE</v>
      </c>
      <c r="F66" s="416" t="str">
        <f t="shared" ref="F66:F74" ca="1" si="9">IF($T$2&gt;=(EDATE(D66,-4)),"ALERTA","OK")</f>
        <v>OK</v>
      </c>
      <c r="G66" s="201" t="s">
        <v>1276</v>
      </c>
      <c r="H66" s="206" t="s">
        <v>6297</v>
      </c>
      <c r="I66" s="206" t="s">
        <v>6320</v>
      </c>
      <c r="J66" s="634" t="s">
        <v>4989</v>
      </c>
      <c r="K66" s="807" t="s">
        <v>6327</v>
      </c>
      <c r="L66" s="361"/>
      <c r="M66" s="361"/>
      <c r="N66" s="361"/>
      <c r="O66" s="383"/>
      <c r="P66" s="383"/>
      <c r="Q66" s="389"/>
      <c r="R66" s="2096"/>
      <c r="S66" s="2096"/>
      <c r="T66" s="2003"/>
      <c r="U66" s="1996"/>
      <c r="V66" s="1996"/>
      <c r="W66" s="1996"/>
      <c r="X66" s="1996"/>
      <c r="Y66" s="1996"/>
      <c r="Z66" s="1996"/>
      <c r="AA66" s="1997"/>
      <c r="AB66" s="2096"/>
      <c r="AC66" s="2096"/>
      <c r="AD66" s="2096"/>
      <c r="AE66" s="2096"/>
      <c r="AF66" s="2096"/>
      <c r="AG66" s="2096"/>
      <c r="AH66" s="2096"/>
      <c r="AI66" s="2096"/>
      <c r="AJ66" s="383"/>
      <c r="AK66" s="383"/>
      <c r="AL66" s="383"/>
      <c r="AM66" s="383"/>
      <c r="AN66" s="383"/>
      <c r="AO66" s="383"/>
      <c r="AP66" s="383"/>
      <c r="AQ66" s="383"/>
      <c r="AR66" s="383"/>
      <c r="AS66" s="383"/>
      <c r="AT66" s="383"/>
      <c r="AU66" s="383"/>
      <c r="AV66" s="383"/>
      <c r="AW66" s="383"/>
      <c r="AX66" s="383"/>
      <c r="AY66" s="383"/>
      <c r="AZ66" s="383"/>
      <c r="BA66" s="383"/>
      <c r="BB66" s="383"/>
      <c r="BC66" s="383"/>
      <c r="BD66" s="383"/>
      <c r="BE66" s="383"/>
      <c r="BF66" s="383"/>
      <c r="BG66" s="383"/>
      <c r="BH66" s="383"/>
      <c r="BI66" s="383"/>
      <c r="BJ66" s="383"/>
      <c r="BK66" s="383"/>
      <c r="BL66" s="383"/>
      <c r="BM66" s="383"/>
      <c r="BN66" s="383"/>
      <c r="BO66" s="383"/>
      <c r="BP66" s="383"/>
      <c r="BQ66" s="383"/>
      <c r="BR66" s="383"/>
      <c r="BS66" s="383"/>
      <c r="BT66" s="383"/>
      <c r="BU66" s="383"/>
      <c r="BV66" s="383"/>
      <c r="BW66" s="383"/>
      <c r="BX66" s="383"/>
      <c r="BY66" s="383"/>
      <c r="BZ66" s="383"/>
      <c r="CA66" s="383"/>
      <c r="CB66" s="383"/>
      <c r="CC66" s="383"/>
      <c r="CD66" s="383"/>
      <c r="CE66" s="383"/>
      <c r="CF66" s="383"/>
      <c r="CG66" s="383"/>
      <c r="CH66" s="383"/>
      <c r="CI66" s="383"/>
      <c r="CJ66" s="383"/>
      <c r="CK66" s="383"/>
      <c r="CL66" s="383"/>
      <c r="CM66" s="383"/>
      <c r="CN66" s="383"/>
      <c r="CO66" s="383"/>
      <c r="CP66" s="383"/>
    </row>
    <row r="67" spans="1:94" s="390" customFormat="1" ht="32.25" customHeight="1">
      <c r="A67" s="271" t="s">
        <v>1588</v>
      </c>
      <c r="B67" s="300" t="s">
        <v>6308</v>
      </c>
      <c r="C67" s="221">
        <v>46052</v>
      </c>
      <c r="D67" s="203">
        <v>47879</v>
      </c>
      <c r="E67" s="416" t="str">
        <f t="shared" ca="1" si="8"/>
        <v>VIGENTE</v>
      </c>
      <c r="F67" s="416" t="str">
        <f t="shared" ca="1" si="9"/>
        <v>OK</v>
      </c>
      <c r="G67" s="201" t="s">
        <v>1276</v>
      </c>
      <c r="H67" s="206" t="s">
        <v>6298</v>
      </c>
      <c r="I67" s="206" t="s">
        <v>6316</v>
      </c>
      <c r="J67" s="634" t="s">
        <v>4989</v>
      </c>
      <c r="K67" s="807" t="s">
        <v>6328</v>
      </c>
      <c r="L67" s="361"/>
      <c r="M67" s="361"/>
      <c r="N67" s="361"/>
      <c r="O67" s="383"/>
      <c r="P67" s="383"/>
      <c r="Q67" s="389"/>
      <c r="R67" s="2096"/>
      <c r="S67" s="2096"/>
      <c r="T67" s="2003"/>
      <c r="U67" s="1996"/>
      <c r="V67" s="1996"/>
      <c r="W67" s="1996"/>
      <c r="X67" s="1996"/>
      <c r="Y67" s="1996"/>
      <c r="Z67" s="1996"/>
      <c r="AA67" s="1997"/>
      <c r="AB67" s="2096"/>
      <c r="AC67" s="2096"/>
      <c r="AD67" s="2096"/>
      <c r="AE67" s="2096"/>
      <c r="AF67" s="2096"/>
      <c r="AG67" s="2096"/>
      <c r="AH67" s="2096"/>
      <c r="AI67" s="2096"/>
      <c r="AJ67" s="383"/>
      <c r="AK67" s="383"/>
      <c r="AL67" s="383"/>
      <c r="AM67" s="383"/>
      <c r="AN67" s="383"/>
      <c r="AO67" s="383"/>
      <c r="AP67" s="383"/>
      <c r="AQ67" s="383"/>
      <c r="AR67" s="383"/>
      <c r="AS67" s="383"/>
      <c r="AT67" s="383"/>
      <c r="AU67" s="383"/>
      <c r="AV67" s="383"/>
      <c r="AW67" s="383"/>
      <c r="AX67" s="383"/>
      <c r="AY67" s="383"/>
      <c r="AZ67" s="383"/>
      <c r="BA67" s="383"/>
      <c r="BB67" s="383"/>
      <c r="BC67" s="383"/>
      <c r="BD67" s="383"/>
      <c r="BE67" s="383"/>
      <c r="BF67" s="383"/>
      <c r="BG67" s="383"/>
      <c r="BH67" s="383"/>
      <c r="BI67" s="383"/>
      <c r="BJ67" s="383"/>
      <c r="BK67" s="383"/>
      <c r="BL67" s="383"/>
      <c r="BM67" s="383"/>
      <c r="BN67" s="383"/>
      <c r="BO67" s="383"/>
      <c r="BP67" s="383"/>
      <c r="BQ67" s="383"/>
      <c r="BR67" s="383"/>
      <c r="BS67" s="383"/>
      <c r="BT67" s="383"/>
      <c r="BU67" s="383"/>
      <c r="BV67" s="383"/>
      <c r="BW67" s="383"/>
      <c r="BX67" s="383"/>
      <c r="BY67" s="383"/>
      <c r="BZ67" s="383"/>
      <c r="CA67" s="383"/>
      <c r="CB67" s="383"/>
      <c r="CC67" s="383"/>
      <c r="CD67" s="383"/>
      <c r="CE67" s="383"/>
      <c r="CF67" s="383"/>
      <c r="CG67" s="383"/>
      <c r="CH67" s="383"/>
      <c r="CI67" s="383"/>
      <c r="CJ67" s="383"/>
      <c r="CK67" s="383"/>
      <c r="CL67" s="383"/>
      <c r="CM67" s="383"/>
      <c r="CN67" s="383"/>
      <c r="CO67" s="383"/>
      <c r="CP67" s="383"/>
    </row>
    <row r="68" spans="1:94" s="390" customFormat="1" ht="32.25" customHeight="1">
      <c r="A68" s="271" t="s">
        <v>1588</v>
      </c>
      <c r="B68" s="300" t="s">
        <v>6309</v>
      </c>
      <c r="C68" s="221">
        <v>46052</v>
      </c>
      <c r="D68" s="203">
        <v>47879</v>
      </c>
      <c r="E68" s="416" t="str">
        <f t="shared" ca="1" si="8"/>
        <v>VIGENTE</v>
      </c>
      <c r="F68" s="416" t="str">
        <f t="shared" ca="1" si="9"/>
        <v>OK</v>
      </c>
      <c r="G68" s="201" t="s">
        <v>1276</v>
      </c>
      <c r="H68" s="206" t="s">
        <v>6299</v>
      </c>
      <c r="I68" s="206" t="s">
        <v>6321</v>
      </c>
      <c r="J68" s="634" t="s">
        <v>4989</v>
      </c>
      <c r="K68" s="807" t="s">
        <v>6329</v>
      </c>
      <c r="L68" s="361"/>
      <c r="M68" s="361"/>
      <c r="N68" s="361"/>
      <c r="O68" s="383"/>
      <c r="P68" s="383"/>
      <c r="Q68" s="389"/>
      <c r="R68" s="2096"/>
      <c r="S68" s="2096"/>
      <c r="T68" s="2003"/>
      <c r="U68" s="1996"/>
      <c r="V68" s="1996"/>
      <c r="W68" s="1996"/>
      <c r="X68" s="1996"/>
      <c r="Y68" s="1996"/>
      <c r="Z68" s="1996"/>
      <c r="AA68" s="1997"/>
      <c r="AB68" s="2096"/>
      <c r="AC68" s="2096"/>
      <c r="AD68" s="2096"/>
      <c r="AE68" s="2096"/>
      <c r="AF68" s="2096"/>
      <c r="AG68" s="2096"/>
      <c r="AH68" s="2096"/>
      <c r="AI68" s="2096"/>
      <c r="AJ68" s="383"/>
      <c r="AK68" s="383"/>
      <c r="AL68" s="383"/>
      <c r="AM68" s="383"/>
      <c r="AN68" s="383"/>
      <c r="AO68" s="383"/>
      <c r="AP68" s="383"/>
      <c r="AQ68" s="383"/>
      <c r="AR68" s="383"/>
      <c r="AS68" s="383"/>
      <c r="AT68" s="383"/>
      <c r="AU68" s="383"/>
      <c r="AV68" s="383"/>
      <c r="AW68" s="383"/>
      <c r="AX68" s="383"/>
      <c r="AY68" s="383"/>
      <c r="AZ68" s="383"/>
      <c r="BA68" s="383"/>
      <c r="BB68" s="383"/>
      <c r="BC68" s="383"/>
      <c r="BD68" s="383"/>
      <c r="BE68" s="383"/>
      <c r="BF68" s="383"/>
      <c r="BG68" s="383"/>
      <c r="BH68" s="383"/>
      <c r="BI68" s="383"/>
      <c r="BJ68" s="383"/>
      <c r="BK68" s="383"/>
      <c r="BL68" s="383"/>
      <c r="BM68" s="383"/>
      <c r="BN68" s="383"/>
      <c r="BO68" s="383"/>
      <c r="BP68" s="383"/>
      <c r="BQ68" s="383"/>
      <c r="BR68" s="383"/>
      <c r="BS68" s="383"/>
      <c r="BT68" s="383"/>
      <c r="BU68" s="383"/>
      <c r="BV68" s="383"/>
      <c r="BW68" s="383"/>
      <c r="BX68" s="383"/>
      <c r="BY68" s="383"/>
      <c r="BZ68" s="383"/>
      <c r="CA68" s="383"/>
      <c r="CB68" s="383"/>
      <c r="CC68" s="383"/>
      <c r="CD68" s="383"/>
      <c r="CE68" s="383"/>
      <c r="CF68" s="383"/>
      <c r="CG68" s="383"/>
      <c r="CH68" s="383"/>
      <c r="CI68" s="383"/>
      <c r="CJ68" s="383"/>
      <c r="CK68" s="383"/>
      <c r="CL68" s="383"/>
      <c r="CM68" s="383"/>
      <c r="CN68" s="383"/>
      <c r="CO68" s="383"/>
      <c r="CP68" s="383"/>
    </row>
    <row r="69" spans="1:94" s="390" customFormat="1" ht="32.25" customHeight="1">
      <c r="A69" s="271" t="s">
        <v>1588</v>
      </c>
      <c r="B69" s="300" t="s">
        <v>6310</v>
      </c>
      <c r="C69" s="221">
        <v>46052</v>
      </c>
      <c r="D69" s="203">
        <v>47879</v>
      </c>
      <c r="E69" s="416" t="str">
        <f t="shared" ca="1" si="8"/>
        <v>VIGENTE</v>
      </c>
      <c r="F69" s="416" t="str">
        <f t="shared" ca="1" si="9"/>
        <v>OK</v>
      </c>
      <c r="G69" s="201" t="s">
        <v>1276</v>
      </c>
      <c r="H69" s="206" t="s">
        <v>6300</v>
      </c>
      <c r="I69" s="206" t="s">
        <v>6317</v>
      </c>
      <c r="J69" s="634" t="s">
        <v>4989</v>
      </c>
      <c r="K69" s="807" t="s">
        <v>6330</v>
      </c>
      <c r="L69" s="361"/>
      <c r="M69" s="361"/>
      <c r="N69" s="361"/>
      <c r="O69" s="383"/>
      <c r="P69" s="383"/>
      <c r="Q69" s="389"/>
      <c r="R69" s="2096"/>
      <c r="S69" s="2096"/>
      <c r="T69" s="2003"/>
      <c r="U69" s="1996"/>
      <c r="V69" s="1996"/>
      <c r="W69" s="1996"/>
      <c r="X69" s="1996"/>
      <c r="Y69" s="1996"/>
      <c r="Z69" s="1996"/>
      <c r="AA69" s="1997"/>
      <c r="AB69" s="2096"/>
      <c r="AC69" s="2096"/>
      <c r="AD69" s="2096"/>
      <c r="AE69" s="2096"/>
      <c r="AF69" s="2096"/>
      <c r="AG69" s="2096"/>
      <c r="AH69" s="2096"/>
      <c r="AI69" s="2096"/>
      <c r="AJ69" s="383"/>
      <c r="AK69" s="383"/>
      <c r="AL69" s="383"/>
      <c r="AM69" s="383"/>
      <c r="AN69" s="383"/>
      <c r="AO69" s="383"/>
      <c r="AP69" s="383"/>
      <c r="AQ69" s="383"/>
      <c r="AR69" s="383"/>
      <c r="AS69" s="383"/>
      <c r="AT69" s="383"/>
      <c r="AU69" s="383"/>
      <c r="AV69" s="383"/>
      <c r="AW69" s="383"/>
      <c r="AX69" s="383"/>
      <c r="AY69" s="383"/>
      <c r="AZ69" s="383"/>
      <c r="BA69" s="383"/>
      <c r="BB69" s="383"/>
      <c r="BC69" s="383"/>
      <c r="BD69" s="383"/>
      <c r="BE69" s="383"/>
      <c r="BF69" s="383"/>
      <c r="BG69" s="383"/>
      <c r="BH69" s="383"/>
      <c r="BI69" s="383"/>
      <c r="BJ69" s="383"/>
      <c r="BK69" s="383"/>
      <c r="BL69" s="383"/>
      <c r="BM69" s="383"/>
      <c r="BN69" s="383"/>
      <c r="BO69" s="383"/>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row>
    <row r="70" spans="1:94" s="390" customFormat="1" ht="32.25" customHeight="1">
      <c r="A70" s="271" t="s">
        <v>1588</v>
      </c>
      <c r="B70" s="300" t="s">
        <v>6311</v>
      </c>
      <c r="C70" s="221">
        <v>46052</v>
      </c>
      <c r="D70" s="203">
        <v>47879</v>
      </c>
      <c r="E70" s="416" t="str">
        <f t="shared" ca="1" si="8"/>
        <v>VIGENTE</v>
      </c>
      <c r="F70" s="416" t="str">
        <f t="shared" ca="1" si="9"/>
        <v>OK</v>
      </c>
      <c r="G70" s="201" t="s">
        <v>1276</v>
      </c>
      <c r="H70" s="206" t="s">
        <v>6301</v>
      </c>
      <c r="I70" s="206" t="s">
        <v>6322</v>
      </c>
      <c r="J70" s="634" t="s">
        <v>4989</v>
      </c>
      <c r="K70" s="807" t="s">
        <v>6331</v>
      </c>
      <c r="L70" s="361"/>
      <c r="M70" s="361"/>
      <c r="N70" s="361"/>
      <c r="O70" s="383"/>
      <c r="P70" s="383"/>
      <c r="Q70" s="389"/>
      <c r="R70" s="2096"/>
      <c r="S70" s="2096"/>
      <c r="T70" s="2003"/>
      <c r="U70" s="1996"/>
      <c r="V70" s="1996"/>
      <c r="W70" s="1996"/>
      <c r="X70" s="1996"/>
      <c r="Y70" s="1996"/>
      <c r="Z70" s="1996"/>
      <c r="AA70" s="1997"/>
      <c r="AB70" s="2096"/>
      <c r="AC70" s="2096"/>
      <c r="AD70" s="2096"/>
      <c r="AE70" s="2096"/>
      <c r="AF70" s="2096"/>
      <c r="AG70" s="2096"/>
      <c r="AH70" s="2096"/>
      <c r="AI70" s="2096"/>
      <c r="AJ70" s="383"/>
      <c r="AK70" s="383"/>
      <c r="AL70" s="383"/>
      <c r="AM70" s="383"/>
      <c r="AN70" s="383"/>
      <c r="AO70" s="383"/>
      <c r="AP70" s="383"/>
      <c r="AQ70" s="383"/>
      <c r="AR70" s="383"/>
      <c r="AS70" s="383"/>
      <c r="AT70" s="383"/>
      <c r="AU70" s="383"/>
      <c r="AV70" s="383"/>
      <c r="AW70" s="383"/>
      <c r="AX70" s="383"/>
      <c r="AY70" s="383"/>
      <c r="AZ70" s="383"/>
      <c r="BA70" s="383"/>
      <c r="BB70" s="383"/>
      <c r="BC70" s="383"/>
      <c r="BD70" s="383"/>
      <c r="BE70" s="383"/>
      <c r="BF70" s="383"/>
      <c r="BG70" s="383"/>
      <c r="BH70" s="383"/>
      <c r="BI70" s="383"/>
      <c r="BJ70" s="383"/>
      <c r="BK70" s="383"/>
      <c r="BL70" s="383"/>
      <c r="BM70" s="383"/>
      <c r="BN70" s="383"/>
      <c r="BO70" s="383"/>
      <c r="BP70" s="383"/>
      <c r="BQ70" s="383"/>
      <c r="BR70" s="383"/>
      <c r="BS70" s="383"/>
      <c r="BT70" s="383"/>
      <c r="BU70" s="383"/>
      <c r="BV70" s="383"/>
      <c r="BW70" s="383"/>
      <c r="BX70" s="383"/>
      <c r="BY70" s="383"/>
      <c r="BZ70" s="383"/>
      <c r="CA70" s="383"/>
      <c r="CB70" s="383"/>
      <c r="CC70" s="383"/>
      <c r="CD70" s="383"/>
      <c r="CE70" s="383"/>
      <c r="CF70" s="383"/>
      <c r="CG70" s="383"/>
      <c r="CH70" s="383"/>
      <c r="CI70" s="383"/>
      <c r="CJ70" s="383"/>
      <c r="CK70" s="383"/>
      <c r="CL70" s="383"/>
      <c r="CM70" s="383"/>
      <c r="CN70" s="383"/>
      <c r="CO70" s="383"/>
      <c r="CP70" s="383"/>
    </row>
    <row r="71" spans="1:94" s="390" customFormat="1" ht="32.25" customHeight="1">
      <c r="A71" s="271" t="s">
        <v>1588</v>
      </c>
      <c r="B71" s="300" t="s">
        <v>6312</v>
      </c>
      <c r="C71" s="221">
        <v>46052</v>
      </c>
      <c r="D71" s="203">
        <v>47879</v>
      </c>
      <c r="E71" s="416" t="str">
        <f t="shared" ca="1" si="8"/>
        <v>VIGENTE</v>
      </c>
      <c r="F71" s="416" t="str">
        <f t="shared" ca="1" si="9"/>
        <v>OK</v>
      </c>
      <c r="G71" s="201" t="s">
        <v>1276</v>
      </c>
      <c r="H71" s="206" t="s">
        <v>6302</v>
      </c>
      <c r="I71" s="206" t="s">
        <v>6323</v>
      </c>
      <c r="J71" s="634" t="s">
        <v>4989</v>
      </c>
      <c r="K71" s="807" t="s">
        <v>6332</v>
      </c>
      <c r="L71" s="361"/>
      <c r="M71" s="361"/>
      <c r="N71" s="361"/>
      <c r="O71" s="383"/>
      <c r="P71" s="383"/>
      <c r="Q71" s="389"/>
      <c r="R71" s="2096"/>
      <c r="S71" s="2096"/>
      <c r="T71" s="2003"/>
      <c r="U71" s="1996"/>
      <c r="V71" s="1996"/>
      <c r="W71" s="1996"/>
      <c r="X71" s="1996"/>
      <c r="Y71" s="1996"/>
      <c r="Z71" s="1996"/>
      <c r="AA71" s="1997"/>
      <c r="AB71" s="2096"/>
      <c r="AC71" s="2096"/>
      <c r="AD71" s="2096"/>
      <c r="AE71" s="2096"/>
      <c r="AF71" s="2096"/>
      <c r="AG71" s="2096"/>
      <c r="AH71" s="2096"/>
      <c r="AI71" s="2096"/>
      <c r="AJ71" s="383"/>
      <c r="AK71" s="383"/>
      <c r="AL71" s="383"/>
      <c r="AM71" s="383"/>
      <c r="AN71" s="383"/>
      <c r="AO71" s="383"/>
      <c r="AP71" s="383"/>
      <c r="AQ71" s="383"/>
      <c r="AR71" s="383"/>
      <c r="AS71" s="383"/>
      <c r="AT71" s="383"/>
      <c r="AU71" s="383"/>
      <c r="AV71" s="383"/>
      <c r="AW71" s="383"/>
      <c r="AX71" s="383"/>
      <c r="AY71" s="383"/>
      <c r="AZ71" s="383"/>
      <c r="BA71" s="383"/>
      <c r="BB71" s="383"/>
      <c r="BC71" s="383"/>
      <c r="BD71" s="383"/>
      <c r="BE71" s="383"/>
      <c r="BF71" s="383"/>
      <c r="BG71" s="383"/>
      <c r="BH71" s="383"/>
      <c r="BI71" s="383"/>
      <c r="BJ71" s="383"/>
      <c r="BK71" s="383"/>
      <c r="BL71" s="383"/>
      <c r="BM71" s="383"/>
      <c r="BN71" s="383"/>
      <c r="BO71" s="383"/>
      <c r="BP71" s="383"/>
      <c r="BQ71" s="383"/>
      <c r="BR71" s="383"/>
      <c r="BS71" s="383"/>
      <c r="BT71" s="383"/>
      <c r="BU71" s="383"/>
      <c r="BV71" s="383"/>
      <c r="BW71" s="383"/>
      <c r="BX71" s="383"/>
      <c r="BY71" s="383"/>
      <c r="BZ71" s="383"/>
      <c r="CA71" s="383"/>
      <c r="CB71" s="383"/>
      <c r="CC71" s="383"/>
      <c r="CD71" s="383"/>
      <c r="CE71" s="383"/>
      <c r="CF71" s="383"/>
      <c r="CG71" s="383"/>
      <c r="CH71" s="383"/>
      <c r="CI71" s="383"/>
      <c r="CJ71" s="383"/>
      <c r="CK71" s="383"/>
      <c r="CL71" s="383"/>
      <c r="CM71" s="383"/>
      <c r="CN71" s="383"/>
      <c r="CO71" s="383"/>
      <c r="CP71" s="383"/>
    </row>
    <row r="72" spans="1:94" s="390" customFormat="1" ht="32.25" customHeight="1">
      <c r="A72" s="271" t="s">
        <v>1588</v>
      </c>
      <c r="B72" s="300" t="s">
        <v>6313</v>
      </c>
      <c r="C72" s="221">
        <v>46052</v>
      </c>
      <c r="D72" s="203">
        <v>47879</v>
      </c>
      <c r="E72" s="416" t="str">
        <f t="shared" ca="1" si="8"/>
        <v>VIGENTE</v>
      </c>
      <c r="F72" s="416" t="str">
        <f t="shared" ca="1" si="9"/>
        <v>OK</v>
      </c>
      <c r="G72" s="201" t="s">
        <v>1276</v>
      </c>
      <c r="H72" s="206" t="s">
        <v>6303</v>
      </c>
      <c r="I72" s="206" t="s">
        <v>6324</v>
      </c>
      <c r="J72" s="634" t="s">
        <v>4989</v>
      </c>
      <c r="K72" s="807" t="s">
        <v>6333</v>
      </c>
      <c r="L72" s="361"/>
      <c r="M72" s="361"/>
      <c r="N72" s="361"/>
      <c r="O72" s="383"/>
      <c r="P72" s="383"/>
      <c r="Q72" s="389"/>
      <c r="R72" s="2096"/>
      <c r="S72" s="2096"/>
      <c r="T72" s="2003"/>
      <c r="U72" s="1996"/>
      <c r="V72" s="1996"/>
      <c r="W72" s="1996"/>
      <c r="X72" s="1996"/>
      <c r="Y72" s="1996"/>
      <c r="Z72" s="1996"/>
      <c r="AA72" s="1997"/>
      <c r="AB72" s="2096"/>
      <c r="AC72" s="2096"/>
      <c r="AD72" s="2096"/>
      <c r="AE72" s="2096"/>
      <c r="AF72" s="2096"/>
      <c r="AG72" s="2096"/>
      <c r="AH72" s="2096"/>
      <c r="AI72" s="2096"/>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c r="BG72" s="383"/>
      <c r="BH72" s="383"/>
      <c r="BI72" s="383"/>
      <c r="BJ72" s="383"/>
      <c r="BK72" s="383"/>
      <c r="BL72" s="383"/>
      <c r="BM72" s="383"/>
      <c r="BN72" s="383"/>
      <c r="BO72" s="383"/>
      <c r="BP72" s="383"/>
      <c r="BQ72" s="383"/>
      <c r="BR72" s="383"/>
      <c r="BS72" s="383"/>
      <c r="BT72" s="383"/>
      <c r="BU72" s="383"/>
      <c r="BV72" s="383"/>
      <c r="BW72" s="383"/>
      <c r="BX72" s="383"/>
      <c r="BY72" s="383"/>
      <c r="BZ72" s="383"/>
      <c r="CA72" s="383"/>
      <c r="CB72" s="383"/>
      <c r="CC72" s="383"/>
      <c r="CD72" s="383"/>
      <c r="CE72" s="383"/>
      <c r="CF72" s="383"/>
      <c r="CG72" s="383"/>
      <c r="CH72" s="383"/>
      <c r="CI72" s="383"/>
      <c r="CJ72" s="383"/>
      <c r="CK72" s="383"/>
      <c r="CL72" s="383"/>
      <c r="CM72" s="383"/>
      <c r="CN72" s="383"/>
      <c r="CO72" s="383"/>
      <c r="CP72" s="383"/>
    </row>
    <row r="73" spans="1:94" s="390" customFormat="1" ht="45">
      <c r="A73" s="271" t="s">
        <v>1588</v>
      </c>
      <c r="B73" s="300" t="s">
        <v>6314</v>
      </c>
      <c r="C73" s="221">
        <v>46052</v>
      </c>
      <c r="D73" s="203">
        <v>47879</v>
      </c>
      <c r="E73" s="416" t="str">
        <f t="shared" ca="1" si="8"/>
        <v>VIGENTE</v>
      </c>
      <c r="F73" s="416" t="str">
        <f t="shared" ca="1" si="9"/>
        <v>OK</v>
      </c>
      <c r="G73" s="201" t="s">
        <v>1276</v>
      </c>
      <c r="H73" s="206" t="s">
        <v>6304</v>
      </c>
      <c r="I73" s="280" t="s">
        <v>6318</v>
      </c>
      <c r="J73" s="634" t="s">
        <v>4989</v>
      </c>
      <c r="K73" s="807" t="s">
        <v>6334</v>
      </c>
      <c r="L73" s="361"/>
      <c r="M73" s="361" t="str">
        <f>IF(ISNUMBER(FIND("/",$B73,1)),MID($B73,1,FIND("/",$B73,1)-1),$B73)</f>
        <v>D2601-02</v>
      </c>
      <c r="N73" s="361" t="str">
        <f>IF(ISNUMBER(FIND("/",$B73,1)),MID($B73,FIND("/",$B73,1)+1,LEN($B73)),"")</f>
        <v>9</v>
      </c>
      <c r="O73" s="383" t="s">
        <v>1588</v>
      </c>
      <c r="P73" s="383"/>
      <c r="Q73" s="389">
        <v>51</v>
      </c>
      <c r="R73" s="2156"/>
      <c r="S73" s="2096"/>
      <c r="T73" s="2003" t="s">
        <v>2741</v>
      </c>
      <c r="U73" s="1996">
        <f>COUNTIFS($C$6:$C$237, "&gt;="&amp;U93, $C$6:$C$237, "&lt;="&amp;U94, $A$6:$A$237, "&lt;&gt;F",$G$6:$G$237, "B" )</f>
        <v>0</v>
      </c>
      <c r="V73" s="1996">
        <f>COUNTIFS($C$6:$C$237, "&gt;="&amp;V93, $C$6:$C$237, "&lt;="&amp;V94, $A$6:$A$237, "&lt;&gt;F",$G$6:$G$237, "B" )</f>
        <v>0</v>
      </c>
      <c r="W73" s="1996">
        <f>COUNTIFS($C$6:$C$237, "&gt;="&amp;W93, $C$6:$C$237, "&lt;="&amp;W94, $A$6:$A$237, "&lt;&gt;F",$G$6:$G$237, "B" )</f>
        <v>0</v>
      </c>
      <c r="X73" s="1996">
        <f>COUNTIFS($C$6:$C$237, "&gt;="&amp;X93, $C$6:$C$237, "&lt;="&amp;X94, $A$6:$A$237, "&lt;&gt;F",$G$6:$G$237, "B" )</f>
        <v>0</v>
      </c>
      <c r="Y73" s="1996">
        <f>COUNTIFS($C$6:$C$237, "&gt;="&amp;Y93, $C$6:$C$237, "&lt;="&amp;Y94, $A$6:$A$237, "&lt;&gt;F",$G$6:$G$237, "B" )</f>
        <v>0</v>
      </c>
      <c r="Z73" s="1996">
        <f>COUNTIFS($C$6:$C$237,"&gt;="&amp;Z95, $C$6:$C$237, "&lt;="&amp;Z96, $A$6:$A$237, "&lt;&gt;F",$G$6:$G$237, "A")</f>
        <v>0</v>
      </c>
      <c r="AA73" s="1997">
        <f>SUM(U73:Y73)</f>
        <v>0</v>
      </c>
      <c r="AB73" s="2096"/>
      <c r="AC73" s="2096"/>
      <c r="AD73" s="2096"/>
      <c r="AE73" s="2096"/>
      <c r="AF73" s="2096"/>
      <c r="AG73" s="2096"/>
      <c r="AH73" s="2096"/>
      <c r="AI73" s="2096"/>
      <c r="AJ73" s="383"/>
      <c r="AK73" s="383"/>
      <c r="AL73" s="383"/>
      <c r="AM73" s="383"/>
      <c r="AN73" s="383"/>
      <c r="AO73" s="383"/>
      <c r="AP73" s="383"/>
      <c r="AQ73" s="383"/>
      <c r="AR73" s="383"/>
      <c r="AS73" s="383"/>
      <c r="AT73" s="383"/>
      <c r="AU73" s="383"/>
      <c r="AV73" s="383"/>
      <c r="AW73" s="383"/>
      <c r="AX73" s="383"/>
      <c r="AY73" s="383"/>
      <c r="AZ73" s="383"/>
      <c r="BA73" s="383"/>
      <c r="BB73" s="383"/>
      <c r="BC73" s="383"/>
      <c r="BD73" s="383"/>
      <c r="BE73" s="383"/>
      <c r="BF73" s="383"/>
      <c r="BG73" s="383"/>
      <c r="BH73" s="383"/>
      <c r="BI73" s="383"/>
      <c r="BJ73" s="383"/>
      <c r="BK73" s="383"/>
      <c r="BL73" s="383"/>
      <c r="BM73" s="383"/>
      <c r="BN73" s="383"/>
      <c r="BO73" s="383"/>
      <c r="BP73" s="383"/>
      <c r="BQ73" s="383"/>
      <c r="BR73" s="383"/>
      <c r="BS73" s="383"/>
      <c r="BT73" s="383"/>
      <c r="BU73" s="383"/>
      <c r="BV73" s="383"/>
      <c r="BW73" s="383"/>
      <c r="BX73" s="383"/>
      <c r="BY73" s="383"/>
      <c r="BZ73" s="383"/>
      <c r="CA73" s="383"/>
      <c r="CB73" s="383"/>
      <c r="CC73" s="383"/>
      <c r="CD73" s="383"/>
      <c r="CE73" s="383"/>
      <c r="CF73" s="383"/>
      <c r="CG73" s="383"/>
      <c r="CH73" s="383"/>
      <c r="CI73" s="383"/>
      <c r="CJ73" s="383"/>
      <c r="CK73" s="383"/>
      <c r="CL73" s="383"/>
      <c r="CM73" s="383"/>
      <c r="CN73" s="383"/>
      <c r="CO73" s="383"/>
      <c r="CP73" s="383"/>
    </row>
    <row r="74" spans="1:94" s="390" customFormat="1" ht="29.25" customHeight="1">
      <c r="A74" s="271" t="s">
        <v>1588</v>
      </c>
      <c r="B74" s="300" t="s">
        <v>6315</v>
      </c>
      <c r="C74" s="221">
        <v>46052</v>
      </c>
      <c r="D74" s="203">
        <v>47879</v>
      </c>
      <c r="E74" s="416" t="str">
        <f t="shared" ca="1" si="8"/>
        <v>VIGENTE</v>
      </c>
      <c r="F74" s="416" t="str">
        <f t="shared" ca="1" si="9"/>
        <v>OK</v>
      </c>
      <c r="G74" s="201" t="s">
        <v>1276</v>
      </c>
      <c r="H74" s="206" t="s">
        <v>6305</v>
      </c>
      <c r="I74" s="280" t="s">
        <v>6325</v>
      </c>
      <c r="J74" s="634" t="s">
        <v>4989</v>
      </c>
      <c r="K74" s="807" t="s">
        <v>6335</v>
      </c>
      <c r="L74" s="361"/>
      <c r="M74" s="361" t="str">
        <f>IF(ISNUMBER(FIND("/",$B74,1)),MID($B74,1,FIND("/",$B74,1)-1),$B74)</f>
        <v>D2601-02</v>
      </c>
      <c r="N74" s="361" t="str">
        <f>IF(ISNUMBER(FIND("/",$B74,1)),MID($B74,FIND("/",$B74,1)+1,LEN($B74)),"")</f>
        <v>10</v>
      </c>
      <c r="O74" s="383" t="s">
        <v>1593</v>
      </c>
      <c r="P74" s="383"/>
      <c r="Q74" s="389">
        <v>53</v>
      </c>
      <c r="R74" s="2096"/>
      <c r="S74" s="2096"/>
      <c r="T74" s="2003" t="s">
        <v>2742</v>
      </c>
      <c r="U74" s="1996">
        <f>COUNTIFS($C$6:$C$237, "&gt;="&amp;U93, $C$6:$C$237, "&lt;="&amp;U94, $A$6:$A$237, "&lt;&gt;F",$G$6:$G$237, "C" )</f>
        <v>0</v>
      </c>
      <c r="V74" s="1996">
        <f>COUNTIFS($C$6:$C$237, "&gt;="&amp;V93, $C$6:$C$237, "&lt;="&amp;V94, $A$6:$A$237, "&lt;&gt;F",$G$6:$G$237, "C" )</f>
        <v>0</v>
      </c>
      <c r="W74" s="1996">
        <f>COUNTIFS($C$6:$C$237, "&gt;="&amp;W93, $C$6:$C$237, "&lt;="&amp;W94, $A$6:$A$237, "&lt;&gt;F",$G$6:$G$237, "C" )</f>
        <v>0</v>
      </c>
      <c r="X74" s="1996">
        <f>COUNTIFS($C$6:$C$237, "&gt;="&amp;X93, $C$6:$C$237, "&lt;="&amp;X94, $A$6:$A$237, "&lt;&gt;F",$G$6:$G$237, "C" )</f>
        <v>0</v>
      </c>
      <c r="Y74" s="1996">
        <f>COUNTIFS($C$6:$C$237, "&gt;="&amp;Y93, $C$6:$C$237, "&lt;="&amp;Y94, $A$6:$A$237, "&lt;&gt;F",$G$6:$G$237, "C" )</f>
        <v>0</v>
      </c>
      <c r="Z74" s="1996">
        <f>COUNTIFS($C$6:$C$237,"&gt;="&amp;Z96, $C$6:$C$237, "&lt;="&amp;Z97, $A$6:$A$237, "&lt;&gt;F",$G$6:$G$237, "A")</f>
        <v>0</v>
      </c>
      <c r="AA74" s="1997">
        <f>SUM(U74:Y74)</f>
        <v>0</v>
      </c>
      <c r="AB74" s="2096"/>
      <c r="AC74" s="2096"/>
      <c r="AD74" s="2096"/>
      <c r="AE74" s="2096"/>
      <c r="AF74" s="2096"/>
      <c r="AG74" s="2096"/>
      <c r="AH74" s="2096"/>
      <c r="AI74" s="2096"/>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c r="BG74" s="383"/>
      <c r="BH74" s="383"/>
      <c r="BI74" s="383"/>
      <c r="BJ74" s="383"/>
      <c r="BK74" s="383"/>
      <c r="BL74" s="383"/>
      <c r="BM74" s="383"/>
      <c r="BN74" s="383"/>
      <c r="BO74" s="383"/>
      <c r="BP74" s="383"/>
      <c r="BQ74" s="383"/>
      <c r="BR74" s="383"/>
      <c r="BS74" s="383"/>
      <c r="BT74" s="383"/>
      <c r="BU74" s="383"/>
      <c r="BV74" s="383"/>
      <c r="BW74" s="383"/>
      <c r="BX74" s="383"/>
      <c r="BY74" s="383"/>
      <c r="BZ74" s="383"/>
      <c r="CA74" s="383"/>
      <c r="CB74" s="383"/>
      <c r="CC74" s="383"/>
      <c r="CD74" s="383"/>
      <c r="CE74" s="383"/>
      <c r="CF74" s="383"/>
      <c r="CG74" s="383"/>
      <c r="CH74" s="383"/>
      <c r="CI74" s="383"/>
      <c r="CJ74" s="383"/>
      <c r="CK74" s="383"/>
      <c r="CL74" s="383"/>
      <c r="CM74" s="383"/>
      <c r="CN74" s="383"/>
      <c r="CO74" s="383"/>
      <c r="CP74" s="383"/>
    </row>
    <row r="75" spans="1:94" s="390" customFormat="1" ht="30" customHeight="1">
      <c r="A75" s="400" t="s">
        <v>1589</v>
      </c>
      <c r="B75" s="193" t="s">
        <v>6340</v>
      </c>
      <c r="C75" s="189">
        <v>46072</v>
      </c>
      <c r="D75" s="190">
        <v>47907</v>
      </c>
      <c r="E75" s="537" t="str">
        <f ca="1">IF(D75&lt;=$T$2,"CADUCADO","VIGENTE")</f>
        <v>VIGENTE</v>
      </c>
      <c r="F75" s="537" t="str">
        <f ca="1">IF($T$2&gt;=(EDATE(D75,-4)),"ALERTA","OK")</f>
        <v>OK</v>
      </c>
      <c r="G75" s="188" t="s">
        <v>1276</v>
      </c>
      <c r="H75" s="224" t="s">
        <v>6354</v>
      </c>
      <c r="I75" s="191" t="s">
        <v>6295</v>
      </c>
      <c r="J75" s="800" t="s">
        <v>4989</v>
      </c>
      <c r="K75" s="805"/>
      <c r="L75" s="136"/>
      <c r="M75" s="361" t="str">
        <f>IF(ISNUMBER(FIND("/",$B75,1)),MID($B75,1,FIND("/",$B75,1)-1),$B75)</f>
        <v>D2602-03</v>
      </c>
      <c r="N75" s="361" t="str">
        <f>IF(ISNUMBER(FIND("/",$B75,1)),MID($B75,FIND("/",$B75,1)+1,LEN($B75)),"")</f>
        <v/>
      </c>
      <c r="O75" s="383" t="s">
        <v>1603</v>
      </c>
      <c r="P75" s="383" t="s">
        <v>1590</v>
      </c>
      <c r="Q75" s="383" t="s">
        <v>1595</v>
      </c>
      <c r="R75" s="2096"/>
      <c r="S75" s="2096"/>
      <c r="T75" s="1995"/>
      <c r="U75" s="1996">
        <f>COUNTIFS($C$6:$C$237, "&gt;="&amp;U104, $C$6:$C$237, "&lt;="&amp;U105, $A$6:$A$237, "&lt;&gt;F")</f>
        <v>0</v>
      </c>
      <c r="V75" s="1996">
        <f>COUNTIFS($C$6:$C$237, "&gt;="&amp;V104, $C$6:$C$237, "&lt;="&amp;V105, $A$6:$A$237, "&lt;&gt;F")</f>
        <v>0</v>
      </c>
      <c r="W75" s="1996">
        <f>COUNTIFS($C$6:$C$237, "&gt;="&amp;W104, $C$6:$C$237, "&lt;="&amp;W105, $A$6:$A$237, "&lt;&gt;F")</f>
        <v>0</v>
      </c>
      <c r="X75" s="1996">
        <f>COUNTIFS($C$6:$C$237, "&gt;="&amp;X104, $C$6:$C$237, "&lt;="&amp;X105, $A$6:$A$237, "&lt;&gt;F")</f>
        <v>0</v>
      </c>
      <c r="Y75" s="1996">
        <f>COUNTIFS($C$6:$C$237, "&gt;="&amp;Y104, $C$6:$C$237, "&lt;="&amp;Y105, $A$6:$A$237, "&lt;&gt;F")</f>
        <v>0</v>
      </c>
      <c r="Z75" s="1996">
        <f>COUNTIFS($C$6:$C$237,"&gt;="&amp;Z104, $C$6:$C$237, "&lt;="&amp;Z105, $A$6:$A$237, "&lt;&gt;F")</f>
        <v>0</v>
      </c>
      <c r="AA75" s="1997">
        <f>SUM(U75:Y75)</f>
        <v>0</v>
      </c>
      <c r="AB75" s="2096"/>
      <c r="AC75" s="2096"/>
      <c r="AD75" s="2096"/>
      <c r="AE75" s="2096"/>
      <c r="AF75" s="2096"/>
      <c r="AG75" s="2096"/>
      <c r="AH75" s="2096"/>
      <c r="AI75" s="2096"/>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c r="BG75" s="383"/>
      <c r="BH75" s="383"/>
      <c r="BI75" s="383"/>
      <c r="BJ75" s="383"/>
      <c r="BK75" s="383"/>
      <c r="BL75" s="383"/>
      <c r="BM75" s="383"/>
      <c r="BN75" s="383"/>
      <c r="BO75" s="383"/>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row>
    <row r="76" spans="1:94" s="390" customFormat="1" ht="45" customHeight="1">
      <c r="A76" s="271" t="s">
        <v>1588</v>
      </c>
      <c r="B76" s="300" t="s">
        <v>6341</v>
      </c>
      <c r="C76" s="221">
        <v>46072</v>
      </c>
      <c r="D76" s="203">
        <v>47907</v>
      </c>
      <c r="E76" s="416" t="str">
        <f t="shared" ref="E76" ca="1" si="10">IF(D76&lt;=$T$2,"CADUCADO","VIGENTE")</f>
        <v>VIGENTE</v>
      </c>
      <c r="F76" s="416" t="str">
        <f t="shared" ref="F76" ca="1" si="11">IF($T$2&gt;=(EDATE(D76,-4)),"ALERTA","OK")</f>
        <v>OK</v>
      </c>
      <c r="G76" s="201" t="s">
        <v>1276</v>
      </c>
      <c r="H76" s="280" t="s">
        <v>6355</v>
      </c>
      <c r="I76" s="280" t="s">
        <v>6367</v>
      </c>
      <c r="J76" s="634" t="s">
        <v>6377</v>
      </c>
      <c r="K76" s="806" t="s">
        <v>6378</v>
      </c>
      <c r="L76" s="361"/>
      <c r="M76" s="361" t="str">
        <f>IF(ISNUMBER(FIND("/",$B76,1)),MID($B76,1,FIND("/",$B76,1)-1),$B76)</f>
        <v>D2602-03</v>
      </c>
      <c r="N76" s="361" t="str">
        <f>IF(ISNUMBER(FIND("/",$B76,1)),MID($B76,FIND("/",$B76,1)+1,LEN($B76)),"")</f>
        <v>1</v>
      </c>
      <c r="O76" s="383" t="s">
        <v>1589</v>
      </c>
      <c r="P76" s="383"/>
      <c r="Q76" s="389">
        <v>2</v>
      </c>
      <c r="R76" s="2096"/>
      <c r="S76" s="2096"/>
      <c r="T76" s="2003" t="s">
        <v>2740</v>
      </c>
      <c r="U76" s="1996">
        <f>COUNTIFS($C$6:$C$237, "&gt;="&amp;U104, $C$6:$C$237, "&lt;="&amp;U105, $A$6:$A$237, "&lt;&gt;F",$G$6:$G$237, "A" )</f>
        <v>0</v>
      </c>
      <c r="V76" s="1996">
        <f>COUNTIFS($C$6:$C$237, "&gt;="&amp;V104, $C$6:$C$237, "&lt;="&amp;V105, $A$6:$A$237, "&lt;&gt;F",$G$6:$G$237, "A" )</f>
        <v>0</v>
      </c>
      <c r="W76" s="1996">
        <f>COUNTIFS($C$6:$C$237, "&gt;="&amp;W104, $C$6:$C$237, "&lt;="&amp;W105, $A$6:$A$237, "&lt;&gt;F",$G$6:$G$237, "A" )</f>
        <v>0</v>
      </c>
      <c r="X76" s="1996">
        <f>COUNTIFS($C$6:$C$237, "&gt;="&amp;X104, $C$6:$C$237, "&lt;="&amp;X105, $A$6:$A$237, "&lt;&gt;F",$G$6:$G$237, "A" )</f>
        <v>0</v>
      </c>
      <c r="Y76" s="1996">
        <f>COUNTIFS($C$6:$C$237, "&gt;="&amp;Y104, $C$6:$C$237, "&lt;="&amp;Y105, $A$6:$A$237, "&lt;&gt;F",$G$6:$G$237, "A" )</f>
        <v>0</v>
      </c>
      <c r="Z76" s="1996">
        <f>COUNTIFS($C$6:$C$237,"&gt;="&amp;Z105, $C$6:$C$237, "&lt;="&amp;Z106, $A$6:$A$237, "&lt;&gt;F",$G$6:$G$237, "A")</f>
        <v>0</v>
      </c>
      <c r="AA76" s="1997">
        <f>SUM(U76:Y76)</f>
        <v>0</v>
      </c>
      <c r="AB76" s="2096"/>
      <c r="AC76" s="2096"/>
      <c r="AD76" s="2096"/>
      <c r="AE76" s="2096"/>
      <c r="AF76" s="2096"/>
      <c r="AG76" s="2096"/>
      <c r="AH76" s="2096"/>
      <c r="AI76" s="2096"/>
      <c r="AJ76" s="383"/>
      <c r="AK76" s="383"/>
      <c r="AL76" s="383"/>
      <c r="AM76" s="383"/>
      <c r="AN76" s="383"/>
      <c r="AO76" s="383"/>
      <c r="AP76" s="383"/>
      <c r="AQ76" s="383"/>
      <c r="AR76" s="383"/>
      <c r="AS76" s="383"/>
      <c r="AT76" s="383"/>
      <c r="AU76" s="383"/>
      <c r="AV76" s="383"/>
      <c r="AW76" s="383"/>
      <c r="AX76" s="383"/>
      <c r="AY76" s="383"/>
      <c r="AZ76" s="383"/>
      <c r="BA76" s="383"/>
      <c r="BB76" s="383"/>
      <c r="BC76" s="383"/>
      <c r="BD76" s="383"/>
      <c r="BE76" s="383"/>
      <c r="BF76" s="383"/>
      <c r="BG76" s="383"/>
      <c r="BH76" s="383"/>
      <c r="BI76" s="383"/>
      <c r="BJ76" s="383"/>
      <c r="BK76" s="383"/>
      <c r="BL76" s="383"/>
      <c r="BM76" s="383"/>
      <c r="BN76" s="383"/>
      <c r="BO76" s="383"/>
      <c r="BP76" s="383"/>
      <c r="BQ76" s="383"/>
      <c r="BR76" s="383"/>
      <c r="BS76" s="383"/>
      <c r="BT76" s="383"/>
      <c r="BU76" s="383"/>
      <c r="BV76" s="383"/>
      <c r="BW76" s="383"/>
      <c r="BX76" s="383"/>
      <c r="BY76" s="383"/>
      <c r="BZ76" s="383"/>
      <c r="CA76" s="383"/>
      <c r="CB76" s="383"/>
      <c r="CC76" s="383"/>
      <c r="CD76" s="383"/>
      <c r="CE76" s="383"/>
      <c r="CF76" s="383"/>
      <c r="CG76" s="383"/>
      <c r="CH76" s="383"/>
      <c r="CI76" s="383"/>
      <c r="CJ76" s="383"/>
      <c r="CK76" s="383"/>
      <c r="CL76" s="383"/>
      <c r="CM76" s="383"/>
      <c r="CN76" s="383"/>
      <c r="CO76" s="383"/>
      <c r="CP76" s="383"/>
    </row>
    <row r="77" spans="1:94" s="390" customFormat="1" ht="32.25" customHeight="1">
      <c r="A77" s="271" t="s">
        <v>1588</v>
      </c>
      <c r="B77" s="300" t="s">
        <v>6342</v>
      </c>
      <c r="C77" s="221">
        <v>46072</v>
      </c>
      <c r="D77" s="203">
        <v>47907</v>
      </c>
      <c r="E77" s="416" t="str">
        <f t="shared" ref="E77:E81" ca="1" si="12">IF(D77&lt;=$T$2,"CADUCADO","VIGENTE")</f>
        <v>VIGENTE</v>
      </c>
      <c r="F77" s="416" t="str">
        <f t="shared" ref="F77:F81" ca="1" si="13">IF($T$2&gt;=(EDATE(D77,-4)),"ALERTA","OK")</f>
        <v>OK</v>
      </c>
      <c r="G77" s="201" t="s">
        <v>1276</v>
      </c>
      <c r="H77" s="206" t="s">
        <v>6356</v>
      </c>
      <c r="I77" s="206" t="s">
        <v>6368</v>
      </c>
      <c r="J77" s="634" t="s">
        <v>6377</v>
      </c>
      <c r="K77" s="807" t="s">
        <v>6379</v>
      </c>
      <c r="L77" s="361"/>
      <c r="M77" s="361"/>
      <c r="N77" s="361"/>
      <c r="O77" s="383"/>
      <c r="P77" s="383"/>
      <c r="Q77" s="389"/>
      <c r="R77" s="2096"/>
      <c r="S77" s="2096"/>
      <c r="T77" s="2003"/>
      <c r="U77" s="1996"/>
      <c r="V77" s="1996"/>
      <c r="W77" s="1996"/>
      <c r="X77" s="1996"/>
      <c r="Y77" s="1996"/>
      <c r="Z77" s="1996"/>
      <c r="AA77" s="1997"/>
      <c r="AB77" s="2096"/>
      <c r="AC77" s="2096"/>
      <c r="AD77" s="2096"/>
      <c r="AE77" s="2096"/>
      <c r="AF77" s="2096"/>
      <c r="AG77" s="2096"/>
      <c r="AH77" s="2096"/>
      <c r="AI77" s="2096"/>
      <c r="AJ77" s="383"/>
      <c r="AK77" s="383"/>
      <c r="AL77" s="383"/>
      <c r="AM77" s="383"/>
      <c r="AN77" s="383"/>
      <c r="AO77" s="383"/>
      <c r="AP77" s="383"/>
      <c r="AQ77" s="383"/>
      <c r="AR77" s="383"/>
      <c r="AS77" s="383"/>
      <c r="AT77" s="383"/>
      <c r="AU77" s="383"/>
      <c r="AV77" s="383"/>
      <c r="AW77" s="383"/>
      <c r="AX77" s="383"/>
      <c r="AY77" s="383"/>
      <c r="AZ77" s="383"/>
      <c r="BA77" s="383"/>
      <c r="BB77" s="383"/>
      <c r="BC77" s="383"/>
      <c r="BD77" s="383"/>
      <c r="BE77" s="383"/>
      <c r="BF77" s="383"/>
      <c r="BG77" s="383"/>
      <c r="BH77" s="383"/>
      <c r="BI77" s="383"/>
      <c r="BJ77" s="383"/>
      <c r="BK77" s="383"/>
      <c r="BL77" s="383"/>
      <c r="BM77" s="383"/>
      <c r="BN77" s="383"/>
      <c r="BO77" s="383"/>
      <c r="BP77" s="383"/>
      <c r="BQ77" s="383"/>
      <c r="BR77" s="383"/>
      <c r="BS77" s="383"/>
      <c r="BT77" s="383"/>
      <c r="BU77" s="383"/>
      <c r="BV77" s="383"/>
      <c r="BW77" s="383"/>
      <c r="BX77" s="383"/>
      <c r="BY77" s="383"/>
      <c r="BZ77" s="383"/>
      <c r="CA77" s="383"/>
      <c r="CB77" s="383"/>
      <c r="CC77" s="383"/>
      <c r="CD77" s="383"/>
      <c r="CE77" s="383"/>
      <c r="CF77" s="383"/>
      <c r="CG77" s="383"/>
      <c r="CH77" s="383"/>
      <c r="CI77" s="383"/>
      <c r="CJ77" s="383"/>
      <c r="CK77" s="383"/>
      <c r="CL77" s="383"/>
      <c r="CM77" s="383"/>
      <c r="CN77" s="383"/>
      <c r="CO77" s="383"/>
      <c r="CP77" s="383"/>
    </row>
    <row r="78" spans="1:94" s="390" customFormat="1" ht="29.25" customHeight="1">
      <c r="A78" s="1200"/>
      <c r="B78" s="300" t="s">
        <v>6343</v>
      </c>
      <c r="C78" s="221">
        <v>46072</v>
      </c>
      <c r="D78" s="203">
        <v>47907</v>
      </c>
      <c r="E78" s="416" t="str">
        <f t="shared" ca="1" si="12"/>
        <v>VIGENTE</v>
      </c>
      <c r="F78" s="416" t="str">
        <f t="shared" ca="1" si="13"/>
        <v>OK</v>
      </c>
      <c r="G78" s="201" t="s">
        <v>1276</v>
      </c>
      <c r="H78" s="206" t="s">
        <v>6357</v>
      </c>
      <c r="I78" s="206" t="s">
        <v>6369</v>
      </c>
      <c r="J78" s="634" t="s">
        <v>6377</v>
      </c>
      <c r="K78" s="807" t="s">
        <v>6380</v>
      </c>
      <c r="L78" s="361"/>
      <c r="M78" s="361"/>
      <c r="N78" s="361"/>
      <c r="O78" s="383"/>
      <c r="P78" s="383"/>
      <c r="Q78" s="389"/>
      <c r="R78" s="2096"/>
      <c r="S78" s="2096"/>
      <c r="T78" s="2004"/>
      <c r="U78" s="1996"/>
      <c r="V78" s="1996"/>
      <c r="W78" s="1996"/>
      <c r="X78" s="1996"/>
      <c r="Y78" s="1996"/>
      <c r="Z78" s="1996"/>
      <c r="AA78" s="1997"/>
      <c r="AB78" s="2096"/>
      <c r="AC78" s="2096"/>
      <c r="AD78" s="2096"/>
      <c r="AE78" s="2096"/>
      <c r="AF78" s="2096"/>
      <c r="AG78" s="2096"/>
      <c r="AH78" s="2096"/>
      <c r="AI78" s="2096"/>
      <c r="AJ78" s="383"/>
      <c r="AK78" s="383"/>
      <c r="AL78" s="383"/>
      <c r="AM78" s="383"/>
      <c r="AN78" s="383"/>
      <c r="AO78" s="383"/>
      <c r="AP78" s="383"/>
      <c r="AQ78" s="383"/>
      <c r="AR78" s="383"/>
      <c r="AS78" s="383"/>
      <c r="AT78" s="383"/>
      <c r="AU78" s="383"/>
      <c r="AV78" s="383"/>
      <c r="AW78" s="383"/>
      <c r="AX78" s="383"/>
      <c r="AY78" s="383"/>
      <c r="AZ78" s="383"/>
      <c r="BA78" s="383"/>
      <c r="BB78" s="383"/>
      <c r="BC78" s="383"/>
      <c r="BD78" s="383"/>
      <c r="BE78" s="383"/>
      <c r="BF78" s="383"/>
      <c r="BG78" s="383"/>
      <c r="BH78" s="383"/>
      <c r="BI78" s="383"/>
      <c r="BJ78" s="383"/>
      <c r="BK78" s="383"/>
      <c r="BL78" s="383"/>
      <c r="BM78" s="383"/>
      <c r="BN78" s="383"/>
      <c r="BO78" s="383"/>
      <c r="BP78" s="383"/>
      <c r="BQ78" s="383"/>
      <c r="BR78" s="383"/>
      <c r="BS78" s="383"/>
      <c r="BT78" s="383"/>
      <c r="BU78" s="383"/>
      <c r="BV78" s="383"/>
      <c r="BW78" s="383"/>
      <c r="BX78" s="383"/>
      <c r="BY78" s="383"/>
      <c r="BZ78" s="383"/>
      <c r="CA78" s="383"/>
      <c r="CB78" s="383"/>
      <c r="CC78" s="383"/>
      <c r="CD78" s="383"/>
      <c r="CE78" s="383"/>
      <c r="CF78" s="383"/>
      <c r="CG78" s="383"/>
      <c r="CH78" s="383"/>
      <c r="CI78" s="383"/>
      <c r="CJ78" s="383"/>
      <c r="CK78" s="383"/>
      <c r="CL78" s="383"/>
      <c r="CM78" s="383"/>
      <c r="CN78" s="383"/>
      <c r="CO78" s="383"/>
      <c r="CP78" s="383"/>
    </row>
    <row r="79" spans="1:94" s="390" customFormat="1" ht="29.25" customHeight="1">
      <c r="A79" s="1200"/>
      <c r="B79" s="300" t="s">
        <v>6344</v>
      </c>
      <c r="C79" s="221">
        <v>46072</v>
      </c>
      <c r="D79" s="203">
        <v>47907</v>
      </c>
      <c r="E79" s="416" t="str">
        <f t="shared" ca="1" si="12"/>
        <v>VIGENTE</v>
      </c>
      <c r="F79" s="416" t="str">
        <f t="shared" ca="1" si="13"/>
        <v>OK</v>
      </c>
      <c r="G79" s="201" t="s">
        <v>1276</v>
      </c>
      <c r="H79" s="206" t="s">
        <v>6358</v>
      </c>
      <c r="I79" s="206" t="s">
        <v>6370</v>
      </c>
      <c r="J79" s="634" t="s">
        <v>6377</v>
      </c>
      <c r="K79" s="807" t="s">
        <v>6381</v>
      </c>
      <c r="L79" s="361"/>
      <c r="M79" s="361"/>
      <c r="N79" s="361"/>
      <c r="O79" s="383"/>
      <c r="P79" s="383"/>
      <c r="Q79" s="389"/>
      <c r="R79" s="2096"/>
      <c r="S79" s="2096"/>
      <c r="T79" s="2004"/>
      <c r="U79" s="1996"/>
      <c r="V79" s="1996"/>
      <c r="W79" s="1996"/>
      <c r="X79" s="1996"/>
      <c r="Y79" s="1996"/>
      <c r="Z79" s="1996"/>
      <c r="AA79" s="1997"/>
      <c r="AB79" s="2096"/>
      <c r="AC79" s="2096"/>
      <c r="AD79" s="2096"/>
      <c r="AE79" s="2096"/>
      <c r="AF79" s="2096"/>
      <c r="AG79" s="2096"/>
      <c r="AH79" s="2096"/>
      <c r="AI79" s="2096"/>
      <c r="AJ79" s="383"/>
      <c r="AK79" s="383"/>
      <c r="AL79" s="383"/>
      <c r="AM79" s="383"/>
      <c r="AN79" s="383"/>
      <c r="AO79" s="383"/>
      <c r="AP79" s="383"/>
      <c r="AQ79" s="383"/>
      <c r="AR79" s="383"/>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3"/>
      <c r="BQ79" s="383"/>
      <c r="BR79" s="383"/>
      <c r="BS79" s="383"/>
      <c r="BT79" s="383"/>
      <c r="BU79" s="383"/>
      <c r="BV79" s="383"/>
      <c r="BW79" s="383"/>
      <c r="BX79" s="383"/>
      <c r="BY79" s="383"/>
      <c r="BZ79" s="383"/>
      <c r="CA79" s="383"/>
      <c r="CB79" s="383"/>
      <c r="CC79" s="383"/>
      <c r="CD79" s="383"/>
      <c r="CE79" s="383"/>
      <c r="CF79" s="383"/>
      <c r="CG79" s="383"/>
      <c r="CH79" s="383"/>
      <c r="CI79" s="383"/>
      <c r="CJ79" s="383"/>
      <c r="CK79" s="383"/>
      <c r="CL79" s="383"/>
      <c r="CM79" s="383"/>
      <c r="CN79" s="383"/>
      <c r="CO79" s="383"/>
      <c r="CP79" s="383"/>
    </row>
    <row r="80" spans="1:94" s="390" customFormat="1" ht="29.25" customHeight="1">
      <c r="A80" s="1200"/>
      <c r="B80" s="300" t="s">
        <v>6345</v>
      </c>
      <c r="C80" s="221">
        <v>46072</v>
      </c>
      <c r="D80" s="203">
        <v>47907</v>
      </c>
      <c r="E80" s="416" t="str">
        <f t="shared" ca="1" si="12"/>
        <v>VIGENTE</v>
      </c>
      <c r="F80" s="416" t="str">
        <f t="shared" ca="1" si="13"/>
        <v>OK</v>
      </c>
      <c r="G80" s="201" t="s">
        <v>1276</v>
      </c>
      <c r="H80" s="206" t="s">
        <v>6359</v>
      </c>
      <c r="I80" s="206" t="s">
        <v>6366</v>
      </c>
      <c r="J80" s="201" t="s">
        <v>430</v>
      </c>
      <c r="K80" s="807" t="s">
        <v>6382</v>
      </c>
      <c r="L80" s="361"/>
      <c r="M80" s="361"/>
      <c r="N80" s="361"/>
      <c r="O80" s="383"/>
      <c r="P80" s="383"/>
      <c r="Q80" s="389"/>
      <c r="R80" s="2096"/>
      <c r="S80" s="2096"/>
      <c r="T80" s="2004"/>
      <c r="U80" s="1996"/>
      <c r="V80" s="1996"/>
      <c r="W80" s="1996"/>
      <c r="X80" s="1996"/>
      <c r="Y80" s="1996"/>
      <c r="Z80" s="1996"/>
      <c r="AA80" s="1997"/>
      <c r="AB80" s="2096"/>
      <c r="AC80" s="2096"/>
      <c r="AD80" s="2096"/>
      <c r="AE80" s="2096"/>
      <c r="AF80" s="2096"/>
      <c r="AG80" s="2096"/>
      <c r="AH80" s="2096"/>
      <c r="AI80" s="2096"/>
      <c r="AJ80" s="383"/>
      <c r="AK80" s="383"/>
      <c r="AL80" s="383"/>
      <c r="AM80" s="383"/>
      <c r="AN80" s="383"/>
      <c r="AO80" s="383"/>
      <c r="AP80" s="383"/>
      <c r="AQ80" s="383"/>
      <c r="AR80" s="383"/>
      <c r="AS80" s="383"/>
      <c r="AT80" s="383"/>
      <c r="AU80" s="383"/>
      <c r="AV80" s="383"/>
      <c r="AW80" s="383"/>
      <c r="AX80" s="383"/>
      <c r="AY80" s="383"/>
      <c r="AZ80" s="383"/>
      <c r="BA80" s="383"/>
      <c r="BB80" s="383"/>
      <c r="BC80" s="383"/>
      <c r="BD80" s="383"/>
      <c r="BE80" s="383"/>
      <c r="BF80" s="383"/>
      <c r="BG80" s="383"/>
      <c r="BH80" s="383"/>
      <c r="BI80" s="383"/>
      <c r="BJ80" s="383"/>
      <c r="BK80" s="383"/>
      <c r="BL80" s="383"/>
      <c r="BM80" s="383"/>
      <c r="BN80" s="383"/>
      <c r="BO80" s="383"/>
      <c r="BP80" s="383"/>
      <c r="BQ80" s="383"/>
      <c r="BR80" s="383"/>
      <c r="BS80" s="383"/>
      <c r="BT80" s="383"/>
      <c r="BU80" s="383"/>
      <c r="BV80" s="383"/>
      <c r="BW80" s="383"/>
      <c r="BX80" s="383"/>
      <c r="BY80" s="383"/>
      <c r="BZ80" s="383"/>
      <c r="CA80" s="383"/>
      <c r="CB80" s="383"/>
      <c r="CC80" s="383"/>
      <c r="CD80" s="383"/>
      <c r="CE80" s="383"/>
      <c r="CF80" s="383"/>
      <c r="CG80" s="383"/>
      <c r="CH80" s="383"/>
      <c r="CI80" s="383"/>
      <c r="CJ80" s="383"/>
      <c r="CK80" s="383"/>
      <c r="CL80" s="383"/>
      <c r="CM80" s="383"/>
      <c r="CN80" s="383"/>
      <c r="CO80" s="383"/>
      <c r="CP80" s="383"/>
    </row>
    <row r="81" spans="1:94" s="390" customFormat="1" ht="29.25" customHeight="1">
      <c r="A81" s="1200"/>
      <c r="B81" s="300" t="s">
        <v>6346</v>
      </c>
      <c r="C81" s="221">
        <v>46072</v>
      </c>
      <c r="D81" s="203">
        <v>47907</v>
      </c>
      <c r="E81" s="416" t="str">
        <f t="shared" ca="1" si="12"/>
        <v>VIGENTE</v>
      </c>
      <c r="F81" s="416" t="str">
        <f t="shared" ca="1" si="13"/>
        <v>OK</v>
      </c>
      <c r="G81" s="201" t="s">
        <v>1276</v>
      </c>
      <c r="H81" s="206" t="s">
        <v>6360</v>
      </c>
      <c r="I81" s="206" t="s">
        <v>6371</v>
      </c>
      <c r="J81" s="634" t="s">
        <v>6377</v>
      </c>
      <c r="K81" s="807" t="s">
        <v>6383</v>
      </c>
      <c r="L81" s="361"/>
      <c r="M81" s="361"/>
      <c r="N81" s="361"/>
      <c r="O81" s="383"/>
      <c r="P81" s="383"/>
      <c r="Q81" s="389"/>
      <c r="R81" s="2096"/>
      <c r="S81" s="2096"/>
      <c r="T81" s="2004"/>
      <c r="U81" s="1996"/>
      <c r="V81" s="1996"/>
      <c r="W81" s="1996"/>
      <c r="X81" s="1996"/>
      <c r="Y81" s="1996"/>
      <c r="Z81" s="1996"/>
      <c r="AA81" s="1997"/>
      <c r="AB81" s="2096"/>
      <c r="AC81" s="2096"/>
      <c r="AD81" s="2096"/>
      <c r="AE81" s="2096"/>
      <c r="AF81" s="2096"/>
      <c r="AG81" s="2096"/>
      <c r="AH81" s="2096"/>
      <c r="AI81" s="2096"/>
      <c r="AJ81" s="383"/>
      <c r="AK81" s="383"/>
      <c r="AL81" s="383"/>
      <c r="AM81" s="383"/>
      <c r="AN81" s="383"/>
      <c r="AO81" s="383"/>
      <c r="AP81" s="383"/>
      <c r="AQ81" s="383"/>
      <c r="AR81" s="383"/>
      <c r="AS81" s="383"/>
      <c r="AT81" s="383"/>
      <c r="AU81" s="383"/>
      <c r="AV81" s="383"/>
      <c r="AW81" s="383"/>
      <c r="AX81" s="383"/>
      <c r="AY81" s="383"/>
      <c r="AZ81" s="383"/>
      <c r="BA81" s="383"/>
      <c r="BB81" s="383"/>
      <c r="BC81" s="383"/>
      <c r="BD81" s="383"/>
      <c r="BE81" s="383"/>
      <c r="BF81" s="383"/>
      <c r="BG81" s="383"/>
      <c r="BH81" s="383"/>
      <c r="BI81" s="383"/>
      <c r="BJ81" s="383"/>
      <c r="BK81" s="383"/>
      <c r="BL81" s="383"/>
      <c r="BM81" s="383"/>
      <c r="BN81" s="383"/>
      <c r="BO81" s="383"/>
      <c r="BP81" s="383"/>
      <c r="BQ81" s="383"/>
      <c r="BR81" s="383"/>
      <c r="BS81" s="383"/>
      <c r="BT81" s="383"/>
      <c r="BU81" s="383"/>
      <c r="BV81" s="383"/>
      <c r="BW81" s="383"/>
      <c r="BX81" s="383"/>
      <c r="BY81" s="383"/>
      <c r="BZ81" s="383"/>
      <c r="CA81" s="383"/>
      <c r="CB81" s="383"/>
      <c r="CC81" s="383"/>
      <c r="CD81" s="383"/>
      <c r="CE81" s="383"/>
      <c r="CF81" s="383"/>
      <c r="CG81" s="383"/>
      <c r="CH81" s="383"/>
      <c r="CI81" s="383"/>
      <c r="CJ81" s="383"/>
      <c r="CK81" s="383"/>
      <c r="CL81" s="383"/>
      <c r="CM81" s="383"/>
      <c r="CN81" s="383"/>
      <c r="CO81" s="383"/>
      <c r="CP81" s="383"/>
    </row>
    <row r="82" spans="1:94" s="390" customFormat="1" ht="29.25" customHeight="1">
      <c r="A82" s="1200"/>
      <c r="B82" s="300" t="s">
        <v>6347</v>
      </c>
      <c r="C82" s="221">
        <v>46072</v>
      </c>
      <c r="D82" s="203">
        <v>47907</v>
      </c>
      <c r="E82" s="416" t="str">
        <f t="shared" ref="E82:E88" ca="1" si="14">IF(D82&lt;=$T$2,"CADUCADO","VIGENTE")</f>
        <v>VIGENTE</v>
      </c>
      <c r="F82" s="416" t="str">
        <f t="shared" ref="F82:F88" ca="1" si="15">IF($T$2&gt;=(EDATE(D82,-4)),"ALERTA","OK")</f>
        <v>OK</v>
      </c>
      <c r="G82" s="201" t="s">
        <v>1276</v>
      </c>
      <c r="H82" s="206" t="s">
        <v>6361</v>
      </c>
      <c r="I82" s="206" t="s">
        <v>6372</v>
      </c>
      <c r="J82" s="634" t="s">
        <v>6377</v>
      </c>
      <c r="K82" s="807" t="s">
        <v>6384</v>
      </c>
      <c r="L82" s="361"/>
      <c r="M82" s="361"/>
      <c r="N82" s="361"/>
      <c r="O82" s="383"/>
      <c r="P82" s="383"/>
      <c r="Q82" s="389"/>
      <c r="R82" s="2096"/>
      <c r="S82" s="2096"/>
      <c r="T82" s="2004"/>
      <c r="U82" s="1996"/>
      <c r="V82" s="1996"/>
      <c r="W82" s="1996"/>
      <c r="X82" s="1996"/>
      <c r="Y82" s="1996"/>
      <c r="Z82" s="1996"/>
      <c r="AA82" s="1997"/>
      <c r="AB82" s="2096"/>
      <c r="AC82" s="2096"/>
      <c r="AD82" s="2096"/>
      <c r="AE82" s="2096"/>
      <c r="AF82" s="2096"/>
      <c r="AG82" s="2096"/>
      <c r="AH82" s="2096"/>
      <c r="AI82" s="2096"/>
      <c r="AJ82" s="383"/>
      <c r="AK82" s="383"/>
      <c r="AL82" s="383"/>
      <c r="AM82" s="383"/>
      <c r="AN82" s="383"/>
      <c r="AO82" s="383"/>
      <c r="AP82" s="383"/>
      <c r="AQ82" s="383"/>
      <c r="AR82" s="383"/>
      <c r="AS82" s="383"/>
      <c r="AT82" s="383"/>
      <c r="AU82" s="383"/>
      <c r="AV82" s="383"/>
      <c r="AW82" s="383"/>
      <c r="AX82" s="383"/>
      <c r="AY82" s="383"/>
      <c r="AZ82" s="383"/>
      <c r="BA82" s="383"/>
      <c r="BB82" s="383"/>
      <c r="BC82" s="383"/>
      <c r="BD82" s="383"/>
      <c r="BE82" s="383"/>
      <c r="BF82" s="383"/>
      <c r="BG82" s="383"/>
      <c r="BH82" s="383"/>
      <c r="BI82" s="383"/>
      <c r="BJ82" s="383"/>
      <c r="BK82" s="383"/>
      <c r="BL82" s="383"/>
      <c r="BM82" s="383"/>
      <c r="BN82" s="383"/>
      <c r="BO82" s="383"/>
      <c r="BP82" s="383"/>
      <c r="BQ82" s="383"/>
      <c r="BR82" s="383"/>
      <c r="BS82" s="383"/>
      <c r="BT82" s="383"/>
      <c r="BU82" s="383"/>
      <c r="BV82" s="383"/>
      <c r="BW82" s="383"/>
      <c r="BX82" s="383"/>
      <c r="BY82" s="383"/>
      <c r="BZ82" s="383"/>
      <c r="CA82" s="383"/>
      <c r="CB82" s="383"/>
      <c r="CC82" s="383"/>
      <c r="CD82" s="383"/>
      <c r="CE82" s="383"/>
      <c r="CF82" s="383"/>
      <c r="CG82" s="383"/>
      <c r="CH82" s="383"/>
      <c r="CI82" s="383"/>
      <c r="CJ82" s="383"/>
      <c r="CK82" s="383"/>
      <c r="CL82" s="383"/>
      <c r="CM82" s="383"/>
      <c r="CN82" s="383"/>
      <c r="CO82" s="383"/>
      <c r="CP82" s="383"/>
    </row>
    <row r="83" spans="1:94" s="390" customFormat="1" ht="29.25" customHeight="1">
      <c r="A83" s="1200"/>
      <c r="B83" s="300" t="s">
        <v>6348</v>
      </c>
      <c r="C83" s="221">
        <v>46072</v>
      </c>
      <c r="D83" s="203">
        <v>47907</v>
      </c>
      <c r="E83" s="416" t="str">
        <f t="shared" ca="1" si="14"/>
        <v>VIGENTE</v>
      </c>
      <c r="F83" s="416" t="str">
        <f t="shared" ca="1" si="15"/>
        <v>OK</v>
      </c>
      <c r="G83" s="201" t="s">
        <v>1276</v>
      </c>
      <c r="H83" s="206" t="s">
        <v>6362</v>
      </c>
      <c r="I83" s="206" t="s">
        <v>6373</v>
      </c>
      <c r="J83" s="634" t="s">
        <v>6377</v>
      </c>
      <c r="K83" s="807" t="s">
        <v>6385</v>
      </c>
      <c r="L83" s="361"/>
      <c r="M83" s="361"/>
      <c r="N83" s="361"/>
      <c r="O83" s="383"/>
      <c r="P83" s="383"/>
      <c r="Q83" s="389"/>
      <c r="R83" s="2096"/>
      <c r="S83" s="2096"/>
      <c r="T83" s="2004"/>
      <c r="U83" s="1996"/>
      <c r="V83" s="1996"/>
      <c r="W83" s="1996"/>
      <c r="X83" s="1996"/>
      <c r="Y83" s="1996"/>
      <c r="Z83" s="1996"/>
      <c r="AA83" s="1997"/>
      <c r="AB83" s="2096"/>
      <c r="AC83" s="2096"/>
      <c r="AD83" s="2096"/>
      <c r="AE83" s="2096"/>
      <c r="AF83" s="2096"/>
      <c r="AG83" s="2096"/>
      <c r="AH83" s="2096"/>
      <c r="AI83" s="2096"/>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row>
    <row r="84" spans="1:94" s="390" customFormat="1" ht="29.25" customHeight="1">
      <c r="A84" s="1200"/>
      <c r="B84" s="300" t="s">
        <v>6349</v>
      </c>
      <c r="C84" s="221">
        <v>46072</v>
      </c>
      <c r="D84" s="203">
        <v>47907</v>
      </c>
      <c r="E84" s="416" t="str">
        <f t="shared" ca="1" si="14"/>
        <v>VIGENTE</v>
      </c>
      <c r="F84" s="416" t="str">
        <f t="shared" ca="1" si="15"/>
        <v>OK</v>
      </c>
      <c r="G84" s="201" t="s">
        <v>1276</v>
      </c>
      <c r="H84" s="206" t="s">
        <v>6363</v>
      </c>
      <c r="I84" s="206" t="s">
        <v>6374</v>
      </c>
      <c r="J84" s="634" t="s">
        <v>6377</v>
      </c>
      <c r="K84" s="807" t="s">
        <v>6386</v>
      </c>
      <c r="L84" s="361"/>
      <c r="M84" s="361"/>
      <c r="N84" s="361"/>
      <c r="O84" s="383"/>
      <c r="P84" s="383"/>
      <c r="Q84" s="389"/>
      <c r="R84" s="2096"/>
      <c r="S84" s="2096"/>
      <c r="T84" s="2004"/>
      <c r="U84" s="1996"/>
      <c r="V84" s="1996"/>
      <c r="W84" s="1996"/>
      <c r="X84" s="1996"/>
      <c r="Y84" s="1996"/>
      <c r="Z84" s="1996"/>
      <c r="AA84" s="1997"/>
      <c r="AB84" s="2096"/>
      <c r="AC84" s="2096"/>
      <c r="AD84" s="2096"/>
      <c r="AE84" s="2096"/>
      <c r="AF84" s="2096"/>
      <c r="AG84" s="2096"/>
      <c r="AH84" s="2096"/>
      <c r="AI84" s="2096"/>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83"/>
      <c r="CE84" s="383"/>
      <c r="CF84" s="383"/>
      <c r="CG84" s="383"/>
      <c r="CH84" s="383"/>
      <c r="CI84" s="383"/>
      <c r="CJ84" s="383"/>
      <c r="CK84" s="383"/>
      <c r="CL84" s="383"/>
      <c r="CM84" s="383"/>
      <c r="CN84" s="383"/>
      <c r="CO84" s="383"/>
      <c r="CP84" s="383"/>
    </row>
    <row r="85" spans="1:94" s="390" customFormat="1" ht="29.25" customHeight="1">
      <c r="A85" s="1200"/>
      <c r="B85" s="300" t="s">
        <v>6350</v>
      </c>
      <c r="C85" s="221">
        <v>46072</v>
      </c>
      <c r="D85" s="203">
        <v>47907</v>
      </c>
      <c r="E85" s="416" t="str">
        <f t="shared" ca="1" si="14"/>
        <v>VIGENTE</v>
      </c>
      <c r="F85" s="416" t="str">
        <f t="shared" ca="1" si="15"/>
        <v>OK</v>
      </c>
      <c r="G85" s="201" t="s">
        <v>1276</v>
      </c>
      <c r="H85" s="206" t="s">
        <v>6364</v>
      </c>
      <c r="I85" s="206" t="s">
        <v>6375</v>
      </c>
      <c r="J85" s="634" t="s">
        <v>6377</v>
      </c>
      <c r="K85" s="807" t="s">
        <v>6387</v>
      </c>
      <c r="L85" s="361"/>
      <c r="M85" s="361"/>
      <c r="N85" s="361"/>
      <c r="O85" s="383"/>
      <c r="P85" s="383"/>
      <c r="Q85" s="389"/>
      <c r="R85" s="2096"/>
      <c r="S85" s="2096"/>
      <c r="T85" s="2004"/>
      <c r="U85" s="1996"/>
      <c r="V85" s="1996"/>
      <c r="W85" s="1996"/>
      <c r="X85" s="1996"/>
      <c r="Y85" s="1996"/>
      <c r="Z85" s="1996"/>
      <c r="AA85" s="1997"/>
      <c r="AB85" s="2096"/>
      <c r="AC85" s="2096"/>
      <c r="AD85" s="2096"/>
      <c r="AE85" s="2096"/>
      <c r="AF85" s="2096"/>
      <c r="AG85" s="2096"/>
      <c r="AH85" s="2096"/>
      <c r="AI85" s="2096"/>
      <c r="AJ85" s="383"/>
      <c r="AK85" s="383"/>
      <c r="AL85" s="383"/>
      <c r="AM85" s="383"/>
      <c r="AN85" s="383"/>
      <c r="AO85" s="383"/>
      <c r="AP85" s="383"/>
      <c r="AQ85" s="383"/>
      <c r="AR85" s="383"/>
      <c r="AS85" s="383"/>
      <c r="AT85" s="383"/>
      <c r="AU85" s="383"/>
      <c r="AV85" s="383"/>
      <c r="AW85" s="383"/>
      <c r="AX85" s="383"/>
      <c r="AY85" s="383"/>
      <c r="AZ85" s="383"/>
      <c r="BA85" s="383"/>
      <c r="BB85" s="383"/>
      <c r="BC85" s="383"/>
      <c r="BD85" s="383"/>
      <c r="BE85" s="383"/>
      <c r="BF85" s="383"/>
      <c r="BG85" s="383"/>
      <c r="BH85" s="383"/>
      <c r="BI85" s="383"/>
      <c r="BJ85" s="383"/>
      <c r="BK85" s="383"/>
      <c r="BL85" s="383"/>
      <c r="BM85" s="383"/>
      <c r="BN85" s="383"/>
      <c r="BO85" s="383"/>
      <c r="BP85" s="383"/>
      <c r="BQ85" s="383"/>
      <c r="BR85" s="383"/>
      <c r="BS85" s="383"/>
      <c r="BT85" s="383"/>
      <c r="BU85" s="383"/>
      <c r="BV85" s="383"/>
      <c r="BW85" s="383"/>
      <c r="BX85" s="383"/>
      <c r="BY85" s="383"/>
      <c r="BZ85" s="383"/>
      <c r="CA85" s="383"/>
      <c r="CB85" s="383"/>
      <c r="CC85" s="383"/>
      <c r="CD85" s="383"/>
      <c r="CE85" s="383"/>
      <c r="CF85" s="383"/>
      <c r="CG85" s="383"/>
      <c r="CH85" s="383"/>
      <c r="CI85" s="383"/>
      <c r="CJ85" s="383"/>
      <c r="CK85" s="383"/>
      <c r="CL85" s="383"/>
      <c r="CM85" s="383"/>
      <c r="CN85" s="383"/>
      <c r="CO85" s="383"/>
      <c r="CP85" s="383"/>
    </row>
    <row r="86" spans="1:94" s="390" customFormat="1" ht="29.25" customHeight="1">
      <c r="A86" s="1200"/>
      <c r="B86" s="300" t="s">
        <v>6351</v>
      </c>
      <c r="C86" s="221">
        <v>46072</v>
      </c>
      <c r="D86" s="203">
        <v>47907</v>
      </c>
      <c r="E86" s="416" t="str">
        <f t="shared" ca="1" si="14"/>
        <v>VIGENTE</v>
      </c>
      <c r="F86" s="416" t="str">
        <f t="shared" ca="1" si="15"/>
        <v>OK</v>
      </c>
      <c r="G86" s="201" t="s">
        <v>1276</v>
      </c>
      <c r="H86" s="206" t="s">
        <v>6365</v>
      </c>
      <c r="I86" s="206" t="s">
        <v>6376</v>
      </c>
      <c r="J86" s="634" t="s">
        <v>6377</v>
      </c>
      <c r="K86" s="807" t="s">
        <v>6388</v>
      </c>
      <c r="L86" s="361"/>
      <c r="M86" s="361"/>
      <c r="N86" s="361"/>
      <c r="O86" s="383"/>
      <c r="P86" s="383"/>
      <c r="Q86" s="389"/>
      <c r="R86" s="2096"/>
      <c r="S86" s="2096"/>
      <c r="T86" s="2004"/>
      <c r="U86" s="1996"/>
      <c r="V86" s="1996"/>
      <c r="W86" s="1996"/>
      <c r="X86" s="1996"/>
      <c r="Y86" s="1996"/>
      <c r="Z86" s="1996"/>
      <c r="AA86" s="1997"/>
      <c r="AB86" s="2096"/>
      <c r="AC86" s="2096"/>
      <c r="AD86" s="2096"/>
      <c r="AE86" s="2096"/>
      <c r="AF86" s="2096"/>
      <c r="AG86" s="2096"/>
      <c r="AH86" s="2096"/>
      <c r="AI86" s="2096"/>
      <c r="AJ86" s="383"/>
      <c r="AK86" s="383"/>
      <c r="AL86" s="383"/>
      <c r="AM86" s="383"/>
      <c r="AN86" s="383"/>
      <c r="AO86" s="383"/>
      <c r="AP86" s="383"/>
      <c r="AQ86" s="383"/>
      <c r="AR86" s="383"/>
      <c r="AS86" s="383"/>
      <c r="AT86" s="383"/>
      <c r="AU86" s="383"/>
      <c r="AV86" s="383"/>
      <c r="AW86" s="383"/>
      <c r="AX86" s="383"/>
      <c r="AY86" s="383"/>
      <c r="AZ86" s="383"/>
      <c r="BA86" s="383"/>
      <c r="BB86" s="383"/>
      <c r="BC86" s="383"/>
      <c r="BD86" s="383"/>
      <c r="BE86" s="383"/>
      <c r="BF86" s="383"/>
      <c r="BG86" s="383"/>
      <c r="BH86" s="383"/>
      <c r="BI86" s="383"/>
      <c r="BJ86" s="383"/>
      <c r="BK86" s="383"/>
      <c r="BL86" s="383"/>
      <c r="BM86" s="383"/>
      <c r="BN86" s="383"/>
      <c r="BO86" s="383"/>
      <c r="BP86" s="383"/>
      <c r="BQ86" s="383"/>
      <c r="BR86" s="383"/>
      <c r="BS86" s="383"/>
      <c r="BT86" s="383"/>
      <c r="BU86" s="383"/>
      <c r="BV86" s="383"/>
      <c r="BW86" s="383"/>
      <c r="BX86" s="383"/>
      <c r="BY86" s="383"/>
      <c r="BZ86" s="383"/>
      <c r="CA86" s="383"/>
      <c r="CB86" s="383"/>
      <c r="CC86" s="383"/>
      <c r="CD86" s="383"/>
      <c r="CE86" s="383"/>
      <c r="CF86" s="383"/>
      <c r="CG86" s="383"/>
      <c r="CH86" s="383"/>
      <c r="CI86" s="383"/>
      <c r="CJ86" s="383"/>
      <c r="CK86" s="383"/>
      <c r="CL86" s="383"/>
      <c r="CM86" s="383"/>
      <c r="CN86" s="383"/>
      <c r="CO86" s="383"/>
      <c r="CP86" s="383"/>
    </row>
    <row r="87" spans="1:94" s="390" customFormat="1" ht="29.25" customHeight="1">
      <c r="A87" s="1200"/>
      <c r="B87" s="300" t="s">
        <v>6352</v>
      </c>
      <c r="C87" s="221">
        <v>46072</v>
      </c>
      <c r="D87" s="203">
        <v>47907</v>
      </c>
      <c r="E87" s="416" t="str">
        <f t="shared" ca="1" si="14"/>
        <v>VIGENTE</v>
      </c>
      <c r="F87" s="416" t="str">
        <f t="shared" ca="1" si="15"/>
        <v>OK</v>
      </c>
      <c r="G87" s="201" t="s">
        <v>1276</v>
      </c>
      <c r="H87" s="206" t="s">
        <v>6389</v>
      </c>
      <c r="I87" s="206" t="s">
        <v>6391</v>
      </c>
      <c r="J87" s="201" t="s">
        <v>6377</v>
      </c>
      <c r="K87" s="807" t="s">
        <v>6394</v>
      </c>
      <c r="L87" s="361"/>
      <c r="M87" s="361"/>
      <c r="N87" s="361"/>
      <c r="O87" s="383"/>
      <c r="P87" s="383"/>
      <c r="Q87" s="389"/>
      <c r="R87" s="2096"/>
      <c r="S87" s="2096"/>
      <c r="T87" s="2004"/>
      <c r="U87" s="1996"/>
      <c r="V87" s="1996"/>
      <c r="W87" s="1996"/>
      <c r="X87" s="1996"/>
      <c r="Y87" s="1996"/>
      <c r="Z87" s="1996"/>
      <c r="AA87" s="1997"/>
      <c r="AB87" s="2096"/>
      <c r="AC87" s="2096"/>
      <c r="AD87" s="2096"/>
      <c r="AE87" s="2096"/>
      <c r="AF87" s="2096"/>
      <c r="AG87" s="2096"/>
      <c r="AH87" s="2096"/>
      <c r="AI87" s="2096"/>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83"/>
      <c r="CE87" s="383"/>
      <c r="CF87" s="383"/>
      <c r="CG87" s="383"/>
      <c r="CH87" s="383"/>
      <c r="CI87" s="383"/>
      <c r="CJ87" s="383"/>
      <c r="CK87" s="383"/>
      <c r="CL87" s="383"/>
      <c r="CM87" s="383"/>
      <c r="CN87" s="383"/>
      <c r="CO87" s="383"/>
      <c r="CP87" s="383"/>
    </row>
    <row r="88" spans="1:94" s="390" customFormat="1" ht="29.25" customHeight="1">
      <c r="A88" s="1200"/>
      <c r="B88" s="300" t="s">
        <v>6353</v>
      </c>
      <c r="C88" s="221">
        <v>46072</v>
      </c>
      <c r="D88" s="203">
        <v>47907</v>
      </c>
      <c r="E88" s="416" t="str">
        <f t="shared" ca="1" si="14"/>
        <v>VIGENTE</v>
      </c>
      <c r="F88" s="416" t="str">
        <f t="shared" ca="1" si="15"/>
        <v>OK</v>
      </c>
      <c r="G88" s="201" t="s">
        <v>1276</v>
      </c>
      <c r="H88" s="206" t="s">
        <v>6390</v>
      </c>
      <c r="I88" s="206" t="s">
        <v>6392</v>
      </c>
      <c r="J88" s="201" t="s">
        <v>6393</v>
      </c>
      <c r="K88" s="807" t="s">
        <v>6395</v>
      </c>
      <c r="L88" s="361"/>
      <c r="M88" s="361"/>
      <c r="N88" s="361"/>
      <c r="O88" s="383"/>
      <c r="P88" s="383"/>
      <c r="Q88" s="389"/>
      <c r="R88" s="2096"/>
      <c r="S88" s="2096"/>
      <c r="T88" s="2004"/>
      <c r="U88" s="1996"/>
      <c r="V88" s="1996"/>
      <c r="W88" s="1996"/>
      <c r="X88" s="1996"/>
      <c r="Y88" s="1996"/>
      <c r="Z88" s="1996"/>
      <c r="AA88" s="1997"/>
      <c r="AB88" s="2096"/>
      <c r="AC88" s="2096"/>
      <c r="AD88" s="2096"/>
      <c r="AE88" s="2096"/>
      <c r="AF88" s="2096"/>
      <c r="AG88" s="2096"/>
      <c r="AH88" s="2096"/>
      <c r="AI88" s="2096"/>
      <c r="AJ88" s="383"/>
      <c r="AK88" s="383"/>
      <c r="AL88" s="383"/>
      <c r="AM88" s="383"/>
      <c r="AN88" s="383"/>
      <c r="AO88" s="383"/>
      <c r="AP88" s="383"/>
      <c r="AQ88" s="383"/>
      <c r="AR88" s="383"/>
      <c r="AS88" s="383"/>
      <c r="AT88" s="383"/>
      <c r="AU88" s="383"/>
      <c r="AV88" s="383"/>
      <c r="AW88" s="383"/>
      <c r="AX88" s="383"/>
      <c r="AY88" s="383"/>
      <c r="AZ88" s="383"/>
      <c r="BA88" s="383"/>
      <c r="BB88" s="383"/>
      <c r="BC88" s="383"/>
      <c r="BD88" s="383"/>
      <c r="BE88" s="383"/>
      <c r="BF88" s="383"/>
      <c r="BG88" s="383"/>
      <c r="BH88" s="383"/>
      <c r="BI88" s="383"/>
      <c r="BJ88" s="383"/>
      <c r="BK88" s="383"/>
      <c r="BL88" s="383"/>
      <c r="BM88" s="383"/>
      <c r="BN88" s="383"/>
      <c r="BO88" s="383"/>
      <c r="BP88" s="383"/>
      <c r="BQ88" s="383"/>
      <c r="BR88" s="383"/>
      <c r="BS88" s="383"/>
      <c r="BT88" s="383"/>
      <c r="BU88" s="383"/>
      <c r="BV88" s="383"/>
      <c r="BW88" s="383"/>
      <c r="BX88" s="383"/>
      <c r="BY88" s="383"/>
      <c r="BZ88" s="383"/>
      <c r="CA88" s="383"/>
      <c r="CB88" s="383"/>
      <c r="CC88" s="383"/>
      <c r="CD88" s="383"/>
      <c r="CE88" s="383"/>
      <c r="CF88" s="383"/>
      <c r="CG88" s="383"/>
      <c r="CH88" s="383"/>
      <c r="CI88" s="383"/>
      <c r="CJ88" s="383"/>
      <c r="CK88" s="383"/>
      <c r="CL88" s="383"/>
      <c r="CM88" s="383"/>
      <c r="CN88" s="383"/>
      <c r="CO88" s="383"/>
      <c r="CP88" s="383"/>
    </row>
    <row r="89" spans="1:94" s="390" customFormat="1" ht="29.25" customHeight="1">
      <c r="A89" s="1200"/>
      <c r="B89" s="300"/>
      <c r="C89" s="221"/>
      <c r="D89" s="203"/>
      <c r="E89" s="416"/>
      <c r="F89" s="416"/>
      <c r="G89" s="201"/>
      <c r="H89" s="206"/>
      <c r="I89" s="206"/>
      <c r="J89" s="201"/>
      <c r="K89" s="807"/>
      <c r="L89" s="361"/>
      <c r="M89" s="361"/>
      <c r="N89" s="361"/>
      <c r="O89" s="383"/>
      <c r="P89" s="383"/>
      <c r="Q89" s="389"/>
      <c r="R89" s="2096"/>
      <c r="S89" s="2096"/>
      <c r="T89" s="2004"/>
      <c r="U89" s="1996"/>
      <c r="V89" s="1996"/>
      <c r="W89" s="1996"/>
      <c r="X89" s="1996"/>
      <c r="Y89" s="1996"/>
      <c r="Z89" s="1996"/>
      <c r="AA89" s="1997"/>
      <c r="AB89" s="2096"/>
      <c r="AC89" s="2096"/>
      <c r="AD89" s="2096"/>
      <c r="AE89" s="2096"/>
      <c r="AF89" s="2096"/>
      <c r="AG89" s="2096"/>
      <c r="AH89" s="2096"/>
      <c r="AI89" s="2096"/>
      <c r="AJ89" s="383"/>
      <c r="AK89" s="383"/>
      <c r="AL89" s="383"/>
      <c r="AM89" s="383"/>
      <c r="AN89" s="383"/>
      <c r="AO89" s="383"/>
      <c r="AP89" s="383"/>
      <c r="AQ89" s="383"/>
      <c r="AR89" s="383"/>
      <c r="AS89" s="383"/>
      <c r="AT89" s="383"/>
      <c r="AU89" s="383"/>
      <c r="AV89" s="383"/>
      <c r="AW89" s="383"/>
      <c r="AX89" s="383"/>
      <c r="AY89" s="383"/>
      <c r="AZ89" s="383"/>
      <c r="BA89" s="383"/>
      <c r="BB89" s="383"/>
      <c r="BC89" s="383"/>
      <c r="BD89" s="383"/>
      <c r="BE89" s="383"/>
      <c r="BF89" s="383"/>
      <c r="BG89" s="383"/>
      <c r="BH89" s="383"/>
      <c r="BI89" s="383"/>
      <c r="BJ89" s="383"/>
      <c r="BK89" s="383"/>
      <c r="BL89" s="383"/>
      <c r="BM89" s="383"/>
      <c r="BN89" s="383"/>
      <c r="BO89" s="383"/>
      <c r="BP89" s="383"/>
      <c r="BQ89" s="383"/>
      <c r="BR89" s="383"/>
      <c r="BS89" s="383"/>
      <c r="BT89" s="383"/>
      <c r="BU89" s="383"/>
      <c r="BV89" s="383"/>
      <c r="BW89" s="383"/>
      <c r="BX89" s="383"/>
      <c r="BY89" s="383"/>
      <c r="BZ89" s="383"/>
      <c r="CA89" s="383"/>
      <c r="CB89" s="383"/>
      <c r="CC89" s="383"/>
      <c r="CD89" s="383"/>
      <c r="CE89" s="383"/>
      <c r="CF89" s="383"/>
      <c r="CG89" s="383"/>
      <c r="CH89" s="383"/>
      <c r="CI89" s="383"/>
      <c r="CJ89" s="383"/>
      <c r="CK89" s="383"/>
      <c r="CL89" s="383"/>
      <c r="CM89" s="383"/>
      <c r="CN89" s="383"/>
      <c r="CO89" s="383"/>
      <c r="CP89" s="383"/>
    </row>
    <row r="90" spans="1:94" s="390" customFormat="1" ht="29.25" customHeight="1">
      <c r="A90" s="1200"/>
      <c r="B90" s="300"/>
      <c r="C90" s="221"/>
      <c r="D90" s="203"/>
      <c r="E90" s="416"/>
      <c r="F90" s="416"/>
      <c r="G90" s="201"/>
      <c r="H90" s="206"/>
      <c r="I90" s="206"/>
      <c r="J90" s="201"/>
      <c r="K90" s="807"/>
      <c r="L90" s="361"/>
      <c r="M90" s="361"/>
      <c r="N90" s="361"/>
      <c r="O90" s="383"/>
      <c r="P90" s="383"/>
      <c r="Q90" s="389"/>
      <c r="R90" s="2096"/>
      <c r="S90" s="2096"/>
      <c r="T90" s="2004"/>
      <c r="U90" s="1996"/>
      <c r="V90" s="1996"/>
      <c r="W90" s="1996"/>
      <c r="X90" s="1996"/>
      <c r="Y90" s="1996"/>
      <c r="Z90" s="1996"/>
      <c r="AA90" s="1997"/>
      <c r="AB90" s="2096"/>
      <c r="AC90" s="2096"/>
      <c r="AD90" s="2096"/>
      <c r="AE90" s="2096"/>
      <c r="AF90" s="2096"/>
      <c r="AG90" s="2096"/>
      <c r="AH90" s="2096"/>
      <c r="AI90" s="2096"/>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383"/>
      <c r="CE90" s="383"/>
      <c r="CF90" s="383"/>
      <c r="CG90" s="383"/>
      <c r="CH90" s="383"/>
      <c r="CI90" s="383"/>
      <c r="CJ90" s="383"/>
      <c r="CK90" s="383"/>
      <c r="CL90" s="383"/>
      <c r="CM90" s="383"/>
      <c r="CN90" s="383"/>
      <c r="CO90" s="383"/>
      <c r="CP90" s="383"/>
    </row>
    <row r="91" spans="1:94" s="390" customFormat="1" ht="29.25" customHeight="1">
      <c r="A91" s="1200"/>
      <c r="B91" s="300"/>
      <c r="C91" s="221"/>
      <c r="D91" s="203"/>
      <c r="E91" s="416"/>
      <c r="F91" s="416"/>
      <c r="G91" s="201"/>
      <c r="H91" s="206"/>
      <c r="I91" s="206"/>
      <c r="J91" s="201"/>
      <c r="K91" s="807"/>
      <c r="L91" s="361"/>
      <c r="M91" s="361"/>
      <c r="N91" s="361"/>
      <c r="O91" s="383"/>
      <c r="P91" s="383"/>
      <c r="Q91" s="389"/>
      <c r="R91" s="2096"/>
      <c r="S91" s="2096"/>
      <c r="T91" s="2004"/>
      <c r="U91" s="1996"/>
      <c r="V91" s="1996"/>
      <c r="W91" s="1996"/>
      <c r="X91" s="1996"/>
      <c r="Y91" s="1996"/>
      <c r="Z91" s="1996"/>
      <c r="AA91" s="1997"/>
      <c r="AB91" s="2096"/>
      <c r="AC91" s="2096"/>
      <c r="AD91" s="2096"/>
      <c r="AE91" s="2096"/>
      <c r="AF91" s="2096"/>
      <c r="AG91" s="2096"/>
      <c r="AH91" s="2096"/>
      <c r="AI91" s="2096"/>
      <c r="AJ91" s="383"/>
      <c r="AK91" s="383"/>
      <c r="AL91" s="383"/>
      <c r="AM91" s="383"/>
      <c r="AN91" s="383"/>
      <c r="AO91" s="383"/>
      <c r="AP91" s="383"/>
      <c r="AQ91" s="383"/>
      <c r="AR91" s="383"/>
      <c r="AS91" s="383"/>
      <c r="AT91" s="383"/>
      <c r="AU91" s="383"/>
      <c r="AV91" s="383"/>
      <c r="AW91" s="383"/>
      <c r="AX91" s="383"/>
      <c r="AY91" s="383"/>
      <c r="AZ91" s="383"/>
      <c r="BA91" s="383"/>
      <c r="BB91" s="383"/>
      <c r="BC91" s="383"/>
      <c r="BD91" s="383"/>
      <c r="BE91" s="383"/>
      <c r="BF91" s="383"/>
      <c r="BG91" s="383"/>
      <c r="BH91" s="383"/>
      <c r="BI91" s="383"/>
      <c r="BJ91" s="383"/>
      <c r="BK91" s="383"/>
      <c r="BL91" s="383"/>
      <c r="BM91" s="383"/>
      <c r="BN91" s="383"/>
      <c r="BO91" s="383"/>
      <c r="BP91" s="383"/>
      <c r="BQ91" s="383"/>
      <c r="BR91" s="383"/>
      <c r="BS91" s="383"/>
      <c r="BT91" s="383"/>
      <c r="BU91" s="383"/>
      <c r="BV91" s="383"/>
      <c r="BW91" s="383"/>
      <c r="BX91" s="383"/>
      <c r="BY91" s="383"/>
      <c r="BZ91" s="383"/>
      <c r="CA91" s="383"/>
      <c r="CB91" s="383"/>
      <c r="CC91" s="383"/>
      <c r="CD91" s="383"/>
      <c r="CE91" s="383"/>
      <c r="CF91" s="383"/>
      <c r="CG91" s="383"/>
      <c r="CH91" s="383"/>
      <c r="CI91" s="383"/>
      <c r="CJ91" s="383"/>
      <c r="CK91" s="383"/>
      <c r="CL91" s="383"/>
      <c r="CM91" s="383"/>
      <c r="CN91" s="383"/>
      <c r="CO91" s="383"/>
      <c r="CP91" s="383"/>
    </row>
    <row r="92" spans="1:94" s="390" customFormat="1" ht="32.25" customHeight="1" thickBot="1">
      <c r="A92" s="271"/>
      <c r="B92" s="300"/>
      <c r="C92" s="221"/>
      <c r="D92" s="203"/>
      <c r="E92" s="416"/>
      <c r="F92" s="416"/>
      <c r="G92" s="201"/>
      <c r="H92" s="206"/>
      <c r="I92" s="280"/>
      <c r="J92" s="634"/>
      <c r="K92" s="807"/>
      <c r="L92" s="361"/>
      <c r="M92" s="361">
        <f>IF(ISNUMBER(FIND("/",$B92,1)),MID($B92,1,FIND("/",$B92,1)-1),$B92)</f>
        <v>0</v>
      </c>
      <c r="N92" s="361" t="str">
        <f>IF(ISNUMBER(FIND("/",$B92,1)),MID($B92,FIND("/",$B92,1)+1,LEN($B92)),"")</f>
        <v/>
      </c>
      <c r="O92" s="383"/>
      <c r="P92" s="383"/>
      <c r="Q92" s="383"/>
      <c r="R92" s="2096"/>
      <c r="S92" s="2096"/>
      <c r="T92" s="1980" t="s">
        <v>2743</v>
      </c>
      <c r="U92" s="1981">
        <f>COUNTIFS($C$6:$C$237, "&gt;="&amp;U93, $C$6:$C$237, "&lt;="&amp;U94, $A$6:$A$237, "&lt;&gt;F",$G$6:$G$237, "D" )</f>
        <v>0</v>
      </c>
      <c r="V92" s="1981">
        <f>COUNTIFS($C$6:$C$237, "&gt;="&amp;V93, $C$6:$C$237, "&lt;="&amp;V94, $A$6:$A$237, "&lt;&gt;F",$G$6:$G$237, "D" )</f>
        <v>0</v>
      </c>
      <c r="W92" s="1981">
        <f>COUNTIFS($C$6:$C$237, "&gt;="&amp;W93, $C$6:$C$237, "&lt;="&amp;W94, $A$6:$A$237, "&lt;&gt;F",$G$6:$G$237, "D" )</f>
        <v>0</v>
      </c>
      <c r="X92" s="1981">
        <f>COUNTIFS($C$6:$C$237, "&gt;="&amp;X93, $C$6:$C$237, "&lt;="&amp;X94, $A$6:$A$237, "&lt;&gt;F",$G$6:$G$237, "D" )</f>
        <v>0</v>
      </c>
      <c r="Y92" s="1981">
        <f>COUNTIFS($C$6:$C$237, "&gt;="&amp;Y93, $C$6:$C$237, "&lt;="&amp;Y94, $A$6:$A$237, "&lt;&gt;F",$G$6:$G$237, "D" )</f>
        <v>0</v>
      </c>
      <c r="Z92" s="1981">
        <f>COUNTIFS($C$6:$C$237,"&gt;="&amp;Z97, $C$6:$C$237, "&lt;="&amp;Z98, $A$6:$A$237, "&lt;&gt;F",$G$6:$G$237, "A")</f>
        <v>0</v>
      </c>
      <c r="AA92" s="1982">
        <f>SUM(U92:Y92)</f>
        <v>0</v>
      </c>
      <c r="AB92" s="2096"/>
      <c r="AC92" s="2096"/>
      <c r="AD92" s="2096"/>
      <c r="AE92" s="2096"/>
      <c r="AF92" s="2096"/>
      <c r="AG92" s="2096"/>
      <c r="AH92" s="2096"/>
      <c r="AI92" s="2096"/>
      <c r="AJ92" s="383"/>
      <c r="AK92" s="383"/>
      <c r="AL92" s="383"/>
      <c r="AM92" s="383"/>
      <c r="AN92" s="383"/>
      <c r="AO92" s="383"/>
      <c r="AP92" s="383"/>
      <c r="AQ92" s="383"/>
      <c r="AR92" s="383"/>
      <c r="AS92" s="383"/>
      <c r="AT92" s="383"/>
      <c r="AU92" s="383"/>
      <c r="AV92" s="383"/>
      <c r="AW92" s="383"/>
      <c r="AX92" s="383"/>
      <c r="AY92" s="383"/>
      <c r="AZ92" s="383"/>
      <c r="BA92" s="383"/>
      <c r="BB92" s="383"/>
      <c r="BC92" s="383"/>
      <c r="BD92" s="383"/>
      <c r="BE92" s="383"/>
      <c r="BF92" s="383"/>
      <c r="BG92" s="383"/>
      <c r="BH92" s="383"/>
      <c r="BI92" s="383"/>
      <c r="BJ92" s="383"/>
      <c r="BK92" s="383"/>
      <c r="BL92" s="383"/>
      <c r="BM92" s="383"/>
      <c r="BN92" s="383"/>
      <c r="BO92" s="383"/>
      <c r="BP92" s="383"/>
      <c r="BQ92" s="383"/>
      <c r="BR92" s="383"/>
      <c r="BS92" s="383"/>
      <c r="BT92" s="383"/>
      <c r="BU92" s="383"/>
      <c r="BV92" s="383"/>
      <c r="BW92" s="383"/>
      <c r="BX92" s="383"/>
      <c r="BY92" s="383"/>
      <c r="BZ92" s="383"/>
      <c r="CA92" s="383"/>
      <c r="CB92" s="383"/>
      <c r="CC92" s="383"/>
      <c r="CD92" s="383"/>
      <c r="CE92" s="383"/>
      <c r="CF92" s="383"/>
      <c r="CG92" s="383"/>
      <c r="CH92" s="383"/>
      <c r="CI92" s="383"/>
      <c r="CJ92" s="383"/>
      <c r="CK92" s="383"/>
      <c r="CL92" s="383"/>
      <c r="CM92" s="383"/>
      <c r="CN92" s="383"/>
      <c r="CO92" s="383"/>
      <c r="CP92" s="383"/>
    </row>
    <row r="93" spans="1:94" s="2009" customFormat="1" ht="15.75" thickTop="1">
      <c r="A93" s="2563" t="s">
        <v>2177</v>
      </c>
      <c r="B93" s="2564"/>
      <c r="C93" s="2157"/>
      <c r="D93" s="2062"/>
      <c r="E93" s="2062"/>
      <c r="F93" s="2062"/>
      <c r="G93" s="2097"/>
      <c r="H93" s="2158"/>
      <c r="I93" s="2021"/>
      <c r="L93" s="2062"/>
      <c r="M93" s="2062">
        <f>IF(ISNUMBER(FIND("/",$B96,1)),MID($B96,1,FIND("/",$B96,1)-1),$B96)</f>
        <v>0</v>
      </c>
      <c r="N93" s="2062" t="str">
        <f>IF(ISNUMBER(FIND("/",$B96,1)),MID($B96,FIND("/",$B96,1)+1,LEN($B96)),"")</f>
        <v/>
      </c>
      <c r="O93" s="2096"/>
      <c r="P93" s="2096"/>
      <c r="Q93" s="2096"/>
      <c r="R93" s="2096"/>
      <c r="S93" s="2096"/>
      <c r="T93" s="2096"/>
      <c r="U93" s="2096"/>
      <c r="V93" s="2096"/>
      <c r="W93" s="2096"/>
    </row>
    <row r="94" spans="1:94">
      <c r="A94" s="2009"/>
      <c r="B94" s="2009"/>
      <c r="C94" s="2009"/>
      <c r="D94" s="2009"/>
      <c r="E94" s="2009"/>
      <c r="F94" s="2009"/>
      <c r="G94" s="2097"/>
      <c r="H94" s="2159"/>
      <c r="I94" s="2021"/>
      <c r="J94" s="2009"/>
      <c r="K94" s="2009"/>
      <c r="L94" s="2062"/>
      <c r="M94" s="2062" t="e">
        <f>IF(ISNUMBER(FIND("/",#REF!,1)),MID(#REF!,1,FIND("/",#REF!,1)-1),#REF!)</f>
        <v>#REF!</v>
      </c>
      <c r="N94" s="2062" t="str">
        <f>IF(ISNUMBER(FIND("/",#REF!,1)),MID(#REF!,FIND("/",#REF!,1)+1,LEN(#REF!)),"")</f>
        <v/>
      </c>
      <c r="O94" s="2096"/>
      <c r="P94" s="2096"/>
      <c r="Q94" s="2096"/>
      <c r="R94" s="2096"/>
      <c r="S94" s="2096"/>
      <c r="T94" s="2096"/>
      <c r="U94" s="2096"/>
      <c r="V94" s="2096"/>
      <c r="W94" s="2096"/>
    </row>
    <row r="95" spans="1:94" ht="30">
      <c r="A95" s="410" t="s">
        <v>1599</v>
      </c>
      <c r="B95" s="410" t="s">
        <v>1600</v>
      </c>
      <c r="C95" s="410" t="s">
        <v>1601</v>
      </c>
      <c r="D95" s="410" t="s">
        <v>1602</v>
      </c>
      <c r="E95" s="2161"/>
      <c r="F95" s="2161"/>
      <c r="G95" s="2097"/>
      <c r="H95" s="2150"/>
      <c r="I95" s="2021"/>
      <c r="J95" s="2009"/>
      <c r="K95" s="2009"/>
      <c r="L95" s="2062"/>
      <c r="M95" s="2062">
        <f t="shared" ref="M95:M102" si="16">IF(ISNUMBER(FIND("/",$B97,1)),MID($B97,1,FIND("/",$B97,1)-1),$B97)</f>
        <v>0</v>
      </c>
      <c r="N95" s="2062" t="str">
        <f t="shared" ref="N95:N102" si="17">IF(ISNUMBER(FIND("/",$B97,1)),MID($B97,FIND("/",$B97,1)+1,LEN($B97)),"")</f>
        <v/>
      </c>
      <c r="O95" s="2096"/>
      <c r="P95" s="2096"/>
      <c r="Q95" s="2096"/>
      <c r="R95" s="2096"/>
      <c r="S95" s="2096"/>
      <c r="T95" s="2096"/>
      <c r="U95" s="2096"/>
      <c r="V95" s="2096"/>
      <c r="W95" s="2096"/>
    </row>
    <row r="96" spans="1:94" s="2009" customFormat="1">
      <c r="A96" s="409">
        <f>COUNTIF($A5:$A93,"P*")</f>
        <v>70</v>
      </c>
      <c r="B96" s="409">
        <f>COUNTIF($A5:$A93,"S*")</f>
        <v>0</v>
      </c>
      <c r="C96" s="409">
        <f>COUNTIF($A5:$A93,"F")</f>
        <v>3</v>
      </c>
      <c r="D96" s="409">
        <f>COUNTIF($A5:$A93,"P*") + COUNTIF($A5:$A93,"S2") *2 + COUNTIF($A5:$A93,"S3") *3 + COUNTIF($A5:$A93,"S4") *4</f>
        <v>70</v>
      </c>
      <c r="E96" s="2018"/>
      <c r="F96" s="2018"/>
      <c r="G96" s="2097"/>
      <c r="H96" s="2150"/>
      <c r="I96" s="2021"/>
      <c r="L96" s="2062"/>
      <c r="M96" s="2062">
        <f t="shared" si="16"/>
        <v>0</v>
      </c>
      <c r="N96" s="2062" t="str">
        <f t="shared" si="17"/>
        <v/>
      </c>
      <c r="O96" s="2096"/>
      <c r="P96" s="2096"/>
      <c r="Q96" s="2096"/>
      <c r="R96" s="2096"/>
      <c r="S96" s="2096"/>
      <c r="T96" s="2096"/>
      <c r="U96" s="2096"/>
      <c r="V96" s="2096"/>
      <c r="W96" s="2096"/>
    </row>
    <row r="97" spans="1:23" s="2009" customFormat="1">
      <c r="A97" s="2160"/>
      <c r="B97" s="2097"/>
      <c r="C97" s="2157"/>
      <c r="D97" s="2062"/>
      <c r="E97" s="2062"/>
      <c r="F97" s="2062"/>
      <c r="G97" s="2097"/>
      <c r="H97" s="2150"/>
      <c r="I97" s="2021"/>
      <c r="L97" s="2062"/>
      <c r="M97" s="2062">
        <f t="shared" si="16"/>
        <v>0</v>
      </c>
      <c r="N97" s="2062" t="str">
        <f t="shared" si="17"/>
        <v/>
      </c>
      <c r="O97" s="2096"/>
      <c r="P97" s="2096"/>
      <c r="Q97" s="2096"/>
      <c r="R97" s="2096"/>
      <c r="S97" s="2096"/>
      <c r="T97" s="2096"/>
      <c r="U97" s="2096"/>
      <c r="V97" s="2096"/>
      <c r="W97" s="2096"/>
    </row>
    <row r="98" spans="1:23" s="2009" customFormat="1">
      <c r="A98" s="2160"/>
      <c r="B98" s="2097"/>
      <c r="C98" s="2157"/>
      <c r="D98" s="2062"/>
      <c r="E98" s="2062"/>
      <c r="F98" s="2062"/>
      <c r="G98" s="2097"/>
      <c r="H98" s="2150"/>
      <c r="I98" s="2021"/>
      <c r="L98" s="2062"/>
      <c r="M98" s="2062">
        <f t="shared" si="16"/>
        <v>0</v>
      </c>
      <c r="N98" s="2062" t="str">
        <f t="shared" si="17"/>
        <v/>
      </c>
      <c r="O98" s="2096"/>
      <c r="P98" s="2096"/>
      <c r="Q98" s="2096"/>
      <c r="R98" s="2096"/>
      <c r="S98" s="2096"/>
      <c r="T98" s="2096"/>
      <c r="U98" s="2096"/>
      <c r="V98" s="2096"/>
      <c r="W98" s="2096"/>
    </row>
    <row r="99" spans="1:23" s="2009" customFormat="1">
      <c r="A99" s="2160"/>
      <c r="B99" s="2097"/>
      <c r="C99" s="2157"/>
      <c r="D99" s="2062"/>
      <c r="E99" s="2062"/>
      <c r="F99" s="2062"/>
      <c r="G99" s="2097"/>
      <c r="H99" s="2150"/>
      <c r="I99" s="2021"/>
      <c r="L99" s="2062"/>
      <c r="M99" s="2062">
        <f t="shared" si="16"/>
        <v>0</v>
      </c>
      <c r="N99" s="2062" t="str">
        <f t="shared" si="17"/>
        <v/>
      </c>
      <c r="O99" s="2096"/>
      <c r="P99" s="2096"/>
      <c r="Q99" s="2096"/>
      <c r="R99" s="2096"/>
      <c r="S99" s="2096"/>
      <c r="T99" s="2096"/>
      <c r="U99" s="2096"/>
      <c r="V99" s="2096"/>
      <c r="W99" s="2096"/>
    </row>
    <row r="100" spans="1:23" s="2009" customFormat="1">
      <c r="A100" s="2160"/>
      <c r="B100" s="2097"/>
      <c r="C100" s="2157"/>
      <c r="D100" s="2062"/>
      <c r="E100" s="2062"/>
      <c r="F100" s="2062"/>
      <c r="G100" s="2097"/>
      <c r="H100" s="2150"/>
      <c r="I100" s="2021"/>
      <c r="L100" s="2062"/>
      <c r="M100" s="2062">
        <f t="shared" si="16"/>
        <v>0</v>
      </c>
      <c r="N100" s="2062" t="str">
        <f t="shared" si="17"/>
        <v/>
      </c>
      <c r="O100" s="2096"/>
      <c r="P100" s="2096"/>
      <c r="Q100" s="2096"/>
      <c r="R100" s="2096"/>
      <c r="S100" s="2096"/>
      <c r="T100" s="2096"/>
      <c r="U100" s="2096"/>
      <c r="V100" s="2096"/>
      <c r="W100" s="2096"/>
    </row>
    <row r="101" spans="1:23">
      <c r="A101" s="2160"/>
      <c r="B101" s="2097"/>
      <c r="C101" s="2157"/>
      <c r="D101" s="2062"/>
      <c r="E101" s="2062"/>
      <c r="F101" s="2062"/>
      <c r="G101" s="2097"/>
      <c r="H101" s="2150"/>
      <c r="I101" s="2021"/>
      <c r="J101" s="2009"/>
      <c r="K101" s="2009"/>
      <c r="M101" s="361">
        <f t="shared" si="16"/>
        <v>0</v>
      </c>
      <c r="N101" s="361" t="str">
        <f t="shared" si="17"/>
        <v/>
      </c>
      <c r="O101" s="383"/>
      <c r="P101" s="383"/>
      <c r="Q101" s="383"/>
      <c r="R101" s="2096"/>
      <c r="S101" s="2096"/>
      <c r="T101" s="2096"/>
      <c r="U101" s="2096"/>
      <c r="V101" s="2096"/>
      <c r="W101" s="2096"/>
    </row>
    <row r="102" spans="1:23">
      <c r="A102" s="71"/>
      <c r="B102" s="385"/>
      <c r="C102" s="386"/>
      <c r="D102" s="361"/>
      <c r="E102" s="361"/>
      <c r="F102" s="361"/>
      <c r="G102" s="385"/>
      <c r="H102" s="388"/>
      <c r="I102" s="378"/>
      <c r="M102" s="361">
        <f t="shared" si="16"/>
        <v>0</v>
      </c>
      <c r="N102" s="361" t="str">
        <f t="shared" si="17"/>
        <v/>
      </c>
      <c r="O102" s="383"/>
      <c r="P102" s="383"/>
      <c r="Q102" s="383"/>
      <c r="R102" s="2096"/>
      <c r="S102" s="2096"/>
      <c r="T102" s="2096"/>
      <c r="U102" s="2096"/>
      <c r="V102" s="2096"/>
      <c r="W102" s="2096"/>
    </row>
    <row r="103" spans="1:23">
      <c r="A103" s="71"/>
      <c r="B103" s="385"/>
      <c r="C103" s="386"/>
      <c r="D103" s="361"/>
      <c r="E103" s="361"/>
      <c r="F103" s="361"/>
      <c r="G103" s="385"/>
      <c r="H103" s="388"/>
      <c r="I103" s="378"/>
      <c r="M103" s="361">
        <f t="shared" ref="M103:M166" si="18">IF(ISNUMBER(FIND("/",$B105,1)),MID($B105,1,FIND("/",$B105,1)-1),$B105)</f>
        <v>0</v>
      </c>
      <c r="N103" s="361" t="str">
        <f t="shared" ref="N103:N166" si="19">IF(ISNUMBER(FIND("/",$B105,1)),MID($B105,FIND("/",$B105,1)+1,LEN($B105)),"")</f>
        <v/>
      </c>
    </row>
    <row r="104" spans="1:23">
      <c r="A104" s="71"/>
      <c r="B104" s="385"/>
      <c r="C104" s="386"/>
      <c r="D104" s="361"/>
      <c r="E104" s="361"/>
      <c r="F104" s="361"/>
      <c r="G104" s="385"/>
      <c r="H104" s="388"/>
      <c r="I104" s="378"/>
      <c r="M104" s="361">
        <f t="shared" si="18"/>
        <v>0</v>
      </c>
      <c r="N104" s="361" t="str">
        <f t="shared" si="19"/>
        <v/>
      </c>
    </row>
    <row r="105" spans="1:23">
      <c r="A105" s="71"/>
      <c r="B105" s="385"/>
      <c r="C105" s="386"/>
      <c r="D105" s="361"/>
      <c r="E105" s="361"/>
      <c r="F105" s="361"/>
      <c r="G105" s="385"/>
      <c r="H105" s="388"/>
      <c r="I105" s="378"/>
      <c r="M105" s="361">
        <f t="shared" si="18"/>
        <v>0</v>
      </c>
      <c r="N105" s="361" t="str">
        <f t="shared" si="19"/>
        <v/>
      </c>
    </row>
    <row r="106" spans="1:23">
      <c r="A106" s="71"/>
      <c r="B106" s="385"/>
      <c r="C106" s="386"/>
      <c r="D106" s="361"/>
      <c r="E106" s="361"/>
      <c r="F106" s="361"/>
      <c r="G106" s="385"/>
      <c r="H106" s="388"/>
      <c r="I106" s="378"/>
      <c r="M106" s="361">
        <f t="shared" si="18"/>
        <v>0</v>
      </c>
      <c r="N106" s="361" t="str">
        <f t="shared" si="19"/>
        <v/>
      </c>
    </row>
    <row r="107" spans="1:23">
      <c r="A107" s="71"/>
      <c r="B107" s="385"/>
      <c r="C107" s="386"/>
      <c r="D107" s="361"/>
      <c r="E107" s="361"/>
      <c r="F107" s="361"/>
      <c r="G107" s="385"/>
      <c r="H107" s="388"/>
      <c r="I107" s="378"/>
      <c r="M107" s="361">
        <f t="shared" si="18"/>
        <v>0</v>
      </c>
      <c r="N107" s="361" t="str">
        <f t="shared" si="19"/>
        <v/>
      </c>
    </row>
    <row r="108" spans="1:23">
      <c r="A108" s="71"/>
      <c r="B108" s="385"/>
      <c r="C108" s="386"/>
      <c r="D108" s="361"/>
      <c r="E108" s="361"/>
      <c r="F108" s="361"/>
      <c r="G108" s="385"/>
      <c r="H108" s="388"/>
      <c r="I108" s="378"/>
      <c r="M108" s="361">
        <f t="shared" si="18"/>
        <v>0</v>
      </c>
      <c r="N108" s="361" t="str">
        <f t="shared" si="19"/>
        <v/>
      </c>
    </row>
    <row r="109" spans="1:23">
      <c r="A109" s="71"/>
      <c r="C109" s="386"/>
      <c r="D109" s="361"/>
      <c r="E109" s="361"/>
      <c r="F109" s="361"/>
      <c r="G109" s="385"/>
      <c r="H109" s="388"/>
      <c r="I109" s="378"/>
      <c r="M109" s="361">
        <f t="shared" si="18"/>
        <v>0</v>
      </c>
      <c r="N109" s="361" t="str">
        <f t="shared" si="19"/>
        <v/>
      </c>
    </row>
    <row r="110" spans="1:23">
      <c r="A110" s="71"/>
      <c r="B110" s="385"/>
      <c r="C110" s="386"/>
      <c r="D110" s="361"/>
      <c r="E110" s="361"/>
      <c r="F110" s="361"/>
      <c r="G110" s="385"/>
      <c r="H110" s="388"/>
      <c r="I110" s="378"/>
      <c r="M110" s="361">
        <f t="shared" si="18"/>
        <v>0</v>
      </c>
      <c r="N110" s="361" t="str">
        <f t="shared" si="19"/>
        <v/>
      </c>
    </row>
    <row r="111" spans="1:23">
      <c r="A111" s="71"/>
      <c r="B111" s="385"/>
      <c r="C111" s="386"/>
      <c r="D111" s="361"/>
      <c r="E111" s="361"/>
      <c r="F111" s="361"/>
      <c r="G111" s="385"/>
      <c r="H111" s="388"/>
      <c r="I111" s="378"/>
      <c r="M111" s="361">
        <f t="shared" si="18"/>
        <v>0</v>
      </c>
      <c r="N111" s="361" t="str">
        <f t="shared" si="19"/>
        <v/>
      </c>
    </row>
    <row r="112" spans="1:23">
      <c r="A112" s="71"/>
      <c r="B112" s="385"/>
      <c r="C112" s="386"/>
      <c r="D112" s="361"/>
      <c r="E112" s="361"/>
      <c r="F112" s="361"/>
      <c r="G112" s="385"/>
      <c r="H112" s="388"/>
      <c r="I112" s="378"/>
      <c r="M112" s="361">
        <f t="shared" si="18"/>
        <v>0</v>
      </c>
      <c r="N112" s="361" t="str">
        <f t="shared" si="19"/>
        <v/>
      </c>
    </row>
    <row r="113" spans="1:14">
      <c r="A113" s="71"/>
      <c r="B113" s="385"/>
      <c r="C113" s="386"/>
      <c r="D113" s="361"/>
      <c r="E113" s="361"/>
      <c r="F113" s="361"/>
      <c r="G113" s="385"/>
      <c r="H113" s="388"/>
      <c r="I113" s="378"/>
      <c r="M113" s="361">
        <f t="shared" si="18"/>
        <v>0</v>
      </c>
      <c r="N113" s="361" t="str">
        <f t="shared" si="19"/>
        <v/>
      </c>
    </row>
    <row r="114" spans="1:14">
      <c r="A114" s="71"/>
      <c r="B114" s="385"/>
      <c r="C114" s="386"/>
      <c r="D114" s="361"/>
      <c r="E114" s="361"/>
      <c r="F114" s="361"/>
      <c r="G114" s="385"/>
      <c r="H114" s="388"/>
      <c r="I114" s="378"/>
      <c r="M114" s="361">
        <f t="shared" si="18"/>
        <v>0</v>
      </c>
      <c r="N114" s="361" t="str">
        <f t="shared" si="19"/>
        <v/>
      </c>
    </row>
    <row r="115" spans="1:14">
      <c r="A115" s="71"/>
      <c r="B115" s="385"/>
      <c r="C115" s="386"/>
      <c r="D115" s="361"/>
      <c r="E115" s="361"/>
      <c r="F115" s="361"/>
      <c r="G115" s="385"/>
      <c r="H115" s="388"/>
      <c r="I115" s="378"/>
      <c r="M115" s="361">
        <f t="shared" si="18"/>
        <v>0</v>
      </c>
      <c r="N115" s="361" t="str">
        <f t="shared" si="19"/>
        <v/>
      </c>
    </row>
    <row r="116" spans="1:14">
      <c r="A116" s="71"/>
      <c r="B116" s="385"/>
      <c r="C116" s="386"/>
      <c r="D116" s="361"/>
      <c r="E116" s="361"/>
      <c r="F116" s="361"/>
      <c r="G116" s="385"/>
      <c r="H116" s="388"/>
      <c r="I116" s="378"/>
      <c r="M116" s="361">
        <f t="shared" si="18"/>
        <v>0</v>
      </c>
      <c r="N116" s="361" t="str">
        <f t="shared" si="19"/>
        <v/>
      </c>
    </row>
    <row r="117" spans="1:14">
      <c r="A117" s="71"/>
      <c r="B117" s="385"/>
      <c r="C117" s="386"/>
      <c r="D117" s="361"/>
      <c r="E117" s="361"/>
      <c r="F117" s="361"/>
      <c r="G117" s="385"/>
      <c r="H117" s="388"/>
      <c r="I117" s="378"/>
      <c r="M117" s="361">
        <f t="shared" si="18"/>
        <v>0</v>
      </c>
      <c r="N117" s="361" t="str">
        <f t="shared" si="19"/>
        <v/>
      </c>
    </row>
    <row r="118" spans="1:14">
      <c r="A118" s="71"/>
      <c r="B118" s="385"/>
      <c r="C118" s="386"/>
      <c r="D118" s="361"/>
      <c r="E118" s="361"/>
      <c r="F118" s="361"/>
      <c r="G118" s="385"/>
      <c r="H118" s="388"/>
      <c r="I118" s="378"/>
      <c r="M118" s="361">
        <f t="shared" si="18"/>
        <v>0</v>
      </c>
      <c r="N118" s="361" t="str">
        <f t="shared" si="19"/>
        <v/>
      </c>
    </row>
    <row r="119" spans="1:14">
      <c r="A119" s="71"/>
      <c r="B119" s="385"/>
      <c r="C119" s="386"/>
      <c r="D119" s="361"/>
      <c r="E119" s="361"/>
      <c r="F119" s="361"/>
      <c r="G119" s="385"/>
      <c r="H119" s="388"/>
      <c r="I119" s="378"/>
      <c r="M119" s="361">
        <f t="shared" si="18"/>
        <v>0</v>
      </c>
      <c r="N119" s="361" t="str">
        <f t="shared" si="19"/>
        <v/>
      </c>
    </row>
    <row r="120" spans="1:14">
      <c r="A120" s="71"/>
      <c r="B120" s="385"/>
      <c r="C120" s="386"/>
      <c r="D120" s="361"/>
      <c r="E120" s="361"/>
      <c r="F120" s="361"/>
      <c r="G120" s="385"/>
      <c r="H120" s="388"/>
      <c r="I120" s="378"/>
      <c r="M120" s="361">
        <f t="shared" si="18"/>
        <v>0</v>
      </c>
      <c r="N120" s="361" t="str">
        <f t="shared" si="19"/>
        <v/>
      </c>
    </row>
    <row r="121" spans="1:14">
      <c r="A121" s="71"/>
      <c r="B121" s="385"/>
      <c r="C121" s="386"/>
      <c r="D121" s="361"/>
      <c r="E121" s="361"/>
      <c r="F121" s="361"/>
      <c r="G121" s="385"/>
      <c r="H121" s="388"/>
      <c r="I121" s="378"/>
      <c r="M121" s="361">
        <f t="shared" si="18"/>
        <v>0</v>
      </c>
      <c r="N121" s="361" t="str">
        <f t="shared" si="19"/>
        <v/>
      </c>
    </row>
    <row r="122" spans="1:14">
      <c r="A122" s="71"/>
      <c r="B122" s="385"/>
      <c r="C122" s="386"/>
      <c r="D122" s="361"/>
      <c r="E122" s="361"/>
      <c r="F122" s="361"/>
      <c r="G122" s="385"/>
      <c r="H122" s="388"/>
      <c r="I122" s="378"/>
      <c r="M122" s="361">
        <f t="shared" si="18"/>
        <v>0</v>
      </c>
      <c r="N122" s="361" t="str">
        <f t="shared" si="19"/>
        <v/>
      </c>
    </row>
    <row r="123" spans="1:14">
      <c r="A123" s="71"/>
      <c r="B123" s="385"/>
      <c r="C123" s="386"/>
      <c r="D123" s="361"/>
      <c r="E123" s="361"/>
      <c r="F123" s="361"/>
      <c r="G123" s="385"/>
      <c r="H123" s="388"/>
      <c r="I123" s="378"/>
      <c r="M123" s="361">
        <f t="shared" si="18"/>
        <v>0</v>
      </c>
      <c r="N123" s="361" t="str">
        <f t="shared" si="19"/>
        <v/>
      </c>
    </row>
    <row r="124" spans="1:14">
      <c r="A124" s="71"/>
      <c r="B124" s="385"/>
      <c r="C124" s="386"/>
      <c r="D124" s="361"/>
      <c r="E124" s="361"/>
      <c r="F124" s="361"/>
      <c r="G124" s="385"/>
      <c r="H124" s="388"/>
      <c r="I124" s="378"/>
      <c r="M124" s="361">
        <f t="shared" si="18"/>
        <v>0</v>
      </c>
      <c r="N124" s="361" t="str">
        <f t="shared" si="19"/>
        <v/>
      </c>
    </row>
    <row r="125" spans="1:14">
      <c r="A125" s="71"/>
      <c r="B125" s="385"/>
      <c r="C125" s="386"/>
      <c r="D125" s="361"/>
      <c r="E125" s="361"/>
      <c r="F125" s="361"/>
      <c r="G125" s="385"/>
      <c r="H125" s="388"/>
      <c r="I125" s="378"/>
      <c r="M125" s="361">
        <f t="shared" si="18"/>
        <v>0</v>
      </c>
      <c r="N125" s="361" t="str">
        <f t="shared" si="19"/>
        <v/>
      </c>
    </row>
    <row r="126" spans="1:14">
      <c r="A126" s="71"/>
      <c r="B126" s="385"/>
      <c r="C126" s="386"/>
      <c r="D126" s="361"/>
      <c r="E126" s="361"/>
      <c r="F126" s="361"/>
      <c r="G126" s="385"/>
      <c r="H126" s="388"/>
      <c r="I126" s="378"/>
      <c r="M126" s="361">
        <f t="shared" si="18"/>
        <v>0</v>
      </c>
      <c r="N126" s="361" t="str">
        <f t="shared" si="19"/>
        <v/>
      </c>
    </row>
    <row r="127" spans="1:14">
      <c r="A127" s="71"/>
      <c r="B127" s="385"/>
      <c r="C127" s="386"/>
      <c r="D127" s="361"/>
      <c r="E127" s="361"/>
      <c r="F127" s="361"/>
      <c r="G127" s="385"/>
      <c r="H127" s="388"/>
      <c r="I127" s="378"/>
      <c r="M127" s="361">
        <f t="shared" si="18"/>
        <v>0</v>
      </c>
      <c r="N127" s="361" t="str">
        <f t="shared" si="19"/>
        <v/>
      </c>
    </row>
    <row r="128" spans="1:14">
      <c r="A128" s="71"/>
      <c r="B128" s="385"/>
      <c r="C128" s="386"/>
      <c r="D128" s="361"/>
      <c r="E128" s="361"/>
      <c r="F128" s="361"/>
      <c r="G128" s="385"/>
      <c r="H128" s="388"/>
      <c r="I128" s="378"/>
      <c r="M128" s="361">
        <f t="shared" si="18"/>
        <v>0</v>
      </c>
      <c r="N128" s="361" t="str">
        <f t="shared" si="19"/>
        <v/>
      </c>
    </row>
    <row r="129" spans="1:14">
      <c r="A129" s="71"/>
      <c r="B129" s="385"/>
      <c r="C129" s="386"/>
      <c r="D129" s="361"/>
      <c r="E129" s="361"/>
      <c r="F129" s="361"/>
      <c r="G129" s="385"/>
      <c r="H129" s="388"/>
      <c r="I129" s="378"/>
      <c r="M129" s="361">
        <f t="shared" si="18"/>
        <v>0</v>
      </c>
      <c r="N129" s="361" t="str">
        <f t="shared" si="19"/>
        <v/>
      </c>
    </row>
    <row r="130" spans="1:14">
      <c r="A130" s="71"/>
      <c r="B130" s="385"/>
      <c r="C130" s="386"/>
      <c r="D130" s="361"/>
      <c r="E130" s="361"/>
      <c r="F130" s="361"/>
      <c r="G130" s="385"/>
      <c r="H130" s="388"/>
      <c r="I130" s="378"/>
      <c r="M130" s="361">
        <f t="shared" si="18"/>
        <v>0</v>
      </c>
      <c r="N130" s="361" t="str">
        <f t="shared" si="19"/>
        <v/>
      </c>
    </row>
    <row r="131" spans="1:14">
      <c r="A131" s="71"/>
      <c r="B131" s="385"/>
      <c r="C131" s="386"/>
      <c r="D131" s="361"/>
      <c r="E131" s="361"/>
      <c r="F131" s="361"/>
      <c r="G131" s="385"/>
      <c r="H131" s="388"/>
      <c r="I131" s="378"/>
      <c r="M131" s="361">
        <f t="shared" si="18"/>
        <v>0</v>
      </c>
      <c r="N131" s="361" t="str">
        <f t="shared" si="19"/>
        <v/>
      </c>
    </row>
    <row r="132" spans="1:14">
      <c r="A132" s="71"/>
      <c r="B132" s="385"/>
      <c r="C132" s="386"/>
      <c r="D132" s="361"/>
      <c r="E132" s="361"/>
      <c r="F132" s="361"/>
      <c r="G132" s="385"/>
      <c r="H132" s="388"/>
      <c r="I132" s="378"/>
      <c r="M132" s="361">
        <f t="shared" si="18"/>
        <v>0</v>
      </c>
      <c r="N132" s="361" t="str">
        <f t="shared" si="19"/>
        <v/>
      </c>
    </row>
    <row r="133" spans="1:14">
      <c r="A133" s="71"/>
      <c r="B133" s="385"/>
      <c r="C133" s="386"/>
      <c r="D133" s="361"/>
      <c r="E133" s="361"/>
      <c r="F133" s="361"/>
      <c r="G133" s="385"/>
      <c r="H133" s="388"/>
      <c r="I133" s="378"/>
      <c r="M133" s="361">
        <f t="shared" si="18"/>
        <v>0</v>
      </c>
      <c r="N133" s="361" t="str">
        <f t="shared" si="19"/>
        <v/>
      </c>
    </row>
    <row r="134" spans="1:14">
      <c r="A134" s="71"/>
      <c r="B134" s="385"/>
      <c r="C134" s="386"/>
      <c r="D134" s="361"/>
      <c r="E134" s="361"/>
      <c r="F134" s="361"/>
      <c r="G134" s="385"/>
      <c r="H134" s="388"/>
      <c r="I134" s="378"/>
      <c r="M134" s="361">
        <f t="shared" si="18"/>
        <v>0</v>
      </c>
      <c r="N134" s="361" t="str">
        <f t="shared" si="19"/>
        <v/>
      </c>
    </row>
    <row r="135" spans="1:14">
      <c r="A135" s="71"/>
      <c r="B135" s="385"/>
      <c r="C135" s="386"/>
      <c r="D135" s="361"/>
      <c r="E135" s="361"/>
      <c r="F135" s="361"/>
      <c r="G135" s="385"/>
      <c r="H135" s="388"/>
      <c r="I135" s="378"/>
      <c r="M135" s="361">
        <f t="shared" si="18"/>
        <v>0</v>
      </c>
      <c r="N135" s="361" t="str">
        <f t="shared" si="19"/>
        <v/>
      </c>
    </row>
    <row r="136" spans="1:14">
      <c r="A136" s="71"/>
      <c r="B136" s="385"/>
      <c r="C136" s="386"/>
      <c r="D136" s="361"/>
      <c r="E136" s="361"/>
      <c r="F136" s="361"/>
      <c r="G136" s="385"/>
      <c r="H136" s="388"/>
      <c r="I136" s="378"/>
      <c r="M136" s="361">
        <f t="shared" si="18"/>
        <v>0</v>
      </c>
      <c r="N136" s="361" t="str">
        <f t="shared" si="19"/>
        <v/>
      </c>
    </row>
    <row r="137" spans="1:14">
      <c r="A137" s="71"/>
      <c r="B137" s="385"/>
      <c r="C137" s="386"/>
      <c r="D137" s="361"/>
      <c r="E137" s="361"/>
      <c r="F137" s="361"/>
      <c r="G137" s="385"/>
      <c r="H137" s="388"/>
      <c r="I137" s="378"/>
      <c r="M137" s="361">
        <f t="shared" si="18"/>
        <v>0</v>
      </c>
      <c r="N137" s="361" t="str">
        <f t="shared" si="19"/>
        <v/>
      </c>
    </row>
    <row r="138" spans="1:14">
      <c r="A138" s="71"/>
      <c r="B138" s="385"/>
      <c r="C138" s="386"/>
      <c r="D138" s="361"/>
      <c r="E138" s="361"/>
      <c r="F138" s="361"/>
      <c r="G138" s="385"/>
      <c r="H138" s="388"/>
      <c r="I138" s="378"/>
      <c r="M138" s="361">
        <f t="shared" si="18"/>
        <v>0</v>
      </c>
      <c r="N138" s="361" t="str">
        <f t="shared" si="19"/>
        <v/>
      </c>
    </row>
    <row r="139" spans="1:14">
      <c r="A139" s="71"/>
      <c r="B139" s="385"/>
      <c r="C139" s="386"/>
      <c r="D139" s="361"/>
      <c r="E139" s="361"/>
      <c r="F139" s="361"/>
      <c r="G139" s="385"/>
      <c r="H139" s="388"/>
      <c r="I139" s="378"/>
      <c r="M139" s="361">
        <f t="shared" si="18"/>
        <v>0</v>
      </c>
      <c r="N139" s="361" t="str">
        <f t="shared" si="19"/>
        <v/>
      </c>
    </row>
    <row r="140" spans="1:14">
      <c r="A140" s="71"/>
      <c r="B140" s="385"/>
      <c r="C140" s="386"/>
      <c r="D140" s="361"/>
      <c r="E140" s="361"/>
      <c r="F140" s="361"/>
      <c r="G140" s="385"/>
      <c r="H140" s="388"/>
      <c r="I140" s="378"/>
      <c r="M140" s="361">
        <f t="shared" si="18"/>
        <v>0</v>
      </c>
      <c r="N140" s="361" t="str">
        <f t="shared" si="19"/>
        <v/>
      </c>
    </row>
    <row r="141" spans="1:14">
      <c r="A141" s="71"/>
      <c r="B141" s="385"/>
      <c r="C141" s="386"/>
      <c r="D141" s="361"/>
      <c r="E141" s="361"/>
      <c r="F141" s="361"/>
      <c r="G141" s="385"/>
      <c r="H141" s="388"/>
      <c r="I141" s="378"/>
      <c r="M141" s="361">
        <f t="shared" si="18"/>
        <v>0</v>
      </c>
      <c r="N141" s="361" t="str">
        <f t="shared" si="19"/>
        <v/>
      </c>
    </row>
    <row r="142" spans="1:14">
      <c r="A142" s="71"/>
      <c r="B142" s="385"/>
      <c r="C142" s="386"/>
      <c r="D142" s="361"/>
      <c r="E142" s="361"/>
      <c r="F142" s="361"/>
      <c r="G142" s="385"/>
      <c r="H142" s="388"/>
      <c r="I142" s="378"/>
      <c r="M142" s="361">
        <f t="shared" si="18"/>
        <v>0</v>
      </c>
      <c r="N142" s="361" t="str">
        <f t="shared" si="19"/>
        <v/>
      </c>
    </row>
    <row r="143" spans="1:14">
      <c r="A143" s="71"/>
      <c r="B143" s="385"/>
      <c r="C143" s="386"/>
      <c r="D143" s="361"/>
      <c r="E143" s="361"/>
      <c r="F143" s="361"/>
      <c r="G143" s="385"/>
      <c r="H143" s="388"/>
      <c r="I143" s="378"/>
      <c r="M143" s="361">
        <f t="shared" si="18"/>
        <v>0</v>
      </c>
      <c r="N143" s="361" t="str">
        <f t="shared" si="19"/>
        <v/>
      </c>
    </row>
    <row r="144" spans="1:14">
      <c r="A144" s="71"/>
      <c r="B144" s="385"/>
      <c r="C144" s="386"/>
      <c r="D144" s="361"/>
      <c r="E144" s="361"/>
      <c r="F144" s="361"/>
      <c r="G144" s="385"/>
      <c r="H144" s="388"/>
      <c r="I144" s="378"/>
      <c r="M144" s="361">
        <f t="shared" si="18"/>
        <v>0</v>
      </c>
      <c r="N144" s="361" t="str">
        <f t="shared" si="19"/>
        <v/>
      </c>
    </row>
    <row r="145" spans="1:14">
      <c r="A145" s="71"/>
      <c r="B145" s="385"/>
      <c r="C145" s="386"/>
      <c r="D145" s="361"/>
      <c r="E145" s="361"/>
      <c r="F145" s="361"/>
      <c r="G145" s="385"/>
      <c r="H145" s="388"/>
      <c r="I145" s="378"/>
      <c r="M145" s="361">
        <f t="shared" si="18"/>
        <v>0</v>
      </c>
      <c r="N145" s="361" t="str">
        <f t="shared" si="19"/>
        <v/>
      </c>
    </row>
    <row r="146" spans="1:14">
      <c r="A146" s="71"/>
      <c r="B146" s="385"/>
      <c r="C146" s="386"/>
      <c r="D146" s="361"/>
      <c r="E146" s="361"/>
      <c r="F146" s="361"/>
      <c r="G146" s="385"/>
      <c r="H146" s="388"/>
      <c r="I146" s="378"/>
      <c r="M146" s="361">
        <f t="shared" si="18"/>
        <v>0</v>
      </c>
      <c r="N146" s="361" t="str">
        <f t="shared" si="19"/>
        <v/>
      </c>
    </row>
    <row r="147" spans="1:14">
      <c r="A147" s="71"/>
      <c r="B147" s="385"/>
      <c r="C147" s="386"/>
      <c r="D147" s="361"/>
      <c r="E147" s="361"/>
      <c r="F147" s="361"/>
      <c r="G147" s="385"/>
      <c r="H147" s="388"/>
      <c r="I147" s="378"/>
      <c r="M147" s="361">
        <f t="shared" si="18"/>
        <v>0</v>
      </c>
      <c r="N147" s="361" t="str">
        <f t="shared" si="19"/>
        <v/>
      </c>
    </row>
    <row r="148" spans="1:14">
      <c r="A148" s="71"/>
      <c r="B148" s="385"/>
      <c r="C148" s="386"/>
      <c r="D148" s="361"/>
      <c r="E148" s="361"/>
      <c r="F148" s="361"/>
      <c r="G148" s="385"/>
      <c r="H148" s="388"/>
      <c r="I148" s="378"/>
      <c r="M148" s="361">
        <f t="shared" si="18"/>
        <v>0</v>
      </c>
      <c r="N148" s="361" t="str">
        <f t="shared" si="19"/>
        <v/>
      </c>
    </row>
    <row r="149" spans="1:14">
      <c r="A149" s="71"/>
      <c r="B149" s="385"/>
      <c r="C149" s="386"/>
      <c r="D149" s="361"/>
      <c r="E149" s="361"/>
      <c r="F149" s="361"/>
      <c r="G149" s="385"/>
      <c r="H149" s="388"/>
      <c r="I149" s="378"/>
      <c r="M149" s="361">
        <f t="shared" si="18"/>
        <v>0</v>
      </c>
      <c r="N149" s="361" t="str">
        <f t="shared" si="19"/>
        <v/>
      </c>
    </row>
    <row r="150" spans="1:14">
      <c r="A150" s="71"/>
      <c r="B150" s="385"/>
      <c r="C150" s="386"/>
      <c r="D150" s="361"/>
      <c r="E150" s="361"/>
      <c r="F150" s="361"/>
      <c r="G150" s="385"/>
      <c r="H150" s="388"/>
      <c r="I150" s="378"/>
      <c r="M150" s="361">
        <f t="shared" si="18"/>
        <v>0</v>
      </c>
      <c r="N150" s="361" t="str">
        <f t="shared" si="19"/>
        <v/>
      </c>
    </row>
    <row r="151" spans="1:14">
      <c r="A151" s="71"/>
      <c r="B151" s="385"/>
      <c r="C151" s="386"/>
      <c r="D151" s="361"/>
      <c r="E151" s="361"/>
      <c r="F151" s="361"/>
      <c r="G151" s="385"/>
      <c r="H151" s="388"/>
      <c r="I151" s="378"/>
      <c r="M151" s="361">
        <f t="shared" si="18"/>
        <v>0</v>
      </c>
      <c r="N151" s="361" t="str">
        <f t="shared" si="19"/>
        <v/>
      </c>
    </row>
    <row r="152" spans="1:14">
      <c r="A152" s="71"/>
      <c r="B152" s="385"/>
      <c r="C152" s="386"/>
      <c r="D152" s="361"/>
      <c r="E152" s="361"/>
      <c r="F152" s="361"/>
      <c r="G152" s="385"/>
      <c r="H152" s="388"/>
      <c r="I152" s="378"/>
      <c r="M152" s="361">
        <f t="shared" si="18"/>
        <v>0</v>
      </c>
      <c r="N152" s="361" t="str">
        <f t="shared" si="19"/>
        <v/>
      </c>
    </row>
    <row r="153" spans="1:14">
      <c r="A153" s="71"/>
      <c r="B153" s="385"/>
      <c r="C153" s="386"/>
      <c r="D153" s="361"/>
      <c r="E153" s="361"/>
      <c r="F153" s="361"/>
      <c r="G153" s="385"/>
      <c r="H153" s="388"/>
      <c r="I153" s="378"/>
      <c r="M153" s="361">
        <f t="shared" si="18"/>
        <v>0</v>
      </c>
      <c r="N153" s="361" t="str">
        <f t="shared" si="19"/>
        <v/>
      </c>
    </row>
    <row r="154" spans="1:14">
      <c r="A154" s="71"/>
      <c r="B154" s="385"/>
      <c r="C154" s="386"/>
      <c r="D154" s="361"/>
      <c r="E154" s="361"/>
      <c r="F154" s="361"/>
      <c r="G154" s="385"/>
      <c r="H154" s="388"/>
      <c r="I154" s="378"/>
      <c r="M154" s="361">
        <f t="shared" si="18"/>
        <v>0</v>
      </c>
      <c r="N154" s="361" t="str">
        <f t="shared" si="19"/>
        <v/>
      </c>
    </row>
    <row r="155" spans="1:14">
      <c r="A155" s="71"/>
      <c r="B155" s="385"/>
      <c r="C155" s="386"/>
      <c r="D155" s="361"/>
      <c r="E155" s="361"/>
      <c r="F155" s="361"/>
      <c r="G155" s="385"/>
      <c r="H155" s="388"/>
      <c r="I155" s="378"/>
      <c r="M155" s="361">
        <f t="shared" si="18"/>
        <v>0</v>
      </c>
      <c r="N155" s="361" t="str">
        <f t="shared" si="19"/>
        <v/>
      </c>
    </row>
    <row r="156" spans="1:14">
      <c r="A156" s="71"/>
      <c r="B156" s="385"/>
      <c r="C156" s="386"/>
      <c r="D156" s="361"/>
      <c r="E156" s="361"/>
      <c r="F156" s="361"/>
      <c r="G156" s="385"/>
      <c r="H156" s="388"/>
      <c r="I156" s="378"/>
      <c r="M156" s="361">
        <f t="shared" si="18"/>
        <v>0</v>
      </c>
      <c r="N156" s="361" t="str">
        <f t="shared" si="19"/>
        <v/>
      </c>
    </row>
    <row r="157" spans="1:14">
      <c r="A157" s="71"/>
      <c r="B157" s="385"/>
      <c r="C157" s="386"/>
      <c r="D157" s="361"/>
      <c r="E157" s="361"/>
      <c r="F157" s="361"/>
      <c r="G157" s="385"/>
      <c r="H157" s="388"/>
      <c r="I157" s="378"/>
      <c r="M157" s="361">
        <f t="shared" si="18"/>
        <v>0</v>
      </c>
      <c r="N157" s="361" t="str">
        <f t="shared" si="19"/>
        <v/>
      </c>
    </row>
    <row r="158" spans="1:14">
      <c r="A158" s="71"/>
      <c r="B158" s="385"/>
      <c r="C158" s="386"/>
      <c r="D158" s="361"/>
      <c r="E158" s="361"/>
      <c r="F158" s="361"/>
      <c r="G158" s="385"/>
      <c r="H158" s="388"/>
      <c r="I158" s="378"/>
      <c r="M158" s="361">
        <f t="shared" si="18"/>
        <v>0</v>
      </c>
      <c r="N158" s="361" t="str">
        <f t="shared" si="19"/>
        <v/>
      </c>
    </row>
    <row r="159" spans="1:14">
      <c r="A159" s="71"/>
      <c r="B159" s="385"/>
      <c r="C159" s="386"/>
      <c r="D159" s="361"/>
      <c r="E159" s="361"/>
      <c r="F159" s="361"/>
      <c r="G159" s="385"/>
      <c r="H159" s="388"/>
      <c r="I159" s="378"/>
      <c r="M159" s="361">
        <f t="shared" si="18"/>
        <v>0</v>
      </c>
      <c r="N159" s="361" t="str">
        <f t="shared" si="19"/>
        <v/>
      </c>
    </row>
    <row r="160" spans="1:14">
      <c r="A160" s="71"/>
      <c r="B160" s="385"/>
      <c r="C160" s="386"/>
      <c r="D160" s="361"/>
      <c r="E160" s="361"/>
      <c r="F160" s="361"/>
      <c r="G160" s="385"/>
      <c r="H160" s="388"/>
      <c r="I160" s="378"/>
      <c r="M160" s="361">
        <f t="shared" si="18"/>
        <v>0</v>
      </c>
      <c r="N160" s="361" t="str">
        <f t="shared" si="19"/>
        <v/>
      </c>
    </row>
    <row r="161" spans="1:14">
      <c r="A161" s="71"/>
      <c r="B161" s="385"/>
      <c r="C161" s="386"/>
      <c r="D161" s="361"/>
      <c r="E161" s="361"/>
      <c r="F161" s="361"/>
      <c r="G161" s="385"/>
      <c r="H161" s="388"/>
      <c r="I161" s="378"/>
      <c r="M161" s="361">
        <f t="shared" si="18"/>
        <v>0</v>
      </c>
      <c r="N161" s="361" t="str">
        <f t="shared" si="19"/>
        <v/>
      </c>
    </row>
    <row r="162" spans="1:14">
      <c r="A162" s="71"/>
      <c r="B162" s="385"/>
      <c r="C162" s="386"/>
      <c r="D162" s="361"/>
      <c r="E162" s="361"/>
      <c r="F162" s="361"/>
      <c r="G162" s="385"/>
      <c r="H162" s="388"/>
      <c r="I162" s="378"/>
      <c r="M162" s="361">
        <f t="shared" si="18"/>
        <v>0</v>
      </c>
      <c r="N162" s="361" t="str">
        <f t="shared" si="19"/>
        <v/>
      </c>
    </row>
    <row r="163" spans="1:14">
      <c r="A163" s="71"/>
      <c r="B163" s="404"/>
      <c r="C163" s="405"/>
      <c r="D163" s="361"/>
      <c r="E163" s="361"/>
      <c r="F163" s="361"/>
      <c r="G163" s="385"/>
      <c r="H163" s="406"/>
      <c r="I163" s="378"/>
      <c r="J163" s="390"/>
      <c r="M163" s="361">
        <f t="shared" si="18"/>
        <v>0</v>
      </c>
      <c r="N163" s="361" t="str">
        <f t="shared" si="19"/>
        <v/>
      </c>
    </row>
    <row r="164" spans="1:14">
      <c r="A164" s="71"/>
      <c r="B164" s="385"/>
      <c r="C164" s="396"/>
      <c r="D164" s="361"/>
      <c r="E164" s="361"/>
      <c r="F164" s="361"/>
      <c r="G164" s="385"/>
      <c r="H164" s="387"/>
      <c r="I164" s="378"/>
      <c r="M164" s="361">
        <f t="shared" si="18"/>
        <v>0</v>
      </c>
      <c r="N164" s="361" t="str">
        <f t="shared" si="19"/>
        <v/>
      </c>
    </row>
    <row r="165" spans="1:14">
      <c r="A165" s="71"/>
      <c r="B165" s="385"/>
      <c r="C165" s="396"/>
      <c r="D165" s="361"/>
      <c r="E165" s="361"/>
      <c r="F165" s="361"/>
      <c r="G165" s="385"/>
      <c r="H165" s="387"/>
      <c r="I165" s="378"/>
      <c r="M165" s="361">
        <f t="shared" si="18"/>
        <v>0</v>
      </c>
      <c r="N165" s="361" t="str">
        <f t="shared" si="19"/>
        <v/>
      </c>
    </row>
    <row r="166" spans="1:14">
      <c r="A166" s="71"/>
      <c r="B166" s="385"/>
      <c r="C166" s="396"/>
      <c r="D166" s="361"/>
      <c r="E166" s="361"/>
      <c r="F166" s="361"/>
      <c r="G166" s="385"/>
      <c r="H166" s="387"/>
      <c r="I166" s="378"/>
      <c r="M166" s="361">
        <f t="shared" si="18"/>
        <v>0</v>
      </c>
      <c r="N166" s="361" t="str">
        <f t="shared" si="19"/>
        <v/>
      </c>
    </row>
    <row r="167" spans="1:14">
      <c r="A167" s="71"/>
      <c r="B167" s="385"/>
      <c r="C167" s="396"/>
      <c r="D167" s="361"/>
      <c r="E167" s="361"/>
      <c r="F167" s="361"/>
      <c r="G167" s="385"/>
      <c r="H167" s="387"/>
      <c r="I167" s="378"/>
      <c r="M167" s="361">
        <f t="shared" ref="M167:M230" si="20">IF(ISNUMBER(FIND("/",$B169,1)),MID($B169,1,FIND("/",$B169,1)-1),$B169)</f>
        <v>0</v>
      </c>
      <c r="N167" s="361" t="str">
        <f t="shared" ref="N167:N230" si="21">IF(ISNUMBER(FIND("/",$B169,1)),MID($B169,FIND("/",$B169,1)+1,LEN($B169)),"")</f>
        <v/>
      </c>
    </row>
    <row r="168" spans="1:14">
      <c r="A168" s="71"/>
      <c r="B168" s="385"/>
      <c r="C168" s="396"/>
      <c r="D168" s="361"/>
      <c r="E168" s="361"/>
      <c r="F168" s="361"/>
      <c r="G168" s="385"/>
      <c r="H168" s="387"/>
      <c r="I168" s="378"/>
      <c r="M168" s="361">
        <f t="shared" si="20"/>
        <v>0</v>
      </c>
      <c r="N168" s="361" t="str">
        <f t="shared" si="21"/>
        <v/>
      </c>
    </row>
    <row r="169" spans="1:14">
      <c r="A169" s="71"/>
      <c r="B169" s="385"/>
      <c r="C169" s="396"/>
      <c r="D169" s="361"/>
      <c r="E169" s="361"/>
      <c r="F169" s="361"/>
      <c r="G169" s="385"/>
      <c r="H169" s="387"/>
      <c r="I169" s="378"/>
      <c r="M169" s="361">
        <f t="shared" si="20"/>
        <v>0</v>
      </c>
      <c r="N169" s="361" t="str">
        <f t="shared" si="21"/>
        <v/>
      </c>
    </row>
    <row r="170" spans="1:14">
      <c r="A170" s="71"/>
      <c r="B170" s="404"/>
      <c r="C170" s="407"/>
      <c r="D170" s="361"/>
      <c r="E170" s="361"/>
      <c r="F170" s="361"/>
      <c r="G170" s="385"/>
      <c r="H170" s="406"/>
      <c r="I170" s="378"/>
      <c r="M170" s="361">
        <f t="shared" si="20"/>
        <v>0</v>
      </c>
      <c r="N170" s="361" t="str">
        <f t="shared" si="21"/>
        <v/>
      </c>
    </row>
    <row r="171" spans="1:14">
      <c r="A171" s="71"/>
      <c r="B171" s="385"/>
      <c r="C171" s="386"/>
      <c r="D171" s="361"/>
      <c r="E171" s="361"/>
      <c r="F171" s="361"/>
      <c r="G171" s="385"/>
      <c r="H171" s="387"/>
      <c r="I171" s="378"/>
      <c r="J171" s="388"/>
      <c r="M171" s="361">
        <f t="shared" si="20"/>
        <v>0</v>
      </c>
      <c r="N171" s="361" t="str">
        <f t="shared" si="21"/>
        <v/>
      </c>
    </row>
    <row r="172" spans="1:14">
      <c r="A172" s="71"/>
      <c r="B172" s="385"/>
      <c r="C172" s="386"/>
      <c r="D172" s="361"/>
      <c r="E172" s="361"/>
      <c r="F172" s="361"/>
      <c r="G172" s="385"/>
      <c r="H172" s="387"/>
      <c r="I172" s="378"/>
      <c r="J172" s="388"/>
      <c r="M172" s="361">
        <f t="shared" si="20"/>
        <v>0</v>
      </c>
      <c r="N172" s="361" t="str">
        <f t="shared" si="21"/>
        <v/>
      </c>
    </row>
    <row r="173" spans="1:14">
      <c r="A173" s="71"/>
      <c r="B173" s="385"/>
      <c r="C173" s="386"/>
      <c r="D173" s="361"/>
      <c r="E173" s="361"/>
      <c r="F173" s="361"/>
      <c r="G173" s="385"/>
      <c r="H173" s="387"/>
      <c r="I173" s="378"/>
      <c r="J173" s="388"/>
      <c r="M173" s="361">
        <f t="shared" si="20"/>
        <v>0</v>
      </c>
      <c r="N173" s="361" t="str">
        <f t="shared" si="21"/>
        <v/>
      </c>
    </row>
    <row r="174" spans="1:14">
      <c r="A174" s="71"/>
      <c r="B174" s="385"/>
      <c r="C174" s="386"/>
      <c r="D174" s="361"/>
      <c r="E174" s="361"/>
      <c r="F174" s="361"/>
      <c r="G174" s="385"/>
      <c r="H174" s="387"/>
      <c r="I174" s="378"/>
      <c r="J174" s="388"/>
      <c r="M174" s="361">
        <f t="shared" si="20"/>
        <v>0</v>
      </c>
      <c r="N174" s="361" t="str">
        <f t="shared" si="21"/>
        <v/>
      </c>
    </row>
    <row r="175" spans="1:14">
      <c r="A175" s="71"/>
      <c r="B175" s="385"/>
      <c r="C175" s="386"/>
      <c r="D175" s="361"/>
      <c r="E175" s="361"/>
      <c r="F175" s="361"/>
      <c r="G175" s="385"/>
      <c r="H175" s="387"/>
      <c r="I175" s="378"/>
      <c r="J175" s="388"/>
      <c r="M175" s="361">
        <f t="shared" si="20"/>
        <v>0</v>
      </c>
      <c r="N175" s="361" t="str">
        <f t="shared" si="21"/>
        <v/>
      </c>
    </row>
    <row r="176" spans="1:14">
      <c r="A176" s="71"/>
      <c r="B176" s="385"/>
      <c r="C176" s="386"/>
      <c r="D176" s="361"/>
      <c r="E176" s="361"/>
      <c r="F176" s="361"/>
      <c r="G176" s="385"/>
      <c r="H176" s="387"/>
      <c r="I176" s="378"/>
      <c r="J176" s="388"/>
      <c r="M176" s="361">
        <f t="shared" si="20"/>
        <v>0</v>
      </c>
      <c r="N176" s="361" t="str">
        <f t="shared" si="21"/>
        <v/>
      </c>
    </row>
    <row r="177" spans="1:14">
      <c r="A177" s="71"/>
      <c r="B177" s="385"/>
      <c r="C177" s="386"/>
      <c r="D177" s="361"/>
      <c r="E177" s="361"/>
      <c r="F177" s="361"/>
      <c r="G177" s="385"/>
      <c r="H177" s="387"/>
      <c r="I177" s="378"/>
      <c r="J177" s="388"/>
      <c r="M177" s="361">
        <f t="shared" si="20"/>
        <v>0</v>
      </c>
      <c r="N177" s="361" t="str">
        <f t="shared" si="21"/>
        <v/>
      </c>
    </row>
    <row r="178" spans="1:14">
      <c r="A178" s="71"/>
      <c r="B178" s="385"/>
      <c r="C178" s="386"/>
      <c r="D178" s="361"/>
      <c r="E178" s="361"/>
      <c r="F178" s="361"/>
      <c r="G178" s="385"/>
      <c r="H178" s="387"/>
      <c r="I178" s="378"/>
      <c r="M178" s="361">
        <f t="shared" si="20"/>
        <v>0</v>
      </c>
      <c r="N178" s="361" t="str">
        <f t="shared" si="21"/>
        <v/>
      </c>
    </row>
    <row r="179" spans="1:14">
      <c r="A179" s="71"/>
      <c r="B179" s="385"/>
      <c r="C179" s="386"/>
      <c r="D179" s="361"/>
      <c r="E179" s="361"/>
      <c r="F179" s="361"/>
      <c r="G179" s="385"/>
      <c r="H179" s="387"/>
      <c r="I179" s="378"/>
      <c r="M179" s="361">
        <f t="shared" si="20"/>
        <v>0</v>
      </c>
      <c r="N179" s="361" t="str">
        <f t="shared" si="21"/>
        <v/>
      </c>
    </row>
    <row r="180" spans="1:14">
      <c r="B180" s="404"/>
      <c r="C180" s="405"/>
      <c r="D180" s="361"/>
      <c r="E180" s="361"/>
      <c r="F180" s="361"/>
      <c r="G180" s="385"/>
      <c r="H180" s="406"/>
      <c r="I180" s="378"/>
      <c r="M180" s="361">
        <f t="shared" si="20"/>
        <v>0</v>
      </c>
      <c r="N180" s="361" t="str">
        <f t="shared" si="21"/>
        <v/>
      </c>
    </row>
    <row r="181" spans="1:14">
      <c r="A181" s="71"/>
      <c r="B181" s="385"/>
      <c r="C181" s="396"/>
      <c r="D181" s="361"/>
      <c r="E181" s="361"/>
      <c r="F181" s="361"/>
      <c r="G181" s="385"/>
      <c r="H181" s="387"/>
      <c r="I181" s="378"/>
      <c r="M181" s="361">
        <f t="shared" si="20"/>
        <v>0</v>
      </c>
      <c r="N181" s="361" t="str">
        <f t="shared" si="21"/>
        <v/>
      </c>
    </row>
    <row r="182" spans="1:14">
      <c r="A182" s="71"/>
      <c r="B182" s="385"/>
      <c r="C182" s="396"/>
      <c r="D182" s="361"/>
      <c r="E182" s="361"/>
      <c r="F182" s="361"/>
      <c r="G182" s="385"/>
      <c r="H182" s="387"/>
      <c r="I182" s="378"/>
      <c r="M182" s="361">
        <f t="shared" si="20"/>
        <v>0</v>
      </c>
      <c r="N182" s="361" t="str">
        <f t="shared" si="21"/>
        <v/>
      </c>
    </row>
    <row r="183" spans="1:14">
      <c r="A183" s="71"/>
      <c r="B183" s="385"/>
      <c r="C183" s="396"/>
      <c r="D183" s="361"/>
      <c r="E183" s="361"/>
      <c r="F183" s="361"/>
      <c r="G183" s="385"/>
      <c r="H183" s="387"/>
      <c r="I183" s="378"/>
      <c r="M183" s="361">
        <f t="shared" si="20"/>
        <v>0</v>
      </c>
      <c r="N183" s="361" t="str">
        <f t="shared" si="21"/>
        <v/>
      </c>
    </row>
    <row r="184" spans="1:14">
      <c r="I184" s="378"/>
      <c r="M184" s="361">
        <f t="shared" si="20"/>
        <v>0</v>
      </c>
      <c r="N184" s="361" t="str">
        <f t="shared" si="21"/>
        <v/>
      </c>
    </row>
    <row r="185" spans="1:14">
      <c r="I185" s="378"/>
      <c r="M185" s="361">
        <f t="shared" si="20"/>
        <v>0</v>
      </c>
      <c r="N185" s="361" t="str">
        <f t="shared" si="21"/>
        <v/>
      </c>
    </row>
    <row r="186" spans="1:14">
      <c r="I186" s="378"/>
      <c r="M186" s="361">
        <f t="shared" si="20"/>
        <v>0</v>
      </c>
      <c r="N186" s="361" t="str">
        <f t="shared" si="21"/>
        <v/>
      </c>
    </row>
    <row r="187" spans="1:14">
      <c r="I187" s="378"/>
      <c r="M187" s="361">
        <f t="shared" si="20"/>
        <v>0</v>
      </c>
      <c r="N187" s="361" t="str">
        <f t="shared" si="21"/>
        <v/>
      </c>
    </row>
    <row r="188" spans="1:14">
      <c r="I188" s="378"/>
      <c r="M188" s="361">
        <f t="shared" si="20"/>
        <v>0</v>
      </c>
      <c r="N188" s="361" t="str">
        <f t="shared" si="21"/>
        <v/>
      </c>
    </row>
    <row r="189" spans="1:14">
      <c r="I189" s="378"/>
      <c r="M189" s="361">
        <f t="shared" si="20"/>
        <v>0</v>
      </c>
      <c r="N189" s="361" t="str">
        <f t="shared" si="21"/>
        <v/>
      </c>
    </row>
    <row r="190" spans="1:14">
      <c r="I190" s="378"/>
      <c r="M190" s="361">
        <f t="shared" si="20"/>
        <v>0</v>
      </c>
      <c r="N190" s="361" t="str">
        <f t="shared" si="21"/>
        <v/>
      </c>
    </row>
    <row r="191" spans="1:14">
      <c r="I191" s="378"/>
      <c r="M191" s="361">
        <f t="shared" si="20"/>
        <v>0</v>
      </c>
      <c r="N191" s="361" t="str">
        <f t="shared" si="21"/>
        <v/>
      </c>
    </row>
    <row r="192" spans="1:14">
      <c r="I192" s="378"/>
      <c r="M192" s="361">
        <f t="shared" si="20"/>
        <v>0</v>
      </c>
      <c r="N192" s="361" t="str">
        <f t="shared" si="21"/>
        <v/>
      </c>
    </row>
    <row r="193" spans="9:14">
      <c r="I193" s="378"/>
      <c r="M193" s="361">
        <f t="shared" si="20"/>
        <v>0</v>
      </c>
      <c r="N193" s="361" t="str">
        <f t="shared" si="21"/>
        <v/>
      </c>
    </row>
    <row r="194" spans="9:14">
      <c r="I194" s="378"/>
      <c r="M194" s="361">
        <f t="shared" si="20"/>
        <v>0</v>
      </c>
      <c r="N194" s="361" t="str">
        <f t="shared" si="21"/>
        <v/>
      </c>
    </row>
    <row r="195" spans="9:14">
      <c r="I195" s="378"/>
      <c r="M195" s="361">
        <f t="shared" si="20"/>
        <v>0</v>
      </c>
      <c r="N195" s="361" t="str">
        <f t="shared" si="21"/>
        <v/>
      </c>
    </row>
    <row r="196" spans="9:14">
      <c r="I196" s="378"/>
      <c r="M196" s="361">
        <f t="shared" si="20"/>
        <v>0</v>
      </c>
      <c r="N196" s="361" t="str">
        <f t="shared" si="21"/>
        <v/>
      </c>
    </row>
    <row r="197" spans="9:14">
      <c r="I197" s="378"/>
      <c r="M197" s="361">
        <f t="shared" si="20"/>
        <v>0</v>
      </c>
      <c r="N197" s="361" t="str">
        <f t="shared" si="21"/>
        <v/>
      </c>
    </row>
    <row r="198" spans="9:14">
      <c r="I198" s="378"/>
      <c r="M198" s="361">
        <f t="shared" si="20"/>
        <v>0</v>
      </c>
      <c r="N198" s="361" t="str">
        <f t="shared" si="21"/>
        <v/>
      </c>
    </row>
    <row r="199" spans="9:14">
      <c r="I199" s="378"/>
      <c r="M199" s="361">
        <f t="shared" si="20"/>
        <v>0</v>
      </c>
      <c r="N199" s="361" t="str">
        <f t="shared" si="21"/>
        <v/>
      </c>
    </row>
    <row r="200" spans="9:14">
      <c r="I200" s="378"/>
      <c r="M200" s="361">
        <f t="shared" si="20"/>
        <v>0</v>
      </c>
      <c r="N200" s="361" t="str">
        <f t="shared" si="21"/>
        <v/>
      </c>
    </row>
    <row r="201" spans="9:14">
      <c r="I201" s="378"/>
      <c r="M201" s="361">
        <f t="shared" si="20"/>
        <v>0</v>
      </c>
      <c r="N201" s="361" t="str">
        <f t="shared" si="21"/>
        <v/>
      </c>
    </row>
    <row r="202" spans="9:14">
      <c r="I202" s="378"/>
      <c r="M202" s="361">
        <f t="shared" si="20"/>
        <v>0</v>
      </c>
      <c r="N202" s="361" t="str">
        <f t="shared" si="21"/>
        <v/>
      </c>
    </row>
    <row r="203" spans="9:14">
      <c r="I203" s="378"/>
      <c r="M203" s="361">
        <f t="shared" si="20"/>
        <v>0</v>
      </c>
      <c r="N203" s="361" t="str">
        <f t="shared" si="21"/>
        <v/>
      </c>
    </row>
    <row r="204" spans="9:14">
      <c r="I204" s="378"/>
      <c r="M204" s="361">
        <f t="shared" si="20"/>
        <v>0</v>
      </c>
      <c r="N204" s="361" t="str">
        <f t="shared" si="21"/>
        <v/>
      </c>
    </row>
    <row r="205" spans="9:14">
      <c r="I205" s="378"/>
      <c r="M205" s="361">
        <f t="shared" si="20"/>
        <v>0</v>
      </c>
      <c r="N205" s="361" t="str">
        <f t="shared" si="21"/>
        <v/>
      </c>
    </row>
    <row r="206" spans="9:14">
      <c r="I206" s="378"/>
      <c r="L206" s="385"/>
      <c r="M206" s="361">
        <f t="shared" si="20"/>
        <v>0</v>
      </c>
      <c r="N206" s="361" t="str">
        <f t="shared" si="21"/>
        <v/>
      </c>
    </row>
    <row r="207" spans="9:14">
      <c r="I207" s="378"/>
      <c r="L207" s="385"/>
      <c r="M207" s="361">
        <f t="shared" si="20"/>
        <v>0</v>
      </c>
      <c r="N207" s="361" t="str">
        <f t="shared" si="21"/>
        <v/>
      </c>
    </row>
    <row r="208" spans="9:14">
      <c r="I208" s="378"/>
      <c r="L208" s="385"/>
      <c r="M208" s="361">
        <f t="shared" si="20"/>
        <v>0</v>
      </c>
      <c r="N208" s="361" t="str">
        <f t="shared" si="21"/>
        <v/>
      </c>
    </row>
    <row r="209" spans="9:14">
      <c r="I209" s="378"/>
      <c r="L209" s="385"/>
      <c r="M209" s="361">
        <f t="shared" si="20"/>
        <v>0</v>
      </c>
      <c r="N209" s="361" t="str">
        <f t="shared" si="21"/>
        <v/>
      </c>
    </row>
    <row r="210" spans="9:14">
      <c r="I210" s="378"/>
      <c r="L210" s="385"/>
      <c r="M210" s="361">
        <f t="shared" si="20"/>
        <v>0</v>
      </c>
      <c r="N210" s="361" t="str">
        <f t="shared" si="21"/>
        <v/>
      </c>
    </row>
    <row r="211" spans="9:14">
      <c r="I211" s="378"/>
      <c r="L211" s="385"/>
      <c r="M211" s="361">
        <f t="shared" si="20"/>
        <v>0</v>
      </c>
      <c r="N211" s="361" t="str">
        <f t="shared" si="21"/>
        <v/>
      </c>
    </row>
    <row r="212" spans="9:14">
      <c r="I212" s="378"/>
      <c r="L212" s="385"/>
      <c r="M212" s="361">
        <f t="shared" si="20"/>
        <v>0</v>
      </c>
      <c r="N212" s="361" t="str">
        <f t="shared" si="21"/>
        <v/>
      </c>
    </row>
    <row r="213" spans="9:14">
      <c r="I213" s="378"/>
      <c r="L213" s="385"/>
      <c r="M213" s="361">
        <f t="shared" si="20"/>
        <v>0</v>
      </c>
      <c r="N213" s="361" t="str">
        <f t="shared" si="21"/>
        <v/>
      </c>
    </row>
    <row r="214" spans="9:14">
      <c r="I214" s="378"/>
      <c r="L214" s="385"/>
      <c r="M214" s="361">
        <f t="shared" si="20"/>
        <v>0</v>
      </c>
      <c r="N214" s="361" t="str">
        <f t="shared" si="21"/>
        <v/>
      </c>
    </row>
    <row r="215" spans="9:14">
      <c r="I215" s="378"/>
      <c r="L215" s="385"/>
      <c r="M215" s="361">
        <f t="shared" si="20"/>
        <v>0</v>
      </c>
      <c r="N215" s="361" t="str">
        <f t="shared" si="21"/>
        <v/>
      </c>
    </row>
    <row r="216" spans="9:14">
      <c r="I216" s="378"/>
      <c r="L216" s="385"/>
      <c r="M216" s="361">
        <f t="shared" si="20"/>
        <v>0</v>
      </c>
      <c r="N216" s="361" t="str">
        <f t="shared" si="21"/>
        <v/>
      </c>
    </row>
    <row r="217" spans="9:14">
      <c r="I217" s="378"/>
      <c r="L217" s="385"/>
      <c r="M217" s="361">
        <f t="shared" si="20"/>
        <v>0</v>
      </c>
      <c r="N217" s="361" t="str">
        <f t="shared" si="21"/>
        <v/>
      </c>
    </row>
    <row r="218" spans="9:14">
      <c r="I218" s="378"/>
      <c r="L218" s="385"/>
      <c r="M218" s="361">
        <f t="shared" si="20"/>
        <v>0</v>
      </c>
      <c r="N218" s="361" t="str">
        <f t="shared" si="21"/>
        <v/>
      </c>
    </row>
    <row r="219" spans="9:14">
      <c r="I219" s="378"/>
      <c r="L219" s="385"/>
      <c r="M219" s="361">
        <f t="shared" si="20"/>
        <v>0</v>
      </c>
      <c r="N219" s="361" t="str">
        <f t="shared" si="21"/>
        <v/>
      </c>
    </row>
    <row r="220" spans="9:14">
      <c r="I220" s="378"/>
      <c r="L220" s="385"/>
      <c r="M220" s="361">
        <f t="shared" si="20"/>
        <v>0</v>
      </c>
      <c r="N220" s="361" t="str">
        <f t="shared" si="21"/>
        <v/>
      </c>
    </row>
    <row r="221" spans="9:14">
      <c r="I221" s="378"/>
      <c r="L221" s="385"/>
      <c r="M221" s="361">
        <f t="shared" si="20"/>
        <v>0</v>
      </c>
      <c r="N221" s="361" t="str">
        <f t="shared" si="21"/>
        <v/>
      </c>
    </row>
    <row r="222" spans="9:14">
      <c r="I222" s="378"/>
      <c r="L222" s="385"/>
      <c r="M222" s="361">
        <f t="shared" si="20"/>
        <v>0</v>
      </c>
      <c r="N222" s="361" t="str">
        <f t="shared" si="21"/>
        <v/>
      </c>
    </row>
    <row r="223" spans="9:14">
      <c r="I223" s="378"/>
      <c r="L223" s="385"/>
      <c r="M223" s="361">
        <f t="shared" si="20"/>
        <v>0</v>
      </c>
      <c r="N223" s="361" t="str">
        <f t="shared" si="21"/>
        <v/>
      </c>
    </row>
    <row r="224" spans="9:14">
      <c r="I224" s="378"/>
      <c r="L224" s="385"/>
      <c r="M224" s="361">
        <f t="shared" si="20"/>
        <v>0</v>
      </c>
      <c r="N224" s="361" t="str">
        <f t="shared" si="21"/>
        <v/>
      </c>
    </row>
    <row r="225" spans="9:14">
      <c r="I225" s="378"/>
      <c r="L225" s="385"/>
      <c r="M225" s="361">
        <f t="shared" si="20"/>
        <v>0</v>
      </c>
      <c r="N225" s="361" t="str">
        <f t="shared" si="21"/>
        <v/>
      </c>
    </row>
    <row r="226" spans="9:14">
      <c r="I226" s="378"/>
      <c r="L226" s="385"/>
      <c r="M226" s="361">
        <f t="shared" si="20"/>
        <v>0</v>
      </c>
      <c r="N226" s="361" t="str">
        <f t="shared" si="21"/>
        <v/>
      </c>
    </row>
    <row r="227" spans="9:14">
      <c r="I227" s="378"/>
      <c r="L227" s="385"/>
      <c r="M227" s="361">
        <f t="shared" si="20"/>
        <v>0</v>
      </c>
      <c r="N227" s="361" t="str">
        <f t="shared" si="21"/>
        <v/>
      </c>
    </row>
    <row r="228" spans="9:14">
      <c r="I228" s="378"/>
      <c r="L228" s="385"/>
      <c r="M228" s="361">
        <f t="shared" si="20"/>
        <v>0</v>
      </c>
      <c r="N228" s="361" t="str">
        <f t="shared" si="21"/>
        <v/>
      </c>
    </row>
    <row r="229" spans="9:14">
      <c r="I229" s="378"/>
      <c r="L229" s="385"/>
      <c r="M229" s="361">
        <f t="shared" si="20"/>
        <v>0</v>
      </c>
      <c r="N229" s="361" t="str">
        <f t="shared" si="21"/>
        <v/>
      </c>
    </row>
    <row r="230" spans="9:14">
      <c r="I230" s="378"/>
      <c r="L230" s="385"/>
      <c r="M230" s="361">
        <f t="shared" si="20"/>
        <v>0</v>
      </c>
      <c r="N230" s="361" t="str">
        <f t="shared" si="21"/>
        <v/>
      </c>
    </row>
    <row r="231" spans="9:14">
      <c r="I231" s="378"/>
      <c r="L231" s="385"/>
      <c r="M231" s="361">
        <f t="shared" ref="M231:M294" si="22">IF(ISNUMBER(FIND("/",$B233,1)),MID($B233,1,FIND("/",$B233,1)-1),$B233)</f>
        <v>0</v>
      </c>
      <c r="N231" s="361" t="str">
        <f t="shared" ref="N231:N294" si="23">IF(ISNUMBER(FIND("/",$B233,1)),MID($B233,FIND("/",$B233,1)+1,LEN($B233)),"")</f>
        <v/>
      </c>
    </row>
    <row r="232" spans="9:14">
      <c r="I232" s="378"/>
      <c r="L232" s="385"/>
      <c r="M232" s="361">
        <f t="shared" si="22"/>
        <v>0</v>
      </c>
      <c r="N232" s="361" t="str">
        <f t="shared" si="23"/>
        <v/>
      </c>
    </row>
    <row r="233" spans="9:14">
      <c r="I233" s="378"/>
      <c r="L233" s="385"/>
      <c r="M233" s="361">
        <f t="shared" si="22"/>
        <v>0</v>
      </c>
      <c r="N233" s="361" t="str">
        <f t="shared" si="23"/>
        <v/>
      </c>
    </row>
    <row r="234" spans="9:14">
      <c r="I234" s="378"/>
      <c r="L234" s="385"/>
      <c r="M234" s="361">
        <f t="shared" si="22"/>
        <v>0</v>
      </c>
      <c r="N234" s="361" t="str">
        <f t="shared" si="23"/>
        <v/>
      </c>
    </row>
    <row r="235" spans="9:14">
      <c r="I235" s="378"/>
      <c r="L235" s="385"/>
      <c r="M235" s="361">
        <f t="shared" si="22"/>
        <v>0</v>
      </c>
      <c r="N235" s="361" t="str">
        <f t="shared" si="23"/>
        <v/>
      </c>
    </row>
    <row r="236" spans="9:14">
      <c r="I236" s="378"/>
      <c r="L236" s="385"/>
      <c r="M236" s="361">
        <f t="shared" si="22"/>
        <v>0</v>
      </c>
      <c r="N236" s="361" t="str">
        <f t="shared" si="23"/>
        <v/>
      </c>
    </row>
    <row r="237" spans="9:14">
      <c r="I237" s="378"/>
      <c r="L237" s="385"/>
      <c r="M237" s="361">
        <f t="shared" si="22"/>
        <v>0</v>
      </c>
      <c r="N237" s="361" t="str">
        <f t="shared" si="23"/>
        <v/>
      </c>
    </row>
    <row r="238" spans="9:14">
      <c r="I238" s="378"/>
      <c r="L238" s="385"/>
      <c r="M238" s="361">
        <f t="shared" si="22"/>
        <v>0</v>
      </c>
      <c r="N238" s="361" t="str">
        <f t="shared" si="23"/>
        <v/>
      </c>
    </row>
    <row r="239" spans="9:14">
      <c r="I239" s="378"/>
      <c r="L239" s="385"/>
      <c r="M239" s="361">
        <f t="shared" si="22"/>
        <v>0</v>
      </c>
      <c r="N239" s="361" t="str">
        <f t="shared" si="23"/>
        <v/>
      </c>
    </row>
    <row r="240" spans="9:14">
      <c r="I240" s="378"/>
      <c r="L240" s="385"/>
      <c r="M240" s="361">
        <f t="shared" si="22"/>
        <v>0</v>
      </c>
      <c r="N240" s="361" t="str">
        <f t="shared" si="23"/>
        <v/>
      </c>
    </row>
    <row r="241" spans="9:14">
      <c r="I241" s="378"/>
      <c r="L241" s="385"/>
      <c r="M241" s="361">
        <f t="shared" si="22"/>
        <v>0</v>
      </c>
      <c r="N241" s="361" t="str">
        <f t="shared" si="23"/>
        <v/>
      </c>
    </row>
    <row r="242" spans="9:14">
      <c r="I242" s="378"/>
      <c r="L242" s="385"/>
      <c r="M242" s="361">
        <f t="shared" si="22"/>
        <v>0</v>
      </c>
      <c r="N242" s="361" t="str">
        <f t="shared" si="23"/>
        <v/>
      </c>
    </row>
    <row r="243" spans="9:14">
      <c r="I243" s="378"/>
      <c r="L243" s="385"/>
      <c r="M243" s="361">
        <f t="shared" si="22"/>
        <v>0</v>
      </c>
      <c r="N243" s="361" t="str">
        <f t="shared" si="23"/>
        <v/>
      </c>
    </row>
    <row r="244" spans="9:14">
      <c r="I244" s="378"/>
      <c r="L244" s="385"/>
      <c r="M244" s="361">
        <f t="shared" si="22"/>
        <v>0</v>
      </c>
      <c r="N244" s="361" t="str">
        <f t="shared" si="23"/>
        <v/>
      </c>
    </row>
    <row r="245" spans="9:14">
      <c r="I245" s="378"/>
      <c r="L245" s="385"/>
      <c r="M245" s="361">
        <f t="shared" si="22"/>
        <v>0</v>
      </c>
      <c r="N245" s="361" t="str">
        <f t="shared" si="23"/>
        <v/>
      </c>
    </row>
    <row r="246" spans="9:14">
      <c r="I246" s="378"/>
      <c r="L246" s="385"/>
      <c r="M246" s="361">
        <f t="shared" si="22"/>
        <v>0</v>
      </c>
      <c r="N246" s="361" t="str">
        <f t="shared" si="23"/>
        <v/>
      </c>
    </row>
    <row r="247" spans="9:14">
      <c r="I247" s="378"/>
      <c r="L247" s="385"/>
      <c r="M247" s="361">
        <f t="shared" si="22"/>
        <v>0</v>
      </c>
      <c r="N247" s="361" t="str">
        <f t="shared" si="23"/>
        <v/>
      </c>
    </row>
    <row r="248" spans="9:14">
      <c r="I248" s="378"/>
      <c r="L248" s="385"/>
      <c r="M248" s="361">
        <f t="shared" si="22"/>
        <v>0</v>
      </c>
      <c r="N248" s="361" t="str">
        <f t="shared" si="23"/>
        <v/>
      </c>
    </row>
    <row r="249" spans="9:14">
      <c r="I249" s="378"/>
      <c r="L249" s="385"/>
      <c r="M249" s="361">
        <f t="shared" si="22"/>
        <v>0</v>
      </c>
      <c r="N249" s="361" t="str">
        <f t="shared" si="23"/>
        <v/>
      </c>
    </row>
    <row r="250" spans="9:14">
      <c r="I250" s="378"/>
      <c r="L250" s="385"/>
      <c r="M250" s="361">
        <f t="shared" si="22"/>
        <v>0</v>
      </c>
      <c r="N250" s="361" t="str">
        <f t="shared" si="23"/>
        <v/>
      </c>
    </row>
    <row r="251" spans="9:14">
      <c r="I251" s="378"/>
      <c r="L251" s="385"/>
      <c r="M251" s="361">
        <f t="shared" si="22"/>
        <v>0</v>
      </c>
      <c r="N251" s="361" t="str">
        <f t="shared" si="23"/>
        <v/>
      </c>
    </row>
    <row r="252" spans="9:14">
      <c r="I252" s="378"/>
      <c r="L252" s="385"/>
      <c r="M252" s="361">
        <f t="shared" si="22"/>
        <v>0</v>
      </c>
      <c r="N252" s="361" t="str">
        <f t="shared" si="23"/>
        <v/>
      </c>
    </row>
    <row r="253" spans="9:14">
      <c r="I253" s="378"/>
      <c r="L253" s="385"/>
      <c r="M253" s="361">
        <f t="shared" si="22"/>
        <v>0</v>
      </c>
      <c r="N253" s="361" t="str">
        <f t="shared" si="23"/>
        <v/>
      </c>
    </row>
    <row r="254" spans="9:14">
      <c r="I254" s="378"/>
      <c r="L254" s="385"/>
      <c r="M254" s="361">
        <f t="shared" si="22"/>
        <v>0</v>
      </c>
      <c r="N254" s="361" t="str">
        <f t="shared" si="23"/>
        <v/>
      </c>
    </row>
    <row r="255" spans="9:14">
      <c r="I255" s="378"/>
      <c r="L255" s="385"/>
      <c r="M255" s="361">
        <f t="shared" si="22"/>
        <v>0</v>
      </c>
      <c r="N255" s="361" t="str">
        <f t="shared" si="23"/>
        <v/>
      </c>
    </row>
    <row r="256" spans="9:14">
      <c r="I256" s="378"/>
      <c r="M256" s="361">
        <f t="shared" si="22"/>
        <v>0</v>
      </c>
      <c r="N256" s="361" t="str">
        <f t="shared" si="23"/>
        <v/>
      </c>
    </row>
    <row r="257" spans="9:14">
      <c r="I257" s="378"/>
      <c r="M257" s="361">
        <f t="shared" si="22"/>
        <v>0</v>
      </c>
      <c r="N257" s="361" t="str">
        <f t="shared" si="23"/>
        <v/>
      </c>
    </row>
    <row r="258" spans="9:14">
      <c r="I258" s="378"/>
      <c r="M258" s="361">
        <f t="shared" si="22"/>
        <v>0</v>
      </c>
      <c r="N258" s="361" t="str">
        <f t="shared" si="23"/>
        <v/>
      </c>
    </row>
    <row r="259" spans="9:14">
      <c r="I259" s="378"/>
      <c r="M259" s="361">
        <f t="shared" si="22"/>
        <v>0</v>
      </c>
      <c r="N259" s="361" t="str">
        <f t="shared" si="23"/>
        <v/>
      </c>
    </row>
    <row r="260" spans="9:14">
      <c r="I260" s="378"/>
      <c r="M260" s="361">
        <f t="shared" si="22"/>
        <v>0</v>
      </c>
      <c r="N260" s="361" t="str">
        <f t="shared" si="23"/>
        <v/>
      </c>
    </row>
    <row r="261" spans="9:14">
      <c r="I261" s="378"/>
      <c r="M261" s="361">
        <f t="shared" si="22"/>
        <v>0</v>
      </c>
      <c r="N261" s="361" t="str">
        <f t="shared" si="23"/>
        <v/>
      </c>
    </row>
    <row r="262" spans="9:14">
      <c r="I262" s="378"/>
      <c r="M262" s="361">
        <f t="shared" si="22"/>
        <v>0</v>
      </c>
      <c r="N262" s="361" t="str">
        <f t="shared" si="23"/>
        <v/>
      </c>
    </row>
    <row r="263" spans="9:14">
      <c r="I263" s="378"/>
      <c r="M263" s="361">
        <f t="shared" si="22"/>
        <v>0</v>
      </c>
      <c r="N263" s="361" t="str">
        <f t="shared" si="23"/>
        <v/>
      </c>
    </row>
    <row r="264" spans="9:14">
      <c r="I264" s="378"/>
      <c r="M264" s="361">
        <f t="shared" si="22"/>
        <v>0</v>
      </c>
      <c r="N264" s="361" t="str">
        <f t="shared" si="23"/>
        <v/>
      </c>
    </row>
    <row r="265" spans="9:14">
      <c r="I265" s="378"/>
      <c r="M265" s="361">
        <f t="shared" si="22"/>
        <v>0</v>
      </c>
      <c r="N265" s="361" t="str">
        <f t="shared" si="23"/>
        <v/>
      </c>
    </row>
    <row r="266" spans="9:14">
      <c r="I266" s="378"/>
      <c r="M266" s="361">
        <f t="shared" si="22"/>
        <v>0</v>
      </c>
      <c r="N266" s="361" t="str">
        <f t="shared" si="23"/>
        <v/>
      </c>
    </row>
    <row r="267" spans="9:14">
      <c r="I267" s="378"/>
      <c r="M267" s="361">
        <f t="shared" si="22"/>
        <v>0</v>
      </c>
      <c r="N267" s="361" t="str">
        <f t="shared" si="23"/>
        <v/>
      </c>
    </row>
    <row r="268" spans="9:14">
      <c r="I268" s="378"/>
      <c r="M268" s="361">
        <f t="shared" si="22"/>
        <v>0</v>
      </c>
      <c r="N268" s="361" t="str">
        <f t="shared" si="23"/>
        <v/>
      </c>
    </row>
    <row r="269" spans="9:14">
      <c r="I269" s="378"/>
      <c r="M269" s="361">
        <f t="shared" si="22"/>
        <v>0</v>
      </c>
      <c r="N269" s="361" t="str">
        <f t="shared" si="23"/>
        <v/>
      </c>
    </row>
    <row r="270" spans="9:14">
      <c r="I270" s="378"/>
      <c r="M270" s="361">
        <f t="shared" si="22"/>
        <v>0</v>
      </c>
      <c r="N270" s="361" t="str">
        <f t="shared" si="23"/>
        <v/>
      </c>
    </row>
    <row r="271" spans="9:14">
      <c r="I271" s="378"/>
      <c r="M271" s="361">
        <f t="shared" si="22"/>
        <v>0</v>
      </c>
      <c r="N271" s="361" t="str">
        <f t="shared" si="23"/>
        <v/>
      </c>
    </row>
    <row r="272" spans="9:14">
      <c r="I272" s="378"/>
      <c r="M272" s="361">
        <f t="shared" si="22"/>
        <v>0</v>
      </c>
      <c r="N272" s="361" t="str">
        <f t="shared" si="23"/>
        <v/>
      </c>
    </row>
    <row r="273" spans="9:14">
      <c r="I273" s="378"/>
      <c r="M273" s="361">
        <f t="shared" si="22"/>
        <v>0</v>
      </c>
      <c r="N273" s="361" t="str">
        <f t="shared" si="23"/>
        <v/>
      </c>
    </row>
    <row r="274" spans="9:14">
      <c r="I274" s="378"/>
      <c r="M274" s="361">
        <f t="shared" si="22"/>
        <v>0</v>
      </c>
      <c r="N274" s="361" t="str">
        <f t="shared" si="23"/>
        <v/>
      </c>
    </row>
    <row r="275" spans="9:14">
      <c r="I275" s="378"/>
      <c r="M275" s="361">
        <f t="shared" si="22"/>
        <v>0</v>
      </c>
      <c r="N275" s="361" t="str">
        <f t="shared" si="23"/>
        <v/>
      </c>
    </row>
    <row r="276" spans="9:14">
      <c r="I276" s="378"/>
      <c r="M276" s="361">
        <f t="shared" si="22"/>
        <v>0</v>
      </c>
      <c r="N276" s="361" t="str">
        <f t="shared" si="23"/>
        <v/>
      </c>
    </row>
    <row r="277" spans="9:14">
      <c r="I277" s="378"/>
      <c r="M277" s="361">
        <f t="shared" si="22"/>
        <v>0</v>
      </c>
      <c r="N277" s="361" t="str">
        <f t="shared" si="23"/>
        <v/>
      </c>
    </row>
    <row r="278" spans="9:14">
      <c r="I278" s="378"/>
      <c r="M278" s="361">
        <f t="shared" si="22"/>
        <v>0</v>
      </c>
      <c r="N278" s="361" t="str">
        <f t="shared" si="23"/>
        <v/>
      </c>
    </row>
    <row r="279" spans="9:14">
      <c r="I279" s="378"/>
      <c r="M279" s="361">
        <f t="shared" si="22"/>
        <v>0</v>
      </c>
      <c r="N279" s="361" t="str">
        <f t="shared" si="23"/>
        <v/>
      </c>
    </row>
    <row r="280" spans="9:14">
      <c r="I280" s="378"/>
      <c r="M280" s="361">
        <f t="shared" si="22"/>
        <v>0</v>
      </c>
      <c r="N280" s="361" t="str">
        <f t="shared" si="23"/>
        <v/>
      </c>
    </row>
    <row r="281" spans="9:14">
      <c r="I281" s="378"/>
      <c r="M281" s="361">
        <f t="shared" si="22"/>
        <v>0</v>
      </c>
      <c r="N281" s="361" t="str">
        <f t="shared" si="23"/>
        <v/>
      </c>
    </row>
    <row r="282" spans="9:14">
      <c r="I282" s="378"/>
      <c r="M282" s="361">
        <f t="shared" si="22"/>
        <v>0</v>
      </c>
      <c r="N282" s="361" t="str">
        <f t="shared" si="23"/>
        <v/>
      </c>
    </row>
    <row r="283" spans="9:14">
      <c r="I283" s="378"/>
      <c r="M283" s="361">
        <f t="shared" si="22"/>
        <v>0</v>
      </c>
      <c r="N283" s="361" t="str">
        <f t="shared" si="23"/>
        <v/>
      </c>
    </row>
    <row r="284" spans="9:14">
      <c r="I284" s="378"/>
      <c r="M284" s="361">
        <f t="shared" si="22"/>
        <v>0</v>
      </c>
      <c r="N284" s="361" t="str">
        <f t="shared" si="23"/>
        <v/>
      </c>
    </row>
    <row r="285" spans="9:14">
      <c r="I285" s="378"/>
      <c r="M285" s="361">
        <f t="shared" si="22"/>
        <v>0</v>
      </c>
      <c r="N285" s="361" t="str">
        <f t="shared" si="23"/>
        <v/>
      </c>
    </row>
    <row r="286" spans="9:14">
      <c r="I286" s="378"/>
      <c r="M286" s="361">
        <f t="shared" si="22"/>
        <v>0</v>
      </c>
      <c r="N286" s="361" t="str">
        <f t="shared" si="23"/>
        <v/>
      </c>
    </row>
    <row r="287" spans="9:14">
      <c r="I287" s="378"/>
      <c r="M287" s="361">
        <f t="shared" si="22"/>
        <v>0</v>
      </c>
      <c r="N287" s="361" t="str">
        <f t="shared" si="23"/>
        <v/>
      </c>
    </row>
    <row r="288" spans="9:14">
      <c r="I288" s="378"/>
      <c r="M288" s="361">
        <f t="shared" si="22"/>
        <v>0</v>
      </c>
      <c r="N288" s="361" t="str">
        <f t="shared" si="23"/>
        <v/>
      </c>
    </row>
    <row r="289" spans="9:14">
      <c r="I289" s="378"/>
      <c r="M289" s="361">
        <f t="shared" si="22"/>
        <v>0</v>
      </c>
      <c r="N289" s="361" t="str">
        <f t="shared" si="23"/>
        <v/>
      </c>
    </row>
    <row r="290" spans="9:14">
      <c r="I290" s="378"/>
      <c r="M290" s="361">
        <f t="shared" si="22"/>
        <v>0</v>
      </c>
      <c r="N290" s="361" t="str">
        <f t="shared" si="23"/>
        <v/>
      </c>
    </row>
    <row r="291" spans="9:14">
      <c r="I291" s="378"/>
      <c r="M291" s="361">
        <f t="shared" si="22"/>
        <v>0</v>
      </c>
      <c r="N291" s="361" t="str">
        <f t="shared" si="23"/>
        <v/>
      </c>
    </row>
    <row r="292" spans="9:14">
      <c r="I292" s="378"/>
      <c r="M292" s="361">
        <f t="shared" si="22"/>
        <v>0</v>
      </c>
      <c r="N292" s="361" t="str">
        <f t="shared" si="23"/>
        <v/>
      </c>
    </row>
    <row r="293" spans="9:14">
      <c r="I293" s="378"/>
      <c r="M293" s="361">
        <f t="shared" si="22"/>
        <v>0</v>
      </c>
      <c r="N293" s="361" t="str">
        <f t="shared" si="23"/>
        <v/>
      </c>
    </row>
    <row r="294" spans="9:14">
      <c r="I294" s="378"/>
      <c r="M294" s="361">
        <f t="shared" si="22"/>
        <v>0</v>
      </c>
      <c r="N294" s="361" t="str">
        <f t="shared" si="23"/>
        <v/>
      </c>
    </row>
    <row r="295" spans="9:14">
      <c r="I295" s="378"/>
      <c r="M295" s="361">
        <f t="shared" ref="M295:M333" si="24">IF(ISNUMBER(FIND("/",$B297,1)),MID($B297,1,FIND("/",$B297,1)-1),$B297)</f>
        <v>0</v>
      </c>
      <c r="N295" s="361" t="str">
        <f t="shared" ref="N295:N333" si="25">IF(ISNUMBER(FIND("/",$B297,1)),MID($B297,FIND("/",$B297,1)+1,LEN($B297)),"")</f>
        <v/>
      </c>
    </row>
    <row r="296" spans="9:14">
      <c r="I296" s="378"/>
      <c r="M296" s="361">
        <f t="shared" si="24"/>
        <v>0</v>
      </c>
      <c r="N296" s="361" t="str">
        <f t="shared" si="25"/>
        <v/>
      </c>
    </row>
    <row r="297" spans="9:14">
      <c r="I297" s="378"/>
      <c r="M297" s="361">
        <f t="shared" si="24"/>
        <v>0</v>
      </c>
      <c r="N297" s="361" t="str">
        <f t="shared" si="25"/>
        <v/>
      </c>
    </row>
    <row r="298" spans="9:14">
      <c r="I298" s="378"/>
      <c r="M298" s="361">
        <f t="shared" si="24"/>
        <v>0</v>
      </c>
      <c r="N298" s="361" t="str">
        <f t="shared" si="25"/>
        <v/>
      </c>
    </row>
    <row r="299" spans="9:14">
      <c r="I299" s="378"/>
      <c r="M299" s="361">
        <f t="shared" si="24"/>
        <v>0</v>
      </c>
      <c r="N299" s="361" t="str">
        <f t="shared" si="25"/>
        <v/>
      </c>
    </row>
    <row r="300" spans="9:14">
      <c r="I300" s="378"/>
      <c r="M300" s="361">
        <f t="shared" si="24"/>
        <v>0</v>
      </c>
      <c r="N300" s="361" t="str">
        <f t="shared" si="25"/>
        <v/>
      </c>
    </row>
    <row r="301" spans="9:14">
      <c r="I301" s="378"/>
      <c r="M301" s="361">
        <f t="shared" si="24"/>
        <v>0</v>
      </c>
      <c r="N301" s="361" t="str">
        <f t="shared" si="25"/>
        <v/>
      </c>
    </row>
    <row r="302" spans="9:14">
      <c r="I302" s="378"/>
      <c r="M302" s="361">
        <f t="shared" si="24"/>
        <v>0</v>
      </c>
      <c r="N302" s="361" t="str">
        <f t="shared" si="25"/>
        <v/>
      </c>
    </row>
    <row r="303" spans="9:14">
      <c r="I303" s="378"/>
      <c r="M303" s="361">
        <f t="shared" si="24"/>
        <v>0</v>
      </c>
      <c r="N303" s="361" t="str">
        <f t="shared" si="25"/>
        <v/>
      </c>
    </row>
    <row r="304" spans="9:14">
      <c r="I304" s="378"/>
      <c r="M304" s="361">
        <f t="shared" si="24"/>
        <v>0</v>
      </c>
      <c r="N304" s="361" t="str">
        <f t="shared" si="25"/>
        <v/>
      </c>
    </row>
    <row r="305" spans="9:14">
      <c r="I305" s="378"/>
      <c r="M305" s="361">
        <f t="shared" si="24"/>
        <v>0</v>
      </c>
      <c r="N305" s="361" t="str">
        <f t="shared" si="25"/>
        <v/>
      </c>
    </row>
    <row r="306" spans="9:14">
      <c r="I306" s="378"/>
      <c r="M306" s="361">
        <f t="shared" si="24"/>
        <v>0</v>
      </c>
      <c r="N306" s="361" t="str">
        <f t="shared" si="25"/>
        <v/>
      </c>
    </row>
    <row r="307" spans="9:14">
      <c r="I307" s="378"/>
      <c r="M307" s="361">
        <f t="shared" si="24"/>
        <v>0</v>
      </c>
      <c r="N307" s="361" t="str">
        <f t="shared" si="25"/>
        <v/>
      </c>
    </row>
    <row r="308" spans="9:14">
      <c r="I308" s="378"/>
      <c r="M308" s="361">
        <f t="shared" si="24"/>
        <v>0</v>
      </c>
      <c r="N308" s="361" t="str">
        <f t="shared" si="25"/>
        <v/>
      </c>
    </row>
    <row r="309" spans="9:14">
      <c r="I309" s="378"/>
      <c r="M309" s="361">
        <f t="shared" si="24"/>
        <v>0</v>
      </c>
      <c r="N309" s="361" t="str">
        <f t="shared" si="25"/>
        <v/>
      </c>
    </row>
    <row r="310" spans="9:14">
      <c r="I310" s="378"/>
      <c r="M310" s="361">
        <f t="shared" si="24"/>
        <v>0</v>
      </c>
      <c r="N310" s="361" t="str">
        <f t="shared" si="25"/>
        <v/>
      </c>
    </row>
    <row r="311" spans="9:14">
      <c r="I311" s="378"/>
      <c r="M311" s="361">
        <f t="shared" si="24"/>
        <v>0</v>
      </c>
      <c r="N311" s="361" t="str">
        <f t="shared" si="25"/>
        <v/>
      </c>
    </row>
    <row r="312" spans="9:14">
      <c r="I312" s="378"/>
      <c r="M312" s="361">
        <f t="shared" si="24"/>
        <v>0</v>
      </c>
      <c r="N312" s="361" t="str">
        <f t="shared" si="25"/>
        <v/>
      </c>
    </row>
    <row r="313" spans="9:14">
      <c r="I313" s="378"/>
      <c r="M313" s="361">
        <f t="shared" si="24"/>
        <v>0</v>
      </c>
      <c r="N313" s="361" t="str">
        <f t="shared" si="25"/>
        <v/>
      </c>
    </row>
    <row r="314" spans="9:14">
      <c r="I314" s="378"/>
      <c r="M314" s="361">
        <f t="shared" si="24"/>
        <v>0</v>
      </c>
      <c r="N314" s="361" t="str">
        <f t="shared" si="25"/>
        <v/>
      </c>
    </row>
    <row r="315" spans="9:14">
      <c r="I315" s="378"/>
      <c r="M315" s="361">
        <f t="shared" si="24"/>
        <v>0</v>
      </c>
      <c r="N315" s="361" t="str">
        <f t="shared" si="25"/>
        <v/>
      </c>
    </row>
    <row r="316" spans="9:14">
      <c r="I316" s="378"/>
      <c r="M316" s="361">
        <f t="shared" si="24"/>
        <v>0</v>
      </c>
      <c r="N316" s="361" t="str">
        <f t="shared" si="25"/>
        <v/>
      </c>
    </row>
    <row r="317" spans="9:14">
      <c r="I317" s="378"/>
      <c r="M317" s="361">
        <f t="shared" si="24"/>
        <v>0</v>
      </c>
      <c r="N317" s="361" t="str">
        <f t="shared" si="25"/>
        <v/>
      </c>
    </row>
    <row r="318" spans="9:14">
      <c r="I318" s="378"/>
      <c r="M318" s="361">
        <f t="shared" si="24"/>
        <v>0</v>
      </c>
      <c r="N318" s="361" t="str">
        <f t="shared" si="25"/>
        <v/>
      </c>
    </row>
    <row r="319" spans="9:14">
      <c r="I319" s="378"/>
      <c r="M319" s="361">
        <f t="shared" si="24"/>
        <v>0</v>
      </c>
      <c r="N319" s="361" t="str">
        <f t="shared" si="25"/>
        <v/>
      </c>
    </row>
    <row r="320" spans="9:14">
      <c r="I320" s="378"/>
      <c r="M320" s="361">
        <f t="shared" si="24"/>
        <v>0</v>
      </c>
      <c r="N320" s="361" t="str">
        <f t="shared" si="25"/>
        <v/>
      </c>
    </row>
    <row r="321" spans="9:14">
      <c r="I321" s="378"/>
      <c r="M321" s="361">
        <f t="shared" si="24"/>
        <v>0</v>
      </c>
      <c r="N321" s="361" t="str">
        <f t="shared" si="25"/>
        <v/>
      </c>
    </row>
    <row r="322" spans="9:14">
      <c r="I322" s="378"/>
      <c r="M322" s="361">
        <f t="shared" si="24"/>
        <v>0</v>
      </c>
      <c r="N322" s="361" t="str">
        <f t="shared" si="25"/>
        <v/>
      </c>
    </row>
    <row r="323" spans="9:14">
      <c r="I323" s="378"/>
      <c r="M323" s="361">
        <f t="shared" si="24"/>
        <v>0</v>
      </c>
      <c r="N323" s="361" t="str">
        <f t="shared" si="25"/>
        <v/>
      </c>
    </row>
    <row r="324" spans="9:14">
      <c r="I324" s="378"/>
      <c r="M324" s="361">
        <f t="shared" si="24"/>
        <v>0</v>
      </c>
      <c r="N324" s="361" t="str">
        <f t="shared" si="25"/>
        <v/>
      </c>
    </row>
    <row r="325" spans="9:14">
      <c r="I325" s="378"/>
      <c r="M325" s="361">
        <f t="shared" si="24"/>
        <v>0</v>
      </c>
      <c r="N325" s="361" t="str">
        <f t="shared" si="25"/>
        <v/>
      </c>
    </row>
    <row r="326" spans="9:14">
      <c r="I326" s="378"/>
      <c r="M326" s="361">
        <f t="shared" si="24"/>
        <v>0</v>
      </c>
      <c r="N326" s="361" t="str">
        <f t="shared" si="25"/>
        <v/>
      </c>
    </row>
    <row r="327" spans="9:14">
      <c r="I327" s="378"/>
      <c r="M327" s="361">
        <f t="shared" si="24"/>
        <v>0</v>
      </c>
      <c r="N327" s="361" t="str">
        <f t="shared" si="25"/>
        <v/>
      </c>
    </row>
    <row r="328" spans="9:14">
      <c r="I328" s="378"/>
      <c r="M328" s="361">
        <f t="shared" si="24"/>
        <v>0</v>
      </c>
      <c r="N328" s="361" t="str">
        <f t="shared" si="25"/>
        <v/>
      </c>
    </row>
    <row r="329" spans="9:14">
      <c r="I329" s="378"/>
      <c r="L329" s="408"/>
      <c r="M329" s="361">
        <f t="shared" si="24"/>
        <v>0</v>
      </c>
      <c r="N329" s="361" t="str">
        <f t="shared" si="25"/>
        <v/>
      </c>
    </row>
    <row r="330" spans="9:14">
      <c r="I330" s="378"/>
      <c r="L330" s="136"/>
      <c r="M330" s="361">
        <f t="shared" si="24"/>
        <v>0</v>
      </c>
      <c r="N330" s="361" t="str">
        <f t="shared" si="25"/>
        <v/>
      </c>
    </row>
    <row r="331" spans="9:14">
      <c r="I331" s="378"/>
      <c r="L331" s="136"/>
      <c r="M331" s="361">
        <f t="shared" si="24"/>
        <v>0</v>
      </c>
      <c r="N331" s="361" t="str">
        <f t="shared" si="25"/>
        <v/>
      </c>
    </row>
    <row r="332" spans="9:14">
      <c r="I332" s="378"/>
      <c r="L332" s="408"/>
      <c r="M332" s="361">
        <f t="shared" si="24"/>
        <v>0</v>
      </c>
      <c r="N332" s="361" t="str">
        <f t="shared" si="25"/>
        <v/>
      </c>
    </row>
    <row r="333" spans="9:14">
      <c r="I333" s="378"/>
      <c r="L333" s="408"/>
      <c r="M333" s="361">
        <f t="shared" si="24"/>
        <v>0</v>
      </c>
      <c r="N333" s="361" t="str">
        <f t="shared" si="25"/>
        <v/>
      </c>
    </row>
    <row r="334" spans="9:14">
      <c r="I334" s="378"/>
      <c r="L334" s="408"/>
    </row>
    <row r="335" spans="9:14">
      <c r="I335" s="378"/>
      <c r="L335" s="408"/>
    </row>
    <row r="336" spans="9:14">
      <c r="L336" s="375"/>
    </row>
    <row r="337" spans="12:12">
      <c r="L337" s="375"/>
    </row>
  </sheetData>
  <mergeCells count="3">
    <mergeCell ref="A1:H1"/>
    <mergeCell ref="B3:D3"/>
    <mergeCell ref="A93:B93"/>
  </mergeCells>
  <conditionalFormatting sqref="F5 F47:F63">
    <cfRule type="containsText" dxfId="589" priority="51" operator="containsText" text="ALERTA">
      <formula>NOT(ISERROR(SEARCH("ALERTA",F5)))</formula>
    </cfRule>
  </conditionalFormatting>
  <conditionalFormatting sqref="E5 E47:E63">
    <cfRule type="containsText" dxfId="588" priority="52" operator="containsText" text="CADUCADO">
      <formula>NOT(ISERROR(SEARCH("CADUCADO",E5)))</formula>
    </cfRule>
  </conditionalFormatting>
  <conditionalFormatting sqref="F6:F12 F18:F49">
    <cfRule type="containsText" dxfId="587" priority="49" operator="containsText" text="ALERTA">
      <formula>NOT(ISERROR(SEARCH("ALERTA",F6)))</formula>
    </cfRule>
  </conditionalFormatting>
  <conditionalFormatting sqref="E6:E12 E18:E49">
    <cfRule type="containsText" dxfId="586" priority="50" operator="containsText" text="CADUCADO">
      <formula>NOT(ISERROR(SEARCH("CADUCADO",E6)))</formula>
    </cfRule>
  </conditionalFormatting>
  <conditionalFormatting sqref="F13">
    <cfRule type="containsText" dxfId="585" priority="33" operator="containsText" text="ALERTA">
      <formula>NOT(ISERROR(SEARCH("ALERTA",F13)))</formula>
    </cfRule>
  </conditionalFormatting>
  <conditionalFormatting sqref="E13">
    <cfRule type="containsText" dxfId="584" priority="34" operator="containsText" text="CADUCADO">
      <formula>NOT(ISERROR(SEARCH("CADUCADO",E13)))</formula>
    </cfRule>
  </conditionalFormatting>
  <conditionalFormatting sqref="F14">
    <cfRule type="containsText" dxfId="583" priority="31" operator="containsText" text="ALERTA">
      <formula>NOT(ISERROR(SEARCH("ALERTA",F14)))</formula>
    </cfRule>
  </conditionalFormatting>
  <conditionalFormatting sqref="E14">
    <cfRule type="containsText" dxfId="582" priority="32" operator="containsText" text="CADUCADO">
      <formula>NOT(ISERROR(SEARCH("CADUCADO",E14)))</formula>
    </cfRule>
  </conditionalFormatting>
  <conditionalFormatting sqref="F15:F17">
    <cfRule type="containsText" dxfId="581" priority="29" operator="containsText" text="ALERTA">
      <formula>NOT(ISERROR(SEARCH("ALERTA",F15)))</formula>
    </cfRule>
  </conditionalFormatting>
  <conditionalFormatting sqref="E15:E17">
    <cfRule type="containsText" dxfId="580" priority="30" operator="containsText" text="CADUCADO">
      <formula>NOT(ISERROR(SEARCH("CADUCADO",E15)))</formula>
    </cfRule>
  </conditionalFormatting>
  <conditionalFormatting sqref="E66:E74">
    <cfRule type="containsText" dxfId="579" priority="12" operator="containsText" text="CADUCADO">
      <formula>NOT(ISERROR(SEARCH("CADUCADO",E66)))</formula>
    </cfRule>
  </conditionalFormatting>
  <conditionalFormatting sqref="F75">
    <cfRule type="containsText" dxfId="578" priority="9" operator="containsText" text="ALERTA">
      <formula>NOT(ISERROR(SEARCH("ALERTA",F75)))</formula>
    </cfRule>
  </conditionalFormatting>
  <conditionalFormatting sqref="E64">
    <cfRule type="containsText" dxfId="577" priority="16" operator="containsText" text="CADUCADO">
      <formula>NOT(ISERROR(SEARCH("CADUCADO",E64)))</formula>
    </cfRule>
  </conditionalFormatting>
  <conditionalFormatting sqref="F65 F92">
    <cfRule type="containsText" dxfId="576" priority="13" operator="containsText" text="ALERTA">
      <formula>NOT(ISERROR(SEARCH("ALERTA",F65)))</formula>
    </cfRule>
  </conditionalFormatting>
  <conditionalFormatting sqref="F64">
    <cfRule type="containsText" dxfId="575" priority="15" operator="containsText" text="ALERTA">
      <formula>NOT(ISERROR(SEARCH("ALERTA",F64)))</formula>
    </cfRule>
  </conditionalFormatting>
  <conditionalFormatting sqref="E65 E92">
    <cfRule type="containsText" dxfId="574" priority="14" operator="containsText" text="CADUCADO">
      <formula>NOT(ISERROR(SEARCH("CADUCADO",E65)))</formula>
    </cfRule>
  </conditionalFormatting>
  <conditionalFormatting sqref="F66:F74">
    <cfRule type="containsText" dxfId="573" priority="11" operator="containsText" text="ALERTA">
      <formula>NOT(ISERROR(SEARCH("ALERTA",F66)))</formula>
    </cfRule>
  </conditionalFormatting>
  <conditionalFormatting sqref="E77:E81 E89:E91">
    <cfRule type="containsText" dxfId="572" priority="4" operator="containsText" text="CADUCADO">
      <formula>NOT(ISERROR(SEARCH("CADUCADO",E77)))</formula>
    </cfRule>
  </conditionalFormatting>
  <conditionalFormatting sqref="F77:F81 F89:F91">
    <cfRule type="containsText" dxfId="571" priority="3" operator="containsText" text="ALERTA">
      <formula>NOT(ISERROR(SEARCH("ALERTA",F77)))</formula>
    </cfRule>
  </conditionalFormatting>
  <conditionalFormatting sqref="E75">
    <cfRule type="containsText" dxfId="570" priority="10" operator="containsText" text="CADUCADO">
      <formula>NOT(ISERROR(SEARCH("CADUCADO",E75)))</formula>
    </cfRule>
  </conditionalFormatting>
  <conditionalFormatting sqref="F76">
    <cfRule type="containsText" dxfId="569" priority="7" operator="containsText" text="ALERTA">
      <formula>NOT(ISERROR(SEARCH("ALERTA",F76)))</formula>
    </cfRule>
  </conditionalFormatting>
  <conditionalFormatting sqref="E76">
    <cfRule type="containsText" dxfId="568" priority="8" operator="containsText" text="CADUCADO">
      <formula>NOT(ISERROR(SEARCH("CADUCADO",E76)))</formula>
    </cfRule>
  </conditionalFormatting>
  <conditionalFormatting sqref="F82:F88">
    <cfRule type="containsText" dxfId="567" priority="1" operator="containsText" text="ALERTA">
      <formula>NOT(ISERROR(SEARCH("ALERTA",F82)))</formula>
    </cfRule>
  </conditionalFormatting>
  <conditionalFormatting sqref="E82:E88">
    <cfRule type="containsText" dxfId="566" priority="2" operator="containsText" text="CADUCADO">
      <formula>NOT(ISERROR(SEARCH("CADUCADO",E82)))</formula>
    </cfRule>
  </conditionalFormatting>
  <hyperlinks>
    <hyperlink ref="A1:H1" location="TITULARES!A1" display="LISTA DE DIAGNOSTICADORES CON AUTORIZACIÓN DE COMERCIALIZACIÓN EN CUBA 2017" xr:uid="{00000000-0004-0000-1100-000000000000}"/>
  </hyperlinks>
  <pageMargins left="0.7" right="0.7" top="0.75" bottom="0.75" header="0.3" footer="0.3"/>
  <pageSetup orientation="portrait" verticalDpi="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S1316"/>
  <sheetViews>
    <sheetView workbookViewId="0">
      <selection sqref="A1:H1"/>
    </sheetView>
  </sheetViews>
  <sheetFormatPr baseColWidth="10" defaultRowHeight="15"/>
  <cols>
    <col min="1" max="1" width="15.7109375" style="18" customWidth="1"/>
    <col min="2" max="2" width="12.42578125" style="1" customWidth="1"/>
    <col min="3" max="3" width="12.140625" style="1" customWidth="1"/>
    <col min="4" max="4" width="14.85546875" style="1" customWidth="1"/>
    <col min="5" max="5" width="16" style="1" customWidth="1"/>
    <col min="6" max="6" width="15" style="1" customWidth="1"/>
    <col min="7" max="7" width="12.5703125" style="1" customWidth="1"/>
    <col min="8" max="8" width="57.28515625" style="1" customWidth="1"/>
    <col min="9" max="9" width="43.140625" style="1" customWidth="1"/>
    <col min="10" max="10" width="29" style="21" customWidth="1"/>
    <col min="11" max="11" width="13.85546875" style="21" customWidth="1"/>
    <col min="12" max="12" width="11.42578125" style="4" customWidth="1"/>
    <col min="13" max="13" width="12.85546875" style="4" hidden="1" customWidth="1"/>
    <col min="14" max="14" width="17.28515625" style="4" hidden="1" customWidth="1"/>
    <col min="15" max="15" width="11.5703125" style="1" hidden="1" customWidth="1"/>
    <col min="16" max="16" width="8.5703125" style="1" hidden="1" customWidth="1"/>
    <col min="17" max="17" width="5" style="1" hidden="1" customWidth="1"/>
    <col min="18" max="27" width="11.42578125" style="1" hidden="1" customWidth="1"/>
    <col min="28" max="28" width="11.42578125" style="1" customWidth="1"/>
    <col min="29" max="16384" width="11.42578125" style="1"/>
  </cols>
  <sheetData>
    <row r="1" spans="1:45" s="1957" customFormat="1">
      <c r="A1" s="2540" t="s">
        <v>6200</v>
      </c>
      <c r="B1" s="2540"/>
      <c r="C1" s="2540"/>
      <c r="D1" s="2540"/>
      <c r="E1" s="2540"/>
      <c r="F1" s="2540"/>
      <c r="G1" s="2540"/>
      <c r="H1" s="2540"/>
      <c r="I1" s="1955"/>
      <c r="J1" s="1956"/>
      <c r="K1" s="1956"/>
      <c r="L1" s="1955"/>
      <c r="M1" s="1955"/>
      <c r="N1" s="1955"/>
    </row>
    <row r="2" spans="1:45" s="1957" customFormat="1" ht="27" customHeight="1" thickBot="1">
      <c r="A2" s="1958" t="s">
        <v>2705</v>
      </c>
      <c r="B2" s="1959"/>
      <c r="C2" s="1959"/>
      <c r="D2" s="1959"/>
      <c r="E2" s="1959"/>
      <c r="F2" s="1959"/>
      <c r="J2" s="1956"/>
      <c r="K2" s="1956"/>
      <c r="L2" s="1955"/>
      <c r="M2" s="1936"/>
      <c r="N2" s="1955"/>
      <c r="S2" s="1942" t="s">
        <v>2735</v>
      </c>
      <c r="T2" s="1960">
        <f ca="1">TODAY()</f>
        <v>46175</v>
      </c>
    </row>
    <row r="3" spans="1:45" s="1956" customFormat="1" ht="17.25" customHeight="1" thickBot="1">
      <c r="A3" s="2541" t="s">
        <v>1161</v>
      </c>
      <c r="B3" s="2542"/>
      <c r="C3" s="2542"/>
      <c r="D3" s="2542"/>
      <c r="E3" s="2542"/>
      <c r="F3" s="2542"/>
      <c r="G3" s="2543"/>
      <c r="H3" s="1961"/>
      <c r="I3" s="1961"/>
      <c r="J3" s="1961"/>
      <c r="K3" s="1962"/>
      <c r="L3" s="1955"/>
      <c r="M3" s="1955"/>
      <c r="N3" s="1955"/>
    </row>
    <row r="4" spans="1:45" s="451" customFormat="1" ht="29.25" customHeight="1" thickTop="1" thickBot="1">
      <c r="A4" s="452" t="s">
        <v>1603</v>
      </c>
      <c r="B4" s="453" t="s">
        <v>1160</v>
      </c>
      <c r="C4" s="453" t="s">
        <v>1162</v>
      </c>
      <c r="D4" s="453" t="s">
        <v>1163</v>
      </c>
      <c r="E4" s="454" t="s">
        <v>2736</v>
      </c>
      <c r="F4" s="454" t="s">
        <v>2737</v>
      </c>
      <c r="G4" s="455" t="s">
        <v>604</v>
      </c>
      <c r="H4" s="456" t="s">
        <v>1586</v>
      </c>
      <c r="I4" s="453" t="s">
        <v>1164</v>
      </c>
      <c r="J4" s="453" t="s">
        <v>1048</v>
      </c>
      <c r="K4" s="457" t="s">
        <v>1047</v>
      </c>
      <c r="L4" s="446" t="s">
        <v>1592</v>
      </c>
      <c r="M4" s="446" t="s">
        <v>1590</v>
      </c>
      <c r="N4" s="446" t="s">
        <v>1591</v>
      </c>
      <c r="O4" s="447" t="s">
        <v>1594</v>
      </c>
      <c r="P4" s="448"/>
      <c r="Q4" s="449"/>
      <c r="R4" s="12"/>
      <c r="S4" s="12"/>
      <c r="T4" s="548"/>
      <c r="U4" s="552">
        <v>2012</v>
      </c>
      <c r="V4" s="547">
        <v>2013</v>
      </c>
      <c r="W4" s="547">
        <v>2014</v>
      </c>
      <c r="X4" s="547">
        <v>2015</v>
      </c>
      <c r="Y4" s="547">
        <v>2016</v>
      </c>
      <c r="Z4" s="552" t="s">
        <v>2739</v>
      </c>
      <c r="AA4" s="568" t="s">
        <v>1595</v>
      </c>
      <c r="AB4" s="12"/>
      <c r="AC4" s="12"/>
      <c r="AD4" s="12"/>
      <c r="AE4" s="12"/>
      <c r="AF4" s="12"/>
      <c r="AG4" s="12"/>
      <c r="AH4" s="12"/>
      <c r="AI4" s="12"/>
      <c r="AJ4" s="12"/>
      <c r="AK4" s="12"/>
      <c r="AL4" s="12"/>
      <c r="AM4" s="12"/>
      <c r="AN4" s="12"/>
      <c r="AO4" s="12"/>
      <c r="AP4" s="12"/>
      <c r="AQ4" s="12"/>
      <c r="AR4" s="12"/>
      <c r="AS4" s="12"/>
    </row>
    <row r="5" spans="1:45" ht="31.5" customHeight="1">
      <c r="A5" s="578" t="s">
        <v>1589</v>
      </c>
      <c r="B5" s="523" t="s">
        <v>1438</v>
      </c>
      <c r="C5" s="524">
        <v>40361</v>
      </c>
      <c r="D5" s="525">
        <v>45840</v>
      </c>
      <c r="E5" s="196" t="str">
        <f t="shared" ref="E5:E36" ca="1" si="0">IF(D5&lt;=$T$2,"CADUCADO","VIGENTE")</f>
        <v>CADUCADO</v>
      </c>
      <c r="F5" s="196" t="str">
        <f t="shared" ref="F5:F36" ca="1" si="1">IF($T$2&gt;=(EDATE(D5,-4)),"ALERTA","OK")</f>
        <v>ALERTA</v>
      </c>
      <c r="G5" s="526" t="s">
        <v>1276</v>
      </c>
      <c r="H5" s="527" t="s">
        <v>4806</v>
      </c>
      <c r="I5" s="528" t="s">
        <v>1217</v>
      </c>
      <c r="J5" s="523"/>
      <c r="K5" s="529"/>
      <c r="L5" s="52"/>
      <c r="M5" s="4" t="str">
        <f>IF(ISNUMBER(FIND("/",$B5,1)),MID($B5,1,FIND("/",$B5,1)-1),$B5)</f>
        <v>D1007-32</v>
      </c>
      <c r="N5" s="4" t="str">
        <f>IF(ISNUMBER(FIND("/",$B5,1)),MID($B5,FIND("/",$B5,1)+1,LEN($B5)),"")</f>
        <v/>
      </c>
      <c r="O5" s="109" t="s">
        <v>1603</v>
      </c>
      <c r="P5" s="109" t="s">
        <v>1590</v>
      </c>
      <c r="Q5" s="104" t="s">
        <v>1595</v>
      </c>
      <c r="T5" s="549"/>
      <c r="U5" s="873">
        <f>COUNTIFS($C$5:$C$120, "&gt;="&amp;U10, $C$5:$C$120, "&lt;="&amp;U11, $A$5:$A$120, "&lt;&gt;F")</f>
        <v>1</v>
      </c>
      <c r="V5" s="873">
        <f>COUNTIFS($C$5:$C$120, "&gt;="&amp;V10, $C$5:$C$120, "&lt;="&amp;V11, $A$5:$A$120, "&lt;&gt;F")</f>
        <v>0</v>
      </c>
      <c r="W5" s="873">
        <f>COUNTIFS($C$5:$C$120, "&gt;="&amp;W10, $C$5:$C$120, "&lt;="&amp;W11, $A$5:$A$120, "&lt;&gt;F")</f>
        <v>0</v>
      </c>
      <c r="X5" s="873">
        <f>COUNTIFS($C$5:$C$120, "&gt;="&amp;X10, $C$5:$C$120, "&lt;="&amp;X11, $A$5:$A$120, "&lt;&gt;F")</f>
        <v>5</v>
      </c>
      <c r="Y5" s="873">
        <f>COUNTIFS($C$5:$C$120, "&gt;="&amp;Y10, $C$5:$C$120, "&lt;="&amp;Y11, $A$5:$A$120, "&lt;&gt;F")</f>
        <v>0</v>
      </c>
      <c r="Z5" s="553">
        <f ca="1">COUNTIFS($C$6:$C$247,"&gt;="&amp;Z10, $C$6:$C$247, "&lt;="&amp;Z11, $A$6:$A$247, "&lt;&gt;F")</f>
        <v>6</v>
      </c>
      <c r="AA5" s="569">
        <f>SUM(U5:Y5)</f>
        <v>6</v>
      </c>
      <c r="AB5" s="2"/>
      <c r="AC5" s="2"/>
      <c r="AD5" s="2"/>
      <c r="AE5" s="2"/>
      <c r="AF5" s="2"/>
      <c r="AG5" s="2"/>
      <c r="AH5" s="2"/>
      <c r="AI5" s="2"/>
      <c r="AJ5" s="2"/>
      <c r="AK5" s="2"/>
      <c r="AL5" s="2"/>
      <c r="AM5" s="2"/>
      <c r="AN5" s="2"/>
      <c r="AO5" s="2"/>
      <c r="AP5" s="2"/>
      <c r="AQ5" s="2"/>
      <c r="AR5" s="2"/>
      <c r="AS5" s="2"/>
    </row>
    <row r="6" spans="1:45" ht="17.100000000000001" customHeight="1">
      <c r="A6" s="579" t="s">
        <v>1588</v>
      </c>
      <c r="B6" s="179" t="s">
        <v>1439</v>
      </c>
      <c r="C6" s="180">
        <v>40361</v>
      </c>
      <c r="D6" s="214">
        <v>45840</v>
      </c>
      <c r="E6" s="214" t="str">
        <f t="shared" ca="1" si="0"/>
        <v>CADUCADO</v>
      </c>
      <c r="F6" s="214" t="str">
        <f t="shared" ca="1" si="1"/>
        <v>ALERTA</v>
      </c>
      <c r="G6" s="179" t="s">
        <v>1276</v>
      </c>
      <c r="H6" s="181" t="s">
        <v>760</v>
      </c>
      <c r="I6" s="182" t="s">
        <v>1217</v>
      </c>
      <c r="J6" s="183" t="s">
        <v>521</v>
      </c>
      <c r="K6" s="213">
        <v>4050</v>
      </c>
      <c r="L6" s="52"/>
      <c r="M6" s="4" t="str">
        <f t="shared" ref="M6:M69" si="2">IF(ISNUMBER(FIND("/",$B6,1)),MID($B6,1,FIND("/",$B6,1)-1),$B6)</f>
        <v>D1007-32</v>
      </c>
      <c r="N6" s="4" t="str">
        <f t="shared" ref="N6:N69" si="3">IF(ISNUMBER(FIND("/",$B6,1)),MID($B6,FIND("/",$B6,1)+1,LEN($B6)),"")</f>
        <v>1</v>
      </c>
      <c r="O6" s="110" t="s">
        <v>1589</v>
      </c>
      <c r="P6" s="103"/>
      <c r="Q6" s="105">
        <v>5</v>
      </c>
      <c r="T6" s="550" t="s">
        <v>2740</v>
      </c>
      <c r="U6" s="553">
        <f ca="1">COUNTIFS($C$6:$C$247, "&gt;="&amp;U10, $C$6:$C$247, "&lt;="&amp;U11, $A$6:$A$247, "&lt;&gt;F",$G$6:$G$247, "A" )</f>
        <v>1</v>
      </c>
      <c r="V6" s="553">
        <f ca="1">COUNTIFS($C$6:$C$247, "&gt;="&amp;V10, $C$6:$C$247, "&lt;="&amp;V11, $A$6:$A$247, "&lt;&gt;F",$G$6:$G$247, "A" )</f>
        <v>0</v>
      </c>
      <c r="W6" s="553">
        <f ca="1">COUNTIFS($C$6:$C$247, "&gt;="&amp;W10, $C$6:$C$247, "&lt;="&amp;W11, $A$6:$A$247, "&lt;&gt;F",$G$6:$G$247, "A" )</f>
        <v>0</v>
      </c>
      <c r="X6" s="553">
        <f ca="1">COUNTIFS($C$6:$C$247, "&gt;="&amp;X10, $C$6:$C$247, "&lt;="&amp;X11, $A$6:$A$247, "&lt;&gt;F",$G$6:$G$247, "A" )</f>
        <v>0</v>
      </c>
      <c r="Y6" s="553">
        <f ca="1">COUNTIFS($C$6:$C$247, "&gt;="&amp;Y10, $C$6:$C$247, "&lt;="&amp;Y11, $A$6:$A$247, "&lt;&gt;F",$G$6:$G$247, "A" )</f>
        <v>0</v>
      </c>
      <c r="Z6" s="553">
        <f ca="1">COUNTIFS($C$6:$C$247,"&gt;="&amp;Z11, $C$6:$C$247, "&lt;="&amp;Z12, $A$6:$A$247, "&lt;&gt;F",$G$6:$G$247, "A")</f>
        <v>0</v>
      </c>
      <c r="AA6" s="569">
        <f ca="1">SUM(U6:Y6)</f>
        <v>1</v>
      </c>
      <c r="AC6" s="2"/>
      <c r="AD6" s="2"/>
      <c r="AE6" s="2"/>
      <c r="AF6" s="2"/>
      <c r="AG6" s="2"/>
      <c r="AH6" s="2"/>
      <c r="AI6" s="2"/>
      <c r="AJ6" s="2"/>
      <c r="AK6" s="2"/>
      <c r="AL6" s="2"/>
      <c r="AM6" s="2"/>
      <c r="AN6" s="2"/>
      <c r="AO6" s="2"/>
      <c r="AP6" s="2"/>
      <c r="AQ6" s="2"/>
      <c r="AR6" s="2"/>
      <c r="AS6" s="2"/>
    </row>
    <row r="7" spans="1:45" ht="17.100000000000001" customHeight="1">
      <c r="A7" s="580" t="s">
        <v>1588</v>
      </c>
      <c r="B7" s="162" t="s">
        <v>758</v>
      </c>
      <c r="C7" s="163">
        <v>40361</v>
      </c>
      <c r="D7" s="208">
        <v>45840</v>
      </c>
      <c r="E7" s="208" t="str">
        <f t="shared" ca="1" si="0"/>
        <v>CADUCADO</v>
      </c>
      <c r="F7" s="208" t="str">
        <f t="shared" ca="1" si="1"/>
        <v>ALERTA</v>
      </c>
      <c r="G7" s="162" t="s">
        <v>1276</v>
      </c>
      <c r="H7" s="164" t="s">
        <v>761</v>
      </c>
      <c r="I7" s="165" t="s">
        <v>1217</v>
      </c>
      <c r="J7" s="166" t="s">
        <v>521</v>
      </c>
      <c r="K7" s="167">
        <v>4261</v>
      </c>
      <c r="L7" s="52"/>
      <c r="M7" s="4" t="str">
        <f t="shared" si="2"/>
        <v>D1007-32</v>
      </c>
      <c r="N7" s="4" t="str">
        <f t="shared" si="3"/>
        <v>2</v>
      </c>
      <c r="O7" s="110" t="s">
        <v>1587</v>
      </c>
      <c r="P7" s="103"/>
      <c r="Q7" s="105">
        <v>1</v>
      </c>
      <c r="T7" s="550" t="s">
        <v>2741</v>
      </c>
      <c r="U7" s="553">
        <f ca="1">COUNTIFS($C$6:$C$247, "&gt;="&amp;U10, $C$6:$C$247, "&lt;="&amp;U11, $A$6:$A$247, "&lt;&gt;F",$G$6:$G$247, "B" )</f>
        <v>0</v>
      </c>
      <c r="V7" s="553">
        <f ca="1">COUNTIFS($C$6:$C$247, "&gt;="&amp;V10, $C$6:$C$247, "&lt;="&amp;V11, $A$6:$A$247, "&lt;&gt;F",$G$6:$G$247, "B" )</f>
        <v>0</v>
      </c>
      <c r="W7" s="553">
        <f ca="1">COUNTIFS($C$6:$C$247, "&gt;="&amp;W10, $C$6:$C$247, "&lt;="&amp;W11, $A$6:$A$247, "&lt;&gt;F",$G$6:$G$247, "B" )</f>
        <v>0</v>
      </c>
      <c r="X7" s="553">
        <f ca="1">COUNTIFS($C$6:$C$247, "&gt;="&amp;X10, $C$6:$C$247, "&lt;="&amp;X11, $A$6:$A$247, "&lt;&gt;F",$G$6:$G$247, "B" )</f>
        <v>3</v>
      </c>
      <c r="Y7" s="553">
        <f ca="1">COUNTIFS($C$6:$C$247, "&gt;="&amp;Y10, $C$6:$C$247, "&lt;="&amp;Y11, $A$6:$A$247, "&lt;&gt;F",$G$6:$G$247, "B" )</f>
        <v>0</v>
      </c>
      <c r="Z7" s="553">
        <f ca="1">COUNTIFS($C$6:$C$247,"&gt;="&amp;Z12, $C$6:$C$247, "&lt;="&amp;Z13, $A$6:$A$247, "&lt;&gt;F",$G$6:$G$247, "A")</f>
        <v>0</v>
      </c>
      <c r="AA7" s="569">
        <f ca="1">SUM(U7:Y7)</f>
        <v>3</v>
      </c>
      <c r="AC7" s="2"/>
      <c r="AD7" s="2"/>
      <c r="AE7" s="2"/>
      <c r="AF7" s="2"/>
      <c r="AG7" s="2"/>
      <c r="AH7" s="2"/>
      <c r="AI7" s="2"/>
      <c r="AJ7" s="2"/>
      <c r="AK7" s="2"/>
      <c r="AL7" s="2"/>
      <c r="AM7" s="2"/>
      <c r="AN7" s="2"/>
      <c r="AO7" s="2"/>
      <c r="AP7" s="2"/>
      <c r="AQ7" s="2"/>
      <c r="AR7" s="2"/>
      <c r="AS7" s="2"/>
    </row>
    <row r="8" spans="1:45" ht="17.100000000000001" customHeight="1">
      <c r="A8" s="580" t="s">
        <v>1588</v>
      </c>
      <c r="B8" s="162" t="s">
        <v>759</v>
      </c>
      <c r="C8" s="163">
        <v>40361</v>
      </c>
      <c r="D8" s="208">
        <v>45840</v>
      </c>
      <c r="E8" s="208" t="str">
        <f t="shared" ca="1" si="0"/>
        <v>CADUCADO</v>
      </c>
      <c r="F8" s="208" t="str">
        <f t="shared" ca="1" si="1"/>
        <v>ALERTA</v>
      </c>
      <c r="G8" s="162" t="s">
        <v>1276</v>
      </c>
      <c r="H8" s="164" t="s">
        <v>762</v>
      </c>
      <c r="I8" s="165" t="s">
        <v>1217</v>
      </c>
      <c r="J8" s="166" t="s">
        <v>521</v>
      </c>
      <c r="K8" s="167">
        <v>4448</v>
      </c>
      <c r="L8" s="52"/>
      <c r="M8" s="4" t="str">
        <f t="shared" si="2"/>
        <v>D1007-32</v>
      </c>
      <c r="N8" s="4" t="str">
        <f t="shared" si="3"/>
        <v>3</v>
      </c>
      <c r="O8" s="110" t="s">
        <v>1588</v>
      </c>
      <c r="P8" s="103"/>
      <c r="Q8" s="105">
        <v>103</v>
      </c>
      <c r="T8" s="550" t="s">
        <v>2742</v>
      </c>
      <c r="U8" s="553">
        <f ca="1">COUNTIFS($C$6:$C$247, "&gt;="&amp;U10, $C$6:$C$247, "&lt;="&amp;U11, $A$6:$A$247, "&lt;&gt;F",$G$6:$G$247, "C" )</f>
        <v>0</v>
      </c>
      <c r="V8" s="553">
        <f ca="1">COUNTIFS($C$6:$C$247, "&gt;="&amp;V10, $C$6:$C$247, "&lt;="&amp;V11, $A$6:$A$247, "&lt;&gt;F",$G$6:$G$247, "C" )</f>
        <v>0</v>
      </c>
      <c r="W8" s="553">
        <f ca="1">COUNTIFS($C$6:$C$247, "&gt;="&amp;W10, $C$6:$C$247, "&lt;="&amp;W11, $A$6:$A$247, "&lt;&gt;F",$G$6:$G$247, "C" )</f>
        <v>0</v>
      </c>
      <c r="X8" s="553">
        <f ca="1">COUNTIFS($C$6:$C$247, "&gt;="&amp;X10, $C$6:$C$247, "&lt;="&amp;X11, $A$6:$A$247, "&lt;&gt;F",$G$6:$G$247, "C" )</f>
        <v>0</v>
      </c>
      <c r="Y8" s="553">
        <f ca="1">COUNTIFS($C$6:$C$247, "&gt;="&amp;Y10, $C$6:$C$247, "&lt;="&amp;Y11, $A$6:$A$247, "&lt;&gt;F",$G$6:$G$247, "C" )</f>
        <v>0</v>
      </c>
      <c r="Z8" s="553">
        <f ca="1">COUNTIFS($C$6:$C$247,"&gt;="&amp;Z13, $C$6:$C$247, "&lt;="&amp;Z14, $A$6:$A$247, "&lt;&gt;F",$G$6:$G$247, "A")</f>
        <v>0</v>
      </c>
      <c r="AA8" s="569">
        <f ca="1">SUM(U8:Y8)</f>
        <v>0</v>
      </c>
      <c r="AC8" s="2"/>
      <c r="AD8" s="2"/>
      <c r="AE8" s="2"/>
      <c r="AF8" s="2"/>
      <c r="AG8" s="2"/>
      <c r="AH8" s="2"/>
      <c r="AI8" s="2"/>
      <c r="AJ8" s="2"/>
      <c r="AK8" s="2"/>
      <c r="AL8" s="2"/>
      <c r="AM8" s="2"/>
      <c r="AN8" s="2"/>
      <c r="AO8" s="2"/>
      <c r="AP8" s="2"/>
      <c r="AQ8" s="2"/>
      <c r="AR8" s="2"/>
      <c r="AS8" s="2"/>
    </row>
    <row r="9" spans="1:45" s="65" customFormat="1" ht="17.100000000000001" customHeight="1" thickBot="1">
      <c r="A9" s="581" t="s">
        <v>1589</v>
      </c>
      <c r="B9" s="184" t="s">
        <v>1185</v>
      </c>
      <c r="C9" s="185">
        <v>38981</v>
      </c>
      <c r="D9" s="1546">
        <v>46286</v>
      </c>
      <c r="E9" s="1546" t="str">
        <f t="shared" ca="1" si="0"/>
        <v>VIGENTE</v>
      </c>
      <c r="F9" s="1546" t="str">
        <f t="shared" ca="1" si="1"/>
        <v>ALERTA</v>
      </c>
      <c r="G9" s="186" t="s">
        <v>1276</v>
      </c>
      <c r="H9" s="1547" t="s">
        <v>4976</v>
      </c>
      <c r="I9" s="1548" t="s">
        <v>1217</v>
      </c>
      <c r="J9" s="184"/>
      <c r="K9" s="1549"/>
      <c r="L9" s="52"/>
      <c r="M9" s="52" t="str">
        <f t="shared" si="2"/>
        <v>D0609-12</v>
      </c>
      <c r="N9" s="52" t="str">
        <f t="shared" si="3"/>
        <v/>
      </c>
      <c r="O9" s="598" t="s">
        <v>1593</v>
      </c>
      <c r="P9" s="599"/>
      <c r="Q9" s="600">
        <v>109</v>
      </c>
      <c r="T9" s="714" t="s">
        <v>2743</v>
      </c>
      <c r="U9" s="1550">
        <f ca="1">COUNTIFS($C$6:$C$247, "&gt;="&amp;U10, $C$6:$C$247, "&lt;="&amp;U11, $A$6:$A$247, "&lt;&gt;F",$G$6:$G$247, "D" )</f>
        <v>0</v>
      </c>
      <c r="V9" s="715">
        <f ca="1">COUNTIFS($C$6:$C$247, "&gt;="&amp;V10, $C$6:$C$247, "&lt;="&amp;V11, $A$6:$A$247, "&lt;&gt;F",$G$6:$G$247, "D" )</f>
        <v>0</v>
      </c>
      <c r="W9" s="715">
        <f ca="1">COUNTIFS($C$6:$C$247, "&gt;="&amp;W10, $C$6:$C$247, "&lt;="&amp;W11, $A$6:$A$247, "&lt;&gt;F",$G$6:$G$247, "D" )</f>
        <v>0</v>
      </c>
      <c r="X9" s="715">
        <f ca="1">COUNTIFS($C$6:$C$247, "&gt;="&amp;X10, $C$6:$C$247, "&lt;="&amp;X11, $A$6:$A$247, "&lt;&gt;F",$G$6:$G$247, "D" )</f>
        <v>0</v>
      </c>
      <c r="Y9" s="715">
        <f ca="1">COUNTIFS($C$6:$C$247, "&gt;="&amp;Y10, $C$6:$C$247, "&lt;="&amp;Y11, $A$6:$A$247, "&lt;&gt;F",$G$6:$G$247, "D" )</f>
        <v>0</v>
      </c>
      <c r="Z9" s="715">
        <f ca="1">COUNTIFS($C$6:$C$247,"&gt;="&amp;Z14, $C$6:$C$247, "&lt;="&amp;Z15, $A$6:$A$247, "&lt;&gt;F",$G$6:$G$247, "A")</f>
        <v>0</v>
      </c>
      <c r="AA9" s="716">
        <f ca="1">SUM(U9:Y9)</f>
        <v>0</v>
      </c>
      <c r="AC9" s="428"/>
      <c r="AD9" s="428"/>
      <c r="AE9" s="428"/>
      <c r="AF9" s="428"/>
      <c r="AG9" s="428"/>
      <c r="AH9" s="428"/>
      <c r="AI9" s="428"/>
      <c r="AJ9" s="428"/>
      <c r="AK9" s="428"/>
      <c r="AL9" s="428"/>
      <c r="AM9" s="428"/>
      <c r="AN9" s="428"/>
      <c r="AO9" s="428"/>
      <c r="AP9" s="428"/>
      <c r="AQ9" s="428"/>
      <c r="AR9" s="428"/>
      <c r="AS9" s="428"/>
    </row>
    <row r="10" spans="1:45" s="65" customFormat="1" ht="17.100000000000001" customHeight="1" thickTop="1">
      <c r="A10" s="580" t="s">
        <v>1588</v>
      </c>
      <c r="B10" s="172" t="s">
        <v>1186</v>
      </c>
      <c r="C10" s="173">
        <v>38981</v>
      </c>
      <c r="D10" s="219">
        <v>46286</v>
      </c>
      <c r="E10" s="219" t="str">
        <f t="shared" ca="1" si="0"/>
        <v>VIGENTE</v>
      </c>
      <c r="F10" s="219" t="str">
        <f t="shared" ca="1" si="1"/>
        <v>ALERTA</v>
      </c>
      <c r="G10" s="172" t="s">
        <v>1276</v>
      </c>
      <c r="H10" s="171" t="s">
        <v>828</v>
      </c>
      <c r="I10" s="216" t="s">
        <v>1217</v>
      </c>
      <c r="J10" s="207" t="s">
        <v>520</v>
      </c>
      <c r="K10" s="723">
        <v>4025</v>
      </c>
      <c r="L10" s="52"/>
      <c r="M10" s="52" t="str">
        <f t="shared" si="2"/>
        <v>D0609-12</v>
      </c>
      <c r="N10" s="52" t="str">
        <f t="shared" si="3"/>
        <v>1</v>
      </c>
      <c r="O10" s="601"/>
      <c r="P10" s="601"/>
      <c r="Q10" s="601"/>
      <c r="T10" s="594"/>
      <c r="U10" s="596">
        <v>40909</v>
      </c>
      <c r="V10" s="596">
        <v>41275</v>
      </c>
      <c r="W10" s="596">
        <v>41640</v>
      </c>
      <c r="X10" s="596">
        <v>42005</v>
      </c>
      <c r="Y10" s="596">
        <v>42370</v>
      </c>
      <c r="Z10" s="596">
        <v>40909</v>
      </c>
      <c r="AA10" s="594"/>
      <c r="AC10" s="428"/>
      <c r="AD10" s="428"/>
      <c r="AE10" s="428"/>
      <c r="AF10" s="428"/>
      <c r="AG10" s="428"/>
      <c r="AH10" s="428"/>
      <c r="AI10" s="428"/>
      <c r="AJ10" s="428"/>
      <c r="AK10" s="428"/>
      <c r="AL10" s="428"/>
      <c r="AM10" s="428"/>
      <c r="AN10" s="428"/>
      <c r="AO10" s="428"/>
      <c r="AP10" s="428"/>
      <c r="AQ10" s="428"/>
      <c r="AR10" s="428"/>
      <c r="AS10" s="428"/>
    </row>
    <row r="11" spans="1:45" s="65" customFormat="1" ht="17.100000000000001" customHeight="1">
      <c r="A11" s="580" t="s">
        <v>1588</v>
      </c>
      <c r="B11" s="172" t="s">
        <v>1187</v>
      </c>
      <c r="C11" s="173">
        <v>38981</v>
      </c>
      <c r="D11" s="219">
        <v>46286</v>
      </c>
      <c r="E11" s="219" t="str">
        <f t="shared" ca="1" si="0"/>
        <v>VIGENTE</v>
      </c>
      <c r="F11" s="219" t="str">
        <f t="shared" ca="1" si="1"/>
        <v>ALERTA</v>
      </c>
      <c r="G11" s="172" t="s">
        <v>1276</v>
      </c>
      <c r="H11" s="171" t="s">
        <v>829</v>
      </c>
      <c r="I11" s="216" t="s">
        <v>1217</v>
      </c>
      <c r="J11" s="207" t="s">
        <v>520</v>
      </c>
      <c r="K11" s="723">
        <v>4005</v>
      </c>
      <c r="L11" s="52"/>
      <c r="M11" s="52" t="str">
        <f t="shared" si="2"/>
        <v>D0609-12</v>
      </c>
      <c r="N11" s="52" t="str">
        <f t="shared" si="3"/>
        <v>2</v>
      </c>
      <c r="O11" s="601"/>
      <c r="P11" s="601"/>
      <c r="Q11" s="601"/>
      <c r="T11" s="428"/>
      <c r="U11" s="632">
        <v>41274</v>
      </c>
      <c r="V11" s="632">
        <v>41639</v>
      </c>
      <c r="W11" s="632">
        <v>42004</v>
      </c>
      <c r="X11" s="632">
        <v>42369</v>
      </c>
      <c r="Y11" s="632">
        <v>42735</v>
      </c>
      <c r="Z11" s="632">
        <v>42735</v>
      </c>
      <c r="AA11" s="428"/>
      <c r="AC11" s="428"/>
      <c r="AD11" s="428"/>
      <c r="AE11" s="428"/>
      <c r="AF11" s="428"/>
      <c r="AG11" s="428"/>
      <c r="AH11" s="428"/>
      <c r="AI11" s="428"/>
      <c r="AJ11" s="428"/>
      <c r="AK11" s="428"/>
      <c r="AL11" s="428"/>
      <c r="AM11" s="428"/>
      <c r="AN11" s="428"/>
      <c r="AO11" s="428"/>
      <c r="AP11" s="428"/>
      <c r="AQ11" s="428"/>
      <c r="AR11" s="428"/>
      <c r="AS11" s="428"/>
    </row>
    <row r="12" spans="1:45" s="65" customFormat="1" ht="17.100000000000001" customHeight="1">
      <c r="A12" s="580" t="s">
        <v>1588</v>
      </c>
      <c r="B12" s="172" t="s">
        <v>1188</v>
      </c>
      <c r="C12" s="173">
        <v>38981</v>
      </c>
      <c r="D12" s="219">
        <v>46286</v>
      </c>
      <c r="E12" s="219" t="str">
        <f t="shared" ca="1" si="0"/>
        <v>VIGENTE</v>
      </c>
      <c r="F12" s="219" t="str">
        <f t="shared" ca="1" si="1"/>
        <v>ALERTA</v>
      </c>
      <c r="G12" s="172" t="s">
        <v>1276</v>
      </c>
      <c r="H12" s="171" t="s">
        <v>830</v>
      </c>
      <c r="I12" s="216" t="s">
        <v>1217</v>
      </c>
      <c r="J12" s="207" t="s">
        <v>520</v>
      </c>
      <c r="K12" s="723">
        <v>4014</v>
      </c>
      <c r="L12" s="52"/>
      <c r="M12" s="52" t="str">
        <f t="shared" si="2"/>
        <v>D0609-12</v>
      </c>
      <c r="N12" s="52" t="str">
        <f t="shared" si="3"/>
        <v>3</v>
      </c>
      <c r="O12" s="601"/>
      <c r="P12" s="601"/>
      <c r="Q12" s="601"/>
      <c r="AC12" s="428"/>
      <c r="AD12" s="428"/>
      <c r="AE12" s="428"/>
      <c r="AF12" s="428"/>
      <c r="AG12" s="428"/>
      <c r="AH12" s="428"/>
      <c r="AI12" s="428"/>
      <c r="AJ12" s="428"/>
      <c r="AK12" s="428"/>
      <c r="AL12" s="428"/>
      <c r="AM12" s="428"/>
      <c r="AN12" s="428"/>
      <c r="AO12" s="428"/>
      <c r="AP12" s="428"/>
      <c r="AQ12" s="428"/>
      <c r="AR12" s="428"/>
      <c r="AS12" s="428"/>
    </row>
    <row r="13" spans="1:45" s="65" customFormat="1" ht="17.100000000000001" customHeight="1">
      <c r="A13" s="580" t="s">
        <v>1588</v>
      </c>
      <c r="B13" s="172" t="s">
        <v>1189</v>
      </c>
      <c r="C13" s="173">
        <v>38981</v>
      </c>
      <c r="D13" s="219">
        <v>46286</v>
      </c>
      <c r="E13" s="219" t="str">
        <f t="shared" ca="1" si="0"/>
        <v>VIGENTE</v>
      </c>
      <c r="F13" s="219" t="str">
        <f t="shared" ca="1" si="1"/>
        <v>ALERTA</v>
      </c>
      <c r="G13" s="172" t="s">
        <v>1276</v>
      </c>
      <c r="H13" s="171" t="s">
        <v>831</v>
      </c>
      <c r="I13" s="216" t="s">
        <v>1217</v>
      </c>
      <c r="J13" s="207" t="s">
        <v>520</v>
      </c>
      <c r="K13" s="723">
        <v>4022</v>
      </c>
      <c r="L13" s="52"/>
      <c r="M13" s="52" t="str">
        <f t="shared" si="2"/>
        <v>D0609-12</v>
      </c>
      <c r="N13" s="52" t="str">
        <f t="shared" si="3"/>
        <v>4</v>
      </c>
      <c r="O13" s="601"/>
      <c r="P13" s="601"/>
      <c r="Q13" s="601"/>
      <c r="AC13" s="428"/>
      <c r="AD13" s="428"/>
      <c r="AE13" s="428"/>
      <c r="AF13" s="428"/>
      <c r="AG13" s="428"/>
      <c r="AH13" s="428"/>
      <c r="AI13" s="428"/>
      <c r="AJ13" s="428"/>
      <c r="AK13" s="428"/>
      <c r="AL13" s="428"/>
      <c r="AM13" s="428"/>
      <c r="AN13" s="428"/>
      <c r="AO13" s="428"/>
      <c r="AP13" s="428"/>
      <c r="AQ13" s="428"/>
      <c r="AR13" s="428"/>
      <c r="AS13" s="428"/>
    </row>
    <row r="14" spans="1:45" s="65" customFormat="1" ht="17.100000000000001" customHeight="1">
      <c r="A14" s="580" t="s">
        <v>1588</v>
      </c>
      <c r="B14" s="172" t="s">
        <v>1190</v>
      </c>
      <c r="C14" s="173">
        <v>38981</v>
      </c>
      <c r="D14" s="219">
        <v>46286</v>
      </c>
      <c r="E14" s="219" t="str">
        <f t="shared" ca="1" si="0"/>
        <v>VIGENTE</v>
      </c>
      <c r="F14" s="219" t="str">
        <f t="shared" ca="1" si="1"/>
        <v>ALERTA</v>
      </c>
      <c r="G14" s="172" t="s">
        <v>1276</v>
      </c>
      <c r="H14" s="171" t="s">
        <v>832</v>
      </c>
      <c r="I14" s="216" t="s">
        <v>1217</v>
      </c>
      <c r="J14" s="207" t="s">
        <v>520</v>
      </c>
      <c r="K14" s="723">
        <v>4056</v>
      </c>
      <c r="L14" s="52"/>
      <c r="M14" s="52" t="str">
        <f t="shared" si="2"/>
        <v>D0609-12</v>
      </c>
      <c r="N14" s="52" t="str">
        <f t="shared" si="3"/>
        <v>5</v>
      </c>
      <c r="O14" s="601"/>
      <c r="P14" s="601"/>
      <c r="Q14" s="601"/>
      <c r="U14" s="428"/>
      <c r="V14" s="428"/>
      <c r="W14" s="428"/>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row>
    <row r="15" spans="1:45" s="1551" customFormat="1" ht="17.100000000000001" customHeight="1">
      <c r="A15" s="580" t="s">
        <v>1588</v>
      </c>
      <c r="B15" s="172" t="s">
        <v>1191</v>
      </c>
      <c r="C15" s="173">
        <v>38981</v>
      </c>
      <c r="D15" s="219">
        <v>46286</v>
      </c>
      <c r="E15" s="219" t="str">
        <f t="shared" ca="1" si="0"/>
        <v>VIGENTE</v>
      </c>
      <c r="F15" s="219" t="str">
        <f t="shared" ca="1" si="1"/>
        <v>ALERTA</v>
      </c>
      <c r="G15" s="172" t="s">
        <v>1276</v>
      </c>
      <c r="H15" s="171" t="s">
        <v>833</v>
      </c>
      <c r="I15" s="216" t="s">
        <v>1217</v>
      </c>
      <c r="J15" s="207" t="s">
        <v>520</v>
      </c>
      <c r="K15" s="723">
        <v>4003</v>
      </c>
      <c r="L15" s="52"/>
      <c r="M15" s="52" t="str">
        <f t="shared" si="2"/>
        <v>D0609-12</v>
      </c>
      <c r="N15" s="52" t="str">
        <f t="shared" si="3"/>
        <v>6</v>
      </c>
      <c r="O15" s="601"/>
      <c r="P15" s="601"/>
      <c r="Q15" s="601"/>
      <c r="R15" s="428"/>
      <c r="S15" s="428"/>
      <c r="T15" s="428"/>
      <c r="U15" s="428"/>
      <c r="V15" s="428"/>
      <c r="W15" s="428"/>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row>
    <row r="16" spans="1:45" s="65" customFormat="1" ht="17.100000000000001" customHeight="1">
      <c r="A16" s="580" t="s">
        <v>1588</v>
      </c>
      <c r="B16" s="172" t="s">
        <v>1192</v>
      </c>
      <c r="C16" s="173">
        <v>38981</v>
      </c>
      <c r="D16" s="219">
        <v>46286</v>
      </c>
      <c r="E16" s="219" t="str">
        <f t="shared" ca="1" si="0"/>
        <v>VIGENTE</v>
      </c>
      <c r="F16" s="219" t="str">
        <f t="shared" ca="1" si="1"/>
        <v>ALERTA</v>
      </c>
      <c r="G16" s="172" t="s">
        <v>1276</v>
      </c>
      <c r="H16" s="171" t="s">
        <v>834</v>
      </c>
      <c r="I16" s="216" t="s">
        <v>1217</v>
      </c>
      <c r="J16" s="207" t="s">
        <v>520</v>
      </c>
      <c r="K16" s="723">
        <v>4029</v>
      </c>
      <c r="L16" s="52"/>
      <c r="M16" s="52" t="str">
        <f t="shared" si="2"/>
        <v>D0609-12</v>
      </c>
      <c r="N16" s="52" t="str">
        <f t="shared" si="3"/>
        <v>7</v>
      </c>
      <c r="O16" s="601"/>
      <c r="P16" s="601"/>
      <c r="Q16" s="601"/>
      <c r="U16" s="428"/>
      <c r="V16" s="428"/>
      <c r="W16" s="428"/>
      <c r="X16" s="428"/>
      <c r="Y16" s="428"/>
      <c r="Z16" s="428"/>
      <c r="AA16" s="428"/>
      <c r="AB16" s="428"/>
      <c r="AC16" s="428"/>
      <c r="AD16" s="428"/>
      <c r="AE16" s="428"/>
      <c r="AF16" s="428"/>
      <c r="AG16" s="428"/>
      <c r="AH16" s="428"/>
      <c r="AI16" s="428"/>
      <c r="AJ16" s="428"/>
      <c r="AK16" s="428"/>
      <c r="AL16" s="428"/>
      <c r="AM16" s="428"/>
      <c r="AN16" s="428"/>
      <c r="AO16" s="428"/>
      <c r="AP16" s="428"/>
      <c r="AQ16" s="428"/>
      <c r="AR16" s="428"/>
      <c r="AS16" s="428"/>
    </row>
    <row r="17" spans="1:17" s="65" customFormat="1" ht="17.100000000000001" customHeight="1">
      <c r="A17" s="580" t="s">
        <v>1588</v>
      </c>
      <c r="B17" s="172" t="s">
        <v>1193</v>
      </c>
      <c r="C17" s="173">
        <v>38981</v>
      </c>
      <c r="D17" s="219">
        <v>46286</v>
      </c>
      <c r="E17" s="219" t="str">
        <f t="shared" ca="1" si="0"/>
        <v>VIGENTE</v>
      </c>
      <c r="F17" s="219" t="str">
        <f t="shared" ca="1" si="1"/>
        <v>ALERTA</v>
      </c>
      <c r="G17" s="172" t="s">
        <v>1276</v>
      </c>
      <c r="H17" s="171" t="s">
        <v>835</v>
      </c>
      <c r="I17" s="216" t="s">
        <v>1217</v>
      </c>
      <c r="J17" s="207" t="s">
        <v>520</v>
      </c>
      <c r="K17" s="723">
        <v>4035</v>
      </c>
      <c r="L17" s="52"/>
      <c r="M17" s="52" t="str">
        <f t="shared" si="2"/>
        <v>D0609-12</v>
      </c>
      <c r="N17" s="52" t="str">
        <f t="shared" si="3"/>
        <v>8</v>
      </c>
      <c r="O17" s="601"/>
      <c r="P17" s="601"/>
      <c r="Q17" s="601"/>
    </row>
    <row r="18" spans="1:17" s="65" customFormat="1" ht="17.100000000000001" customHeight="1">
      <c r="A18" s="580" t="s">
        <v>1588</v>
      </c>
      <c r="B18" s="172" t="s">
        <v>1194</v>
      </c>
      <c r="C18" s="173">
        <v>38981</v>
      </c>
      <c r="D18" s="219">
        <v>46286</v>
      </c>
      <c r="E18" s="219" t="str">
        <f t="shared" ca="1" si="0"/>
        <v>VIGENTE</v>
      </c>
      <c r="F18" s="219" t="str">
        <f t="shared" ca="1" si="1"/>
        <v>ALERTA</v>
      </c>
      <c r="G18" s="172" t="s">
        <v>1276</v>
      </c>
      <c r="H18" s="171" t="s">
        <v>836</v>
      </c>
      <c r="I18" s="216" t="s">
        <v>1217</v>
      </c>
      <c r="J18" s="207" t="s">
        <v>520</v>
      </c>
      <c r="K18" s="723">
        <v>4107</v>
      </c>
      <c r="L18" s="52"/>
      <c r="M18" s="52" t="str">
        <f t="shared" si="2"/>
        <v>D0609-12</v>
      </c>
      <c r="N18" s="52" t="str">
        <f t="shared" si="3"/>
        <v>9</v>
      </c>
      <c r="O18" s="601"/>
      <c r="P18" s="601"/>
      <c r="Q18" s="601"/>
    </row>
    <row r="19" spans="1:17" s="65" customFormat="1" ht="17.100000000000001" customHeight="1">
      <c r="A19" s="580" t="s">
        <v>1588</v>
      </c>
      <c r="B19" s="172" t="s">
        <v>1195</v>
      </c>
      <c r="C19" s="173">
        <v>38981</v>
      </c>
      <c r="D19" s="219">
        <v>46286</v>
      </c>
      <c r="E19" s="219" t="str">
        <f t="shared" ca="1" si="0"/>
        <v>VIGENTE</v>
      </c>
      <c r="F19" s="219" t="str">
        <f t="shared" ca="1" si="1"/>
        <v>ALERTA</v>
      </c>
      <c r="G19" s="172" t="s">
        <v>1276</v>
      </c>
      <c r="H19" s="171" t="s">
        <v>837</v>
      </c>
      <c r="I19" s="216" t="s">
        <v>1217</v>
      </c>
      <c r="J19" s="207" t="s">
        <v>520</v>
      </c>
      <c r="K19" s="723">
        <v>4031</v>
      </c>
      <c r="L19" s="52"/>
      <c r="M19" s="52" t="str">
        <f t="shared" si="2"/>
        <v>D0609-12</v>
      </c>
      <c r="N19" s="52" t="str">
        <f t="shared" si="3"/>
        <v>10</v>
      </c>
      <c r="O19" s="601"/>
      <c r="P19" s="601"/>
      <c r="Q19" s="601"/>
    </row>
    <row r="20" spans="1:17" s="65" customFormat="1" ht="17.100000000000001" customHeight="1">
      <c r="A20" s="580" t="s">
        <v>1588</v>
      </c>
      <c r="B20" s="172" t="s">
        <v>1196</v>
      </c>
      <c r="C20" s="173">
        <v>38981</v>
      </c>
      <c r="D20" s="219">
        <v>46286</v>
      </c>
      <c r="E20" s="219" t="str">
        <f t="shared" ca="1" si="0"/>
        <v>VIGENTE</v>
      </c>
      <c r="F20" s="219" t="str">
        <f t="shared" ca="1" si="1"/>
        <v>ALERTA</v>
      </c>
      <c r="G20" s="172" t="s">
        <v>1276</v>
      </c>
      <c r="H20" s="171" t="s">
        <v>838</v>
      </c>
      <c r="I20" s="216" t="s">
        <v>1217</v>
      </c>
      <c r="J20" s="207" t="s">
        <v>520</v>
      </c>
      <c r="K20" s="723">
        <v>4002</v>
      </c>
      <c r="L20" s="52"/>
      <c r="M20" s="52" t="str">
        <f t="shared" si="2"/>
        <v>D0609-12</v>
      </c>
      <c r="N20" s="52" t="str">
        <f t="shared" si="3"/>
        <v>11</v>
      </c>
      <c r="O20" s="601"/>
      <c r="P20" s="601"/>
      <c r="Q20" s="601"/>
    </row>
    <row r="21" spans="1:17" s="65" customFormat="1" ht="17.100000000000001" customHeight="1">
      <c r="A21" s="580" t="s">
        <v>1588</v>
      </c>
      <c r="B21" s="172" t="s">
        <v>1197</v>
      </c>
      <c r="C21" s="173">
        <v>38981</v>
      </c>
      <c r="D21" s="219">
        <v>46286</v>
      </c>
      <c r="E21" s="219" t="str">
        <f t="shared" ca="1" si="0"/>
        <v>VIGENTE</v>
      </c>
      <c r="F21" s="219" t="str">
        <f t="shared" ca="1" si="1"/>
        <v>ALERTA</v>
      </c>
      <c r="G21" s="172" t="s">
        <v>1276</v>
      </c>
      <c r="H21" s="171" t="s">
        <v>1366</v>
      </c>
      <c r="I21" s="216" t="s">
        <v>1217</v>
      </c>
      <c r="J21" s="207" t="s">
        <v>520</v>
      </c>
      <c r="K21" s="723">
        <v>4101</v>
      </c>
      <c r="L21" s="52"/>
      <c r="M21" s="52" t="str">
        <f t="shared" si="2"/>
        <v>D0609-12</v>
      </c>
      <c r="N21" s="52" t="str">
        <f t="shared" si="3"/>
        <v>12</v>
      </c>
      <c r="O21" s="601"/>
      <c r="P21" s="601"/>
      <c r="Q21" s="601"/>
    </row>
    <row r="22" spans="1:17" s="65" customFormat="1" ht="17.100000000000001" customHeight="1">
      <c r="A22" s="580" t="s">
        <v>1588</v>
      </c>
      <c r="B22" s="172" t="s">
        <v>1198</v>
      </c>
      <c r="C22" s="173">
        <v>38981</v>
      </c>
      <c r="D22" s="219">
        <v>46286</v>
      </c>
      <c r="E22" s="219" t="str">
        <f t="shared" ca="1" si="0"/>
        <v>VIGENTE</v>
      </c>
      <c r="F22" s="219" t="str">
        <f t="shared" ca="1" si="1"/>
        <v>ALERTA</v>
      </c>
      <c r="G22" s="172" t="s">
        <v>1276</v>
      </c>
      <c r="H22" s="171" t="s">
        <v>1206</v>
      </c>
      <c r="I22" s="216" t="s">
        <v>1217</v>
      </c>
      <c r="J22" s="207" t="s">
        <v>520</v>
      </c>
      <c r="K22" s="723">
        <v>4004</v>
      </c>
      <c r="L22" s="52"/>
      <c r="M22" s="52" t="str">
        <f t="shared" si="2"/>
        <v>D0609-12</v>
      </c>
      <c r="N22" s="52" t="str">
        <f t="shared" si="3"/>
        <v>13</v>
      </c>
      <c r="O22" s="601"/>
      <c r="P22" s="601"/>
      <c r="Q22" s="601"/>
    </row>
    <row r="23" spans="1:17" s="65" customFormat="1" ht="17.100000000000001" customHeight="1">
      <c r="A23" s="580" t="s">
        <v>1588</v>
      </c>
      <c r="B23" s="172" t="s">
        <v>936</v>
      </c>
      <c r="C23" s="173">
        <v>38981</v>
      </c>
      <c r="D23" s="219">
        <v>46286</v>
      </c>
      <c r="E23" s="219" t="str">
        <f t="shared" ca="1" si="0"/>
        <v>VIGENTE</v>
      </c>
      <c r="F23" s="219" t="str">
        <f t="shared" ca="1" si="1"/>
        <v>ALERTA</v>
      </c>
      <c r="G23" s="172" t="s">
        <v>1276</v>
      </c>
      <c r="H23" s="171" t="s">
        <v>1207</v>
      </c>
      <c r="I23" s="216" t="s">
        <v>1217</v>
      </c>
      <c r="J23" s="207" t="s">
        <v>520</v>
      </c>
      <c r="K23" s="723">
        <v>4008</v>
      </c>
      <c r="L23" s="52"/>
      <c r="M23" s="52" t="str">
        <f t="shared" si="2"/>
        <v>D0609-12</v>
      </c>
      <c r="N23" s="52" t="str">
        <f t="shared" si="3"/>
        <v>14</v>
      </c>
      <c r="O23" s="601"/>
      <c r="P23" s="601"/>
      <c r="Q23" s="601"/>
    </row>
    <row r="24" spans="1:17" s="65" customFormat="1" ht="17.100000000000001" customHeight="1">
      <c r="A24" s="580" t="s">
        <v>1588</v>
      </c>
      <c r="B24" s="172" t="s">
        <v>937</v>
      </c>
      <c r="C24" s="173">
        <v>38981</v>
      </c>
      <c r="D24" s="219">
        <v>46286</v>
      </c>
      <c r="E24" s="219" t="str">
        <f t="shared" ca="1" si="0"/>
        <v>VIGENTE</v>
      </c>
      <c r="F24" s="219" t="str">
        <f t="shared" ca="1" si="1"/>
        <v>ALERTA</v>
      </c>
      <c r="G24" s="172" t="s">
        <v>1276</v>
      </c>
      <c r="H24" s="171" t="s">
        <v>1208</v>
      </c>
      <c r="I24" s="216" t="s">
        <v>1217</v>
      </c>
      <c r="J24" s="207" t="s">
        <v>520</v>
      </c>
      <c r="K24" s="723">
        <v>4012</v>
      </c>
      <c r="L24" s="52"/>
      <c r="M24" s="52" t="str">
        <f t="shared" si="2"/>
        <v>D0609-12</v>
      </c>
      <c r="N24" s="52" t="str">
        <f t="shared" si="3"/>
        <v>15</v>
      </c>
      <c r="O24" s="601"/>
      <c r="P24" s="601"/>
      <c r="Q24" s="601"/>
    </row>
    <row r="25" spans="1:17" s="65" customFormat="1" ht="17.100000000000001" customHeight="1">
      <c r="A25" s="580" t="s">
        <v>1588</v>
      </c>
      <c r="B25" s="172" t="s">
        <v>938</v>
      </c>
      <c r="C25" s="173">
        <v>38981</v>
      </c>
      <c r="D25" s="219">
        <v>46286</v>
      </c>
      <c r="E25" s="219" t="str">
        <f t="shared" ca="1" si="0"/>
        <v>VIGENTE</v>
      </c>
      <c r="F25" s="219" t="str">
        <f t="shared" ca="1" si="1"/>
        <v>ALERTA</v>
      </c>
      <c r="G25" s="172" t="s">
        <v>1276</v>
      </c>
      <c r="H25" s="171" t="s">
        <v>1209</v>
      </c>
      <c r="I25" s="216" t="s">
        <v>1217</v>
      </c>
      <c r="J25" s="207" t="s">
        <v>520</v>
      </c>
      <c r="K25" s="723">
        <v>4104</v>
      </c>
      <c r="L25" s="52"/>
      <c r="M25" s="52" t="str">
        <f t="shared" si="2"/>
        <v>D0609-12</v>
      </c>
      <c r="N25" s="52" t="str">
        <f t="shared" si="3"/>
        <v>16</v>
      </c>
      <c r="O25" s="601"/>
      <c r="P25" s="601"/>
      <c r="Q25" s="601"/>
    </row>
    <row r="26" spans="1:17" s="65" customFormat="1" ht="17.100000000000001" customHeight="1">
      <c r="A26" s="580" t="s">
        <v>1588</v>
      </c>
      <c r="B26" s="172" t="s">
        <v>939</v>
      </c>
      <c r="C26" s="173">
        <v>38981</v>
      </c>
      <c r="D26" s="219">
        <v>46286</v>
      </c>
      <c r="E26" s="219" t="str">
        <f t="shared" ca="1" si="0"/>
        <v>VIGENTE</v>
      </c>
      <c r="F26" s="219" t="str">
        <f t="shared" ca="1" si="1"/>
        <v>ALERTA</v>
      </c>
      <c r="G26" s="172" t="s">
        <v>1276</v>
      </c>
      <c r="H26" s="171" t="s">
        <v>1210</v>
      </c>
      <c r="I26" s="216" t="s">
        <v>1217</v>
      </c>
      <c r="J26" s="207" t="s">
        <v>520</v>
      </c>
      <c r="K26" s="723">
        <v>4026</v>
      </c>
      <c r="L26" s="52"/>
      <c r="M26" s="52" t="str">
        <f t="shared" si="2"/>
        <v>D0609-12</v>
      </c>
      <c r="N26" s="52" t="str">
        <f t="shared" si="3"/>
        <v>17</v>
      </c>
      <c r="O26" s="601"/>
      <c r="P26" s="601"/>
      <c r="Q26" s="601"/>
    </row>
    <row r="27" spans="1:17" s="65" customFormat="1" ht="17.100000000000001" customHeight="1">
      <c r="A27" s="580" t="s">
        <v>1588</v>
      </c>
      <c r="B27" s="172" t="s">
        <v>940</v>
      </c>
      <c r="C27" s="173">
        <v>38981</v>
      </c>
      <c r="D27" s="219">
        <v>46286</v>
      </c>
      <c r="E27" s="219" t="str">
        <f t="shared" ca="1" si="0"/>
        <v>VIGENTE</v>
      </c>
      <c r="F27" s="219" t="str">
        <f t="shared" ca="1" si="1"/>
        <v>ALERTA</v>
      </c>
      <c r="G27" s="172" t="s">
        <v>1276</v>
      </c>
      <c r="H27" s="171" t="s">
        <v>1211</v>
      </c>
      <c r="I27" s="216" t="s">
        <v>1217</v>
      </c>
      <c r="J27" s="207" t="s">
        <v>520</v>
      </c>
      <c r="K27" s="723">
        <v>4024</v>
      </c>
      <c r="L27" s="52"/>
      <c r="M27" s="52" t="str">
        <f t="shared" si="2"/>
        <v>D0609-12</v>
      </c>
      <c r="N27" s="52" t="str">
        <f t="shared" si="3"/>
        <v>18</v>
      </c>
      <c r="O27" s="601"/>
      <c r="P27" s="601"/>
      <c r="Q27" s="601"/>
    </row>
    <row r="28" spans="1:17" s="65" customFormat="1" ht="17.100000000000001" customHeight="1">
      <c r="A28" s="580" t="s">
        <v>1588</v>
      </c>
      <c r="B28" s="172" t="s">
        <v>941</v>
      </c>
      <c r="C28" s="173">
        <v>38981</v>
      </c>
      <c r="D28" s="219">
        <v>46286</v>
      </c>
      <c r="E28" s="219" t="str">
        <f t="shared" ca="1" si="0"/>
        <v>VIGENTE</v>
      </c>
      <c r="F28" s="219" t="str">
        <f t="shared" ca="1" si="1"/>
        <v>ALERTA</v>
      </c>
      <c r="G28" s="172" t="s">
        <v>1276</v>
      </c>
      <c r="H28" s="171" t="s">
        <v>1212</v>
      </c>
      <c r="I28" s="216" t="s">
        <v>1217</v>
      </c>
      <c r="J28" s="207" t="s">
        <v>520</v>
      </c>
      <c r="K28" s="723">
        <v>4106</v>
      </c>
      <c r="L28" s="52"/>
      <c r="M28" s="52" t="str">
        <f t="shared" si="2"/>
        <v>D0609-12</v>
      </c>
      <c r="N28" s="52" t="str">
        <f t="shared" si="3"/>
        <v>19</v>
      </c>
      <c r="O28" s="601"/>
      <c r="P28" s="601"/>
      <c r="Q28" s="601"/>
    </row>
    <row r="29" spans="1:17" s="65" customFormat="1" ht="17.100000000000001" customHeight="1">
      <c r="A29" s="580" t="s">
        <v>1588</v>
      </c>
      <c r="B29" s="172" t="s">
        <v>942</v>
      </c>
      <c r="C29" s="173">
        <v>38981</v>
      </c>
      <c r="D29" s="219">
        <v>46286</v>
      </c>
      <c r="E29" s="219" t="str">
        <f t="shared" ca="1" si="0"/>
        <v>VIGENTE</v>
      </c>
      <c r="F29" s="219" t="str">
        <f t="shared" ca="1" si="1"/>
        <v>ALERTA</v>
      </c>
      <c r="G29" s="172" t="s">
        <v>1276</v>
      </c>
      <c r="H29" s="171" t="s">
        <v>1213</v>
      </c>
      <c r="I29" s="216" t="s">
        <v>1217</v>
      </c>
      <c r="J29" s="207" t="s">
        <v>520</v>
      </c>
      <c r="K29" s="723">
        <v>4103</v>
      </c>
      <c r="L29" s="52"/>
      <c r="M29" s="52" t="str">
        <f t="shared" si="2"/>
        <v>D0609-12</v>
      </c>
      <c r="N29" s="52" t="str">
        <f t="shared" si="3"/>
        <v>20</v>
      </c>
      <c r="O29" s="601"/>
      <c r="P29" s="601"/>
      <c r="Q29" s="601"/>
    </row>
    <row r="30" spans="1:17" s="65" customFormat="1" ht="17.100000000000001" customHeight="1">
      <c r="A30" s="580" t="s">
        <v>1588</v>
      </c>
      <c r="B30" s="172" t="s">
        <v>943</v>
      </c>
      <c r="C30" s="173">
        <v>38981</v>
      </c>
      <c r="D30" s="219">
        <v>46286</v>
      </c>
      <c r="E30" s="219" t="str">
        <f t="shared" ca="1" si="0"/>
        <v>VIGENTE</v>
      </c>
      <c r="F30" s="219" t="str">
        <f t="shared" ca="1" si="1"/>
        <v>ALERTA</v>
      </c>
      <c r="G30" s="172" t="s">
        <v>1276</v>
      </c>
      <c r="H30" s="171" t="s">
        <v>1214</v>
      </c>
      <c r="I30" s="216" t="s">
        <v>1217</v>
      </c>
      <c r="J30" s="207" t="s">
        <v>520</v>
      </c>
      <c r="K30" s="723">
        <v>4108</v>
      </c>
      <c r="L30" s="52"/>
      <c r="M30" s="52" t="str">
        <f t="shared" si="2"/>
        <v>D0609-12</v>
      </c>
      <c r="N30" s="52" t="str">
        <f t="shared" si="3"/>
        <v>21</v>
      </c>
      <c r="O30" s="601"/>
      <c r="P30" s="601"/>
      <c r="Q30" s="601"/>
    </row>
    <row r="31" spans="1:17" s="65" customFormat="1" ht="17.100000000000001" customHeight="1">
      <c r="A31" s="580" t="s">
        <v>1588</v>
      </c>
      <c r="B31" s="172" t="s">
        <v>944</v>
      </c>
      <c r="C31" s="173">
        <v>38981</v>
      </c>
      <c r="D31" s="219">
        <v>46286</v>
      </c>
      <c r="E31" s="219" t="str">
        <f t="shared" ca="1" si="0"/>
        <v>VIGENTE</v>
      </c>
      <c r="F31" s="219" t="str">
        <f t="shared" ca="1" si="1"/>
        <v>ALERTA</v>
      </c>
      <c r="G31" s="172" t="s">
        <v>1276</v>
      </c>
      <c r="H31" s="171" t="s">
        <v>1215</v>
      </c>
      <c r="I31" s="216" t="s">
        <v>1217</v>
      </c>
      <c r="J31" s="207" t="s">
        <v>520</v>
      </c>
      <c r="K31" s="723">
        <v>4105</v>
      </c>
      <c r="L31" s="52"/>
      <c r="M31" s="52" t="str">
        <f t="shared" si="2"/>
        <v>D0609-12</v>
      </c>
      <c r="N31" s="52" t="str">
        <f t="shared" si="3"/>
        <v>22</v>
      </c>
      <c r="O31" s="601"/>
      <c r="P31" s="601"/>
      <c r="Q31" s="601"/>
    </row>
    <row r="32" spans="1:17" s="65" customFormat="1" ht="17.100000000000001" customHeight="1">
      <c r="A32" s="580" t="s">
        <v>1588</v>
      </c>
      <c r="B32" s="172" t="s">
        <v>945</v>
      </c>
      <c r="C32" s="173">
        <v>38981</v>
      </c>
      <c r="D32" s="219">
        <v>46286</v>
      </c>
      <c r="E32" s="219" t="str">
        <f t="shared" ca="1" si="0"/>
        <v>VIGENTE</v>
      </c>
      <c r="F32" s="219" t="str">
        <f t="shared" ca="1" si="1"/>
        <v>ALERTA</v>
      </c>
      <c r="G32" s="172" t="s">
        <v>1276</v>
      </c>
      <c r="H32" s="171" t="s">
        <v>1216</v>
      </c>
      <c r="I32" s="216" t="s">
        <v>1217</v>
      </c>
      <c r="J32" s="207" t="s">
        <v>520</v>
      </c>
      <c r="K32" s="723">
        <v>4032</v>
      </c>
      <c r="L32" s="52"/>
      <c r="M32" s="52" t="str">
        <f t="shared" si="2"/>
        <v>D0609-12</v>
      </c>
      <c r="N32" s="52" t="str">
        <f t="shared" si="3"/>
        <v>23</v>
      </c>
      <c r="O32" s="601"/>
      <c r="P32" s="601"/>
      <c r="Q32" s="601"/>
    </row>
    <row r="33" spans="1:17" s="65" customFormat="1" ht="17.100000000000001" customHeight="1">
      <c r="A33" s="580" t="s">
        <v>1588</v>
      </c>
      <c r="B33" s="172" t="s">
        <v>1218</v>
      </c>
      <c r="C33" s="173">
        <v>38981</v>
      </c>
      <c r="D33" s="219">
        <v>46286</v>
      </c>
      <c r="E33" s="219" t="str">
        <f t="shared" ca="1" si="0"/>
        <v>VIGENTE</v>
      </c>
      <c r="F33" s="219" t="str">
        <f t="shared" ca="1" si="1"/>
        <v>ALERTA</v>
      </c>
      <c r="G33" s="172" t="s">
        <v>1276</v>
      </c>
      <c r="H33" s="171" t="s">
        <v>1219</v>
      </c>
      <c r="I33" s="216" t="s">
        <v>1217</v>
      </c>
      <c r="J33" s="207" t="s">
        <v>520</v>
      </c>
      <c r="K33" s="723">
        <v>4010</v>
      </c>
      <c r="L33" s="52"/>
      <c r="M33" s="52" t="str">
        <f t="shared" si="2"/>
        <v>D0609-12</v>
      </c>
      <c r="N33" s="52" t="str">
        <f t="shared" si="3"/>
        <v>24</v>
      </c>
      <c r="O33" s="601"/>
      <c r="P33" s="601"/>
      <c r="Q33" s="601"/>
    </row>
    <row r="34" spans="1:17" s="65" customFormat="1" ht="17.100000000000001" customHeight="1">
      <c r="A34" s="580" t="s">
        <v>1588</v>
      </c>
      <c r="B34" s="172" t="s">
        <v>986</v>
      </c>
      <c r="C34" s="173">
        <v>38981</v>
      </c>
      <c r="D34" s="219">
        <v>46286</v>
      </c>
      <c r="E34" s="219" t="str">
        <f t="shared" ca="1" si="0"/>
        <v>VIGENTE</v>
      </c>
      <c r="F34" s="219" t="str">
        <f t="shared" ca="1" si="1"/>
        <v>ALERTA</v>
      </c>
      <c r="G34" s="172" t="s">
        <v>1276</v>
      </c>
      <c r="H34" s="171" t="s">
        <v>948</v>
      </c>
      <c r="I34" s="216" t="s">
        <v>1217</v>
      </c>
      <c r="J34" s="207" t="s">
        <v>520</v>
      </c>
      <c r="K34" s="723">
        <v>4009</v>
      </c>
      <c r="L34" s="52"/>
      <c r="M34" s="52" t="str">
        <f t="shared" si="2"/>
        <v>D0609-12</v>
      </c>
      <c r="N34" s="52" t="str">
        <f t="shared" si="3"/>
        <v>25</v>
      </c>
      <c r="O34" s="601"/>
      <c r="P34" s="601"/>
      <c r="Q34" s="601"/>
    </row>
    <row r="35" spans="1:17" s="65" customFormat="1" ht="17.100000000000001" customHeight="1">
      <c r="A35" s="580" t="s">
        <v>1588</v>
      </c>
      <c r="B35" s="172" t="s">
        <v>987</v>
      </c>
      <c r="C35" s="173">
        <v>38981</v>
      </c>
      <c r="D35" s="219">
        <v>46286</v>
      </c>
      <c r="E35" s="219" t="str">
        <f t="shared" ca="1" si="0"/>
        <v>VIGENTE</v>
      </c>
      <c r="F35" s="219" t="str">
        <f t="shared" ca="1" si="1"/>
        <v>ALERTA</v>
      </c>
      <c r="G35" s="172" t="s">
        <v>1276</v>
      </c>
      <c r="H35" s="171" t="s">
        <v>949</v>
      </c>
      <c r="I35" s="216" t="s">
        <v>1217</v>
      </c>
      <c r="J35" s="207" t="s">
        <v>520</v>
      </c>
      <c r="K35" s="723">
        <v>4028</v>
      </c>
      <c r="L35" s="52"/>
      <c r="M35" s="52" t="str">
        <f t="shared" si="2"/>
        <v>D0609-12</v>
      </c>
      <c r="N35" s="52" t="str">
        <f t="shared" si="3"/>
        <v>26</v>
      </c>
      <c r="O35" s="601"/>
      <c r="P35" s="601"/>
      <c r="Q35" s="601"/>
    </row>
    <row r="36" spans="1:17" s="65" customFormat="1" ht="17.100000000000001" customHeight="1">
      <c r="A36" s="580" t="s">
        <v>1588</v>
      </c>
      <c r="B36" s="172" t="s">
        <v>988</v>
      </c>
      <c r="C36" s="173">
        <v>38981</v>
      </c>
      <c r="D36" s="219">
        <v>46286</v>
      </c>
      <c r="E36" s="219" t="str">
        <f t="shared" ca="1" si="0"/>
        <v>VIGENTE</v>
      </c>
      <c r="F36" s="219" t="str">
        <f t="shared" ca="1" si="1"/>
        <v>ALERTA</v>
      </c>
      <c r="G36" s="172" t="s">
        <v>1276</v>
      </c>
      <c r="H36" s="171" t="s">
        <v>950</v>
      </c>
      <c r="I36" s="216" t="s">
        <v>1217</v>
      </c>
      <c r="J36" s="207" t="s">
        <v>520</v>
      </c>
      <c r="K36" s="723">
        <v>4015</v>
      </c>
      <c r="L36" s="52"/>
      <c r="M36" s="52" t="str">
        <f t="shared" si="2"/>
        <v>D0609-12</v>
      </c>
      <c r="N36" s="52" t="str">
        <f t="shared" si="3"/>
        <v>27</v>
      </c>
      <c r="O36" s="601"/>
      <c r="P36" s="601"/>
      <c r="Q36" s="601"/>
    </row>
    <row r="37" spans="1:17" s="65" customFormat="1" ht="17.100000000000001" customHeight="1">
      <c r="A37" s="580" t="s">
        <v>1588</v>
      </c>
      <c r="B37" s="172" t="s">
        <v>989</v>
      </c>
      <c r="C37" s="173">
        <v>38981</v>
      </c>
      <c r="D37" s="219">
        <v>46286</v>
      </c>
      <c r="E37" s="219" t="str">
        <f t="shared" ref="E37:E70" ca="1" si="4">IF(D37&lt;=$T$2,"CADUCADO","VIGENTE")</f>
        <v>VIGENTE</v>
      </c>
      <c r="F37" s="219" t="str">
        <f t="shared" ref="F37:F70" ca="1" si="5">IF($T$2&gt;=(EDATE(D37,-4)),"ALERTA","OK")</f>
        <v>ALERTA</v>
      </c>
      <c r="G37" s="172" t="s">
        <v>1276</v>
      </c>
      <c r="H37" s="171" t="s">
        <v>1371</v>
      </c>
      <c r="I37" s="216" t="s">
        <v>1217</v>
      </c>
      <c r="J37" s="207" t="s">
        <v>520</v>
      </c>
      <c r="K37" s="723">
        <v>4018</v>
      </c>
      <c r="L37" s="52"/>
      <c r="M37" s="52" t="str">
        <f t="shared" si="2"/>
        <v>D0609-12</v>
      </c>
      <c r="N37" s="52" t="str">
        <f t="shared" si="3"/>
        <v>28</v>
      </c>
      <c r="O37" s="601"/>
      <c r="P37" s="601"/>
      <c r="Q37" s="601"/>
    </row>
    <row r="38" spans="1:17" s="65" customFormat="1" ht="17.100000000000001" customHeight="1">
      <c r="A38" s="580" t="s">
        <v>1588</v>
      </c>
      <c r="B38" s="172" t="s">
        <v>990</v>
      </c>
      <c r="C38" s="173">
        <v>38981</v>
      </c>
      <c r="D38" s="219">
        <v>46286</v>
      </c>
      <c r="E38" s="219" t="str">
        <f t="shared" ca="1" si="4"/>
        <v>VIGENTE</v>
      </c>
      <c r="F38" s="219" t="str">
        <f t="shared" ca="1" si="5"/>
        <v>ALERTA</v>
      </c>
      <c r="G38" s="172" t="s">
        <v>1276</v>
      </c>
      <c r="H38" s="171" t="s">
        <v>1372</v>
      </c>
      <c r="I38" s="216" t="s">
        <v>1217</v>
      </c>
      <c r="J38" s="207" t="s">
        <v>520</v>
      </c>
      <c r="K38" s="723">
        <v>4396</v>
      </c>
      <c r="L38" s="52"/>
      <c r="M38" s="52" t="str">
        <f t="shared" si="2"/>
        <v>D0609-12</v>
      </c>
      <c r="N38" s="52" t="str">
        <f t="shared" si="3"/>
        <v>29</v>
      </c>
      <c r="O38" s="601"/>
      <c r="P38" s="601"/>
      <c r="Q38" s="601"/>
    </row>
    <row r="39" spans="1:17" s="65" customFormat="1" ht="17.100000000000001" customHeight="1">
      <c r="A39" s="580" t="s">
        <v>1588</v>
      </c>
      <c r="B39" s="172" t="s">
        <v>991</v>
      </c>
      <c r="C39" s="173">
        <v>38981</v>
      </c>
      <c r="D39" s="219">
        <v>46286</v>
      </c>
      <c r="E39" s="219" t="str">
        <f t="shared" ca="1" si="4"/>
        <v>VIGENTE</v>
      </c>
      <c r="F39" s="219" t="str">
        <f t="shared" ca="1" si="5"/>
        <v>ALERTA</v>
      </c>
      <c r="G39" s="172" t="s">
        <v>1276</v>
      </c>
      <c r="H39" s="171" t="s">
        <v>951</v>
      </c>
      <c r="I39" s="216" t="s">
        <v>1217</v>
      </c>
      <c r="J39" s="207" t="s">
        <v>520</v>
      </c>
      <c r="K39" s="723">
        <v>4055</v>
      </c>
      <c r="L39" s="52"/>
      <c r="M39" s="52" t="str">
        <f t="shared" si="2"/>
        <v>D0609-12</v>
      </c>
      <c r="N39" s="52" t="str">
        <f t="shared" si="3"/>
        <v>30</v>
      </c>
      <c r="O39" s="601"/>
      <c r="P39" s="601"/>
      <c r="Q39" s="601"/>
    </row>
    <row r="40" spans="1:17" s="65" customFormat="1" ht="17.100000000000001" customHeight="1">
      <c r="A40" s="580" t="s">
        <v>1588</v>
      </c>
      <c r="B40" s="172" t="s">
        <v>992</v>
      </c>
      <c r="C40" s="173">
        <v>38981</v>
      </c>
      <c r="D40" s="219">
        <v>46286</v>
      </c>
      <c r="E40" s="219" t="str">
        <f t="shared" ca="1" si="4"/>
        <v>VIGENTE</v>
      </c>
      <c r="F40" s="219" t="str">
        <f t="shared" ca="1" si="5"/>
        <v>ALERTA</v>
      </c>
      <c r="G40" s="172" t="s">
        <v>1276</v>
      </c>
      <c r="H40" s="171" t="s">
        <v>952</v>
      </c>
      <c r="I40" s="216" t="s">
        <v>1217</v>
      </c>
      <c r="J40" s="207" t="s">
        <v>520</v>
      </c>
      <c r="K40" s="723">
        <v>4011</v>
      </c>
      <c r="L40" s="52"/>
      <c r="M40" s="52" t="str">
        <f t="shared" si="2"/>
        <v>D0609-12</v>
      </c>
      <c r="N40" s="52" t="str">
        <f t="shared" si="3"/>
        <v>31</v>
      </c>
      <c r="O40" s="601"/>
      <c r="P40" s="601"/>
      <c r="Q40" s="601"/>
    </row>
    <row r="41" spans="1:17" s="65" customFormat="1" ht="17.100000000000001" customHeight="1">
      <c r="A41" s="580" t="s">
        <v>1588</v>
      </c>
      <c r="B41" s="172" t="s">
        <v>993</v>
      </c>
      <c r="C41" s="173">
        <v>38981</v>
      </c>
      <c r="D41" s="219">
        <v>46286</v>
      </c>
      <c r="E41" s="219" t="str">
        <f t="shared" ca="1" si="4"/>
        <v>VIGENTE</v>
      </c>
      <c r="F41" s="219" t="str">
        <f t="shared" ca="1" si="5"/>
        <v>ALERTA</v>
      </c>
      <c r="G41" s="172" t="s">
        <v>1276</v>
      </c>
      <c r="H41" s="171" t="s">
        <v>953</v>
      </c>
      <c r="I41" s="216" t="s">
        <v>1217</v>
      </c>
      <c r="J41" s="207" t="s">
        <v>520</v>
      </c>
      <c r="K41" s="723">
        <v>4020</v>
      </c>
      <c r="L41" s="52"/>
      <c r="M41" s="52" t="str">
        <f t="shared" si="2"/>
        <v>D0609-12</v>
      </c>
      <c r="N41" s="52" t="str">
        <f t="shared" si="3"/>
        <v>32</v>
      </c>
      <c r="O41" s="601"/>
      <c r="P41" s="601"/>
      <c r="Q41" s="601"/>
    </row>
    <row r="42" spans="1:17" s="65" customFormat="1" ht="17.100000000000001" customHeight="1">
      <c r="A42" s="580" t="s">
        <v>1588</v>
      </c>
      <c r="B42" s="172" t="s">
        <v>994</v>
      </c>
      <c r="C42" s="173">
        <v>38981</v>
      </c>
      <c r="D42" s="219">
        <v>46286</v>
      </c>
      <c r="E42" s="219" t="str">
        <f t="shared" ca="1" si="4"/>
        <v>VIGENTE</v>
      </c>
      <c r="F42" s="219" t="str">
        <f t="shared" ca="1" si="5"/>
        <v>ALERTA</v>
      </c>
      <c r="G42" s="172" t="s">
        <v>1276</v>
      </c>
      <c r="H42" s="171" t="s">
        <v>954</v>
      </c>
      <c r="I42" s="216" t="s">
        <v>1217</v>
      </c>
      <c r="J42" s="207" t="s">
        <v>520</v>
      </c>
      <c r="K42" s="723">
        <v>4100</v>
      </c>
      <c r="L42" s="52"/>
      <c r="M42" s="52" t="str">
        <f t="shared" si="2"/>
        <v>D0609-12</v>
      </c>
      <c r="N42" s="52" t="str">
        <f t="shared" si="3"/>
        <v>33</v>
      </c>
      <c r="O42" s="601"/>
      <c r="P42" s="601"/>
      <c r="Q42" s="601"/>
    </row>
    <row r="43" spans="1:17" s="65" customFormat="1" ht="17.100000000000001" customHeight="1">
      <c r="A43" s="580" t="s">
        <v>1588</v>
      </c>
      <c r="B43" s="172" t="s">
        <v>995</v>
      </c>
      <c r="C43" s="173">
        <v>38981</v>
      </c>
      <c r="D43" s="219">
        <v>46286</v>
      </c>
      <c r="E43" s="219" t="str">
        <f t="shared" ca="1" si="4"/>
        <v>VIGENTE</v>
      </c>
      <c r="F43" s="219" t="str">
        <f t="shared" ca="1" si="5"/>
        <v>ALERTA</v>
      </c>
      <c r="G43" s="172" t="s">
        <v>1276</v>
      </c>
      <c r="H43" s="171" t="s">
        <v>1367</v>
      </c>
      <c r="I43" s="216" t="s">
        <v>1217</v>
      </c>
      <c r="J43" s="207" t="s">
        <v>520</v>
      </c>
      <c r="K43" s="723">
        <v>4060</v>
      </c>
      <c r="L43" s="52"/>
      <c r="M43" s="52" t="str">
        <f t="shared" si="2"/>
        <v>D0609-12</v>
      </c>
      <c r="N43" s="52" t="str">
        <f t="shared" si="3"/>
        <v>34</v>
      </c>
      <c r="O43" s="601"/>
      <c r="P43" s="601"/>
      <c r="Q43" s="601"/>
    </row>
    <row r="44" spans="1:17" s="65" customFormat="1" ht="17.100000000000001" customHeight="1">
      <c r="A44" s="580" t="s">
        <v>1588</v>
      </c>
      <c r="B44" s="172" t="s">
        <v>996</v>
      </c>
      <c r="C44" s="173">
        <v>38981</v>
      </c>
      <c r="D44" s="219">
        <v>46286</v>
      </c>
      <c r="E44" s="219" t="str">
        <f t="shared" ca="1" si="4"/>
        <v>VIGENTE</v>
      </c>
      <c r="F44" s="219" t="str">
        <f t="shared" ca="1" si="5"/>
        <v>ALERTA</v>
      </c>
      <c r="G44" s="172" t="s">
        <v>1276</v>
      </c>
      <c r="H44" s="171" t="s">
        <v>955</v>
      </c>
      <c r="I44" s="216" t="s">
        <v>1217</v>
      </c>
      <c r="J44" s="207" t="s">
        <v>520</v>
      </c>
      <c r="K44" s="723">
        <v>4007</v>
      </c>
      <c r="L44" s="52"/>
      <c r="M44" s="52" t="str">
        <f t="shared" si="2"/>
        <v>D0609-12</v>
      </c>
      <c r="N44" s="52" t="str">
        <f t="shared" si="3"/>
        <v>35</v>
      </c>
      <c r="O44" s="601"/>
      <c r="P44" s="601"/>
      <c r="Q44" s="601"/>
    </row>
    <row r="45" spans="1:17" s="65" customFormat="1" ht="17.100000000000001" customHeight="1">
      <c r="A45" s="580" t="s">
        <v>1588</v>
      </c>
      <c r="B45" s="172" t="s">
        <v>997</v>
      </c>
      <c r="C45" s="173">
        <v>38981</v>
      </c>
      <c r="D45" s="219">
        <v>46286</v>
      </c>
      <c r="E45" s="219" t="str">
        <f t="shared" ca="1" si="4"/>
        <v>VIGENTE</v>
      </c>
      <c r="F45" s="219" t="str">
        <f t="shared" ca="1" si="5"/>
        <v>ALERTA</v>
      </c>
      <c r="G45" s="172" t="s">
        <v>1276</v>
      </c>
      <c r="H45" s="171" t="s">
        <v>956</v>
      </c>
      <c r="I45" s="216" t="s">
        <v>1217</v>
      </c>
      <c r="J45" s="207" t="s">
        <v>520</v>
      </c>
      <c r="K45" s="723">
        <v>4027</v>
      </c>
      <c r="L45" s="52"/>
      <c r="M45" s="52" t="str">
        <f t="shared" si="2"/>
        <v>D0609-12</v>
      </c>
      <c r="N45" s="52" t="str">
        <f t="shared" si="3"/>
        <v>36</v>
      </c>
      <c r="O45" s="601"/>
      <c r="P45" s="601"/>
      <c r="Q45" s="601"/>
    </row>
    <row r="46" spans="1:17" s="65" customFormat="1" ht="17.100000000000001" customHeight="1">
      <c r="A46" s="580" t="s">
        <v>1588</v>
      </c>
      <c r="B46" s="172" t="s">
        <v>997</v>
      </c>
      <c r="C46" s="173">
        <v>38981</v>
      </c>
      <c r="D46" s="219">
        <v>46286</v>
      </c>
      <c r="E46" s="219" t="str">
        <f ca="1">IF(D46&lt;=$T$2,"CADUCADO","VIGENTE")</f>
        <v>VIGENTE</v>
      </c>
      <c r="F46" s="219" t="str">
        <f ca="1">IF($T$2&gt;=(EDATE(D46,-4)),"ALERTA","OK")</f>
        <v>ALERTA</v>
      </c>
      <c r="G46" s="172" t="s">
        <v>1276</v>
      </c>
      <c r="H46" s="174" t="s">
        <v>4492</v>
      </c>
      <c r="I46" s="216"/>
      <c r="J46" s="172"/>
      <c r="K46" s="354">
        <v>4021</v>
      </c>
      <c r="L46" s="52"/>
      <c r="M46" s="52"/>
      <c r="N46" s="52"/>
      <c r="O46" s="601"/>
      <c r="P46" s="601"/>
      <c r="Q46" s="601"/>
    </row>
    <row r="47" spans="1:17" s="65" customFormat="1" ht="17.100000000000001" customHeight="1">
      <c r="A47" s="580" t="s">
        <v>1588</v>
      </c>
      <c r="B47" s="172" t="s">
        <v>998</v>
      </c>
      <c r="C47" s="173">
        <v>38981</v>
      </c>
      <c r="D47" s="219">
        <v>46286</v>
      </c>
      <c r="E47" s="219" t="str">
        <f t="shared" ca="1" si="4"/>
        <v>VIGENTE</v>
      </c>
      <c r="F47" s="219" t="str">
        <f t="shared" ca="1" si="5"/>
        <v>ALERTA</v>
      </c>
      <c r="G47" s="172" t="s">
        <v>1276</v>
      </c>
      <c r="H47" s="171" t="s">
        <v>957</v>
      </c>
      <c r="I47" s="216" t="s">
        <v>1217</v>
      </c>
      <c r="J47" s="207" t="s">
        <v>520</v>
      </c>
      <c r="K47" s="723">
        <v>4213</v>
      </c>
      <c r="L47" s="52"/>
      <c r="M47" s="52" t="str">
        <f t="shared" si="2"/>
        <v>D0609-12</v>
      </c>
      <c r="N47" s="52" t="str">
        <f t="shared" si="3"/>
        <v>38</v>
      </c>
      <c r="O47" s="601"/>
      <c r="P47" s="601"/>
      <c r="Q47" s="601"/>
    </row>
    <row r="48" spans="1:17" s="65" customFormat="1" ht="17.100000000000001" customHeight="1">
      <c r="A48" s="580" t="s">
        <v>1588</v>
      </c>
      <c r="B48" s="172" t="s">
        <v>1165</v>
      </c>
      <c r="C48" s="173">
        <v>38981</v>
      </c>
      <c r="D48" s="219">
        <v>46286</v>
      </c>
      <c r="E48" s="219" t="str">
        <f t="shared" ca="1" si="4"/>
        <v>VIGENTE</v>
      </c>
      <c r="F48" s="219" t="str">
        <f t="shared" ca="1" si="5"/>
        <v>ALERTA</v>
      </c>
      <c r="G48" s="172" t="s">
        <v>1276</v>
      </c>
      <c r="H48" s="171" t="s">
        <v>958</v>
      </c>
      <c r="I48" s="216" t="s">
        <v>1217</v>
      </c>
      <c r="J48" s="207" t="s">
        <v>520</v>
      </c>
      <c r="K48" s="723">
        <v>4216</v>
      </c>
      <c r="L48" s="52"/>
      <c r="M48" s="52" t="str">
        <f t="shared" si="2"/>
        <v>D0609-12</v>
      </c>
      <c r="N48" s="52" t="str">
        <f t="shared" si="3"/>
        <v>39</v>
      </c>
      <c r="O48" s="601"/>
      <c r="P48" s="601"/>
      <c r="Q48" s="601"/>
    </row>
    <row r="49" spans="1:17" s="65" customFormat="1" ht="17.100000000000001" customHeight="1">
      <c r="A49" s="580" t="s">
        <v>1588</v>
      </c>
      <c r="B49" s="172" t="s">
        <v>997</v>
      </c>
      <c r="C49" s="173">
        <v>38981</v>
      </c>
      <c r="D49" s="219">
        <v>46286</v>
      </c>
      <c r="E49" s="219" t="str">
        <f ca="1">IF(D49&lt;=$T$2,"CADUCADO","VIGENTE")</f>
        <v>VIGENTE</v>
      </c>
      <c r="F49" s="219" t="str">
        <f ca="1">IF($T$2&gt;=(EDATE(D49,-4)),"ALERTA","OK")</f>
        <v>ALERTA</v>
      </c>
      <c r="G49" s="172" t="s">
        <v>1276</v>
      </c>
      <c r="H49" s="174" t="s">
        <v>4493</v>
      </c>
      <c r="I49" s="216"/>
      <c r="J49" s="172"/>
      <c r="K49" s="354">
        <v>4209</v>
      </c>
      <c r="L49" s="52"/>
      <c r="M49" s="52"/>
      <c r="N49" s="52"/>
      <c r="O49" s="601"/>
      <c r="P49" s="601"/>
      <c r="Q49" s="601"/>
    </row>
    <row r="50" spans="1:17" s="65" customFormat="1" ht="17.100000000000001" customHeight="1">
      <c r="A50" s="580" t="s">
        <v>1588</v>
      </c>
      <c r="B50" s="172" t="s">
        <v>1166</v>
      </c>
      <c r="C50" s="173">
        <v>38981</v>
      </c>
      <c r="D50" s="219">
        <v>46286</v>
      </c>
      <c r="E50" s="219" t="str">
        <f t="shared" ca="1" si="4"/>
        <v>VIGENTE</v>
      </c>
      <c r="F50" s="219" t="str">
        <f t="shared" ca="1" si="5"/>
        <v>ALERTA</v>
      </c>
      <c r="G50" s="172" t="s">
        <v>1276</v>
      </c>
      <c r="H50" s="171" t="s">
        <v>959</v>
      </c>
      <c r="I50" s="216" t="s">
        <v>1217</v>
      </c>
      <c r="J50" s="207" t="s">
        <v>520</v>
      </c>
      <c r="K50" s="723">
        <v>4217</v>
      </c>
      <c r="L50" s="52"/>
      <c r="M50" s="52" t="str">
        <f t="shared" si="2"/>
        <v>D0609-12</v>
      </c>
      <c r="N50" s="52" t="str">
        <f t="shared" si="3"/>
        <v>41</v>
      </c>
      <c r="O50" s="601"/>
      <c r="P50" s="601"/>
      <c r="Q50" s="601"/>
    </row>
    <row r="51" spans="1:17" s="65" customFormat="1" ht="17.100000000000001" customHeight="1">
      <c r="A51" s="580" t="s">
        <v>1588</v>
      </c>
      <c r="B51" s="172" t="s">
        <v>1167</v>
      </c>
      <c r="C51" s="173">
        <v>38981</v>
      </c>
      <c r="D51" s="219">
        <v>46286</v>
      </c>
      <c r="E51" s="219" t="str">
        <f t="shared" ca="1" si="4"/>
        <v>VIGENTE</v>
      </c>
      <c r="F51" s="219" t="str">
        <f t="shared" ca="1" si="5"/>
        <v>ALERTA</v>
      </c>
      <c r="G51" s="172" t="s">
        <v>1276</v>
      </c>
      <c r="H51" s="171" t="s">
        <v>960</v>
      </c>
      <c r="I51" s="216" t="s">
        <v>1217</v>
      </c>
      <c r="J51" s="207" t="s">
        <v>520</v>
      </c>
      <c r="K51" s="723">
        <v>4179</v>
      </c>
      <c r="L51" s="52"/>
      <c r="M51" s="52" t="str">
        <f t="shared" si="2"/>
        <v>D0609-12</v>
      </c>
      <c r="N51" s="52" t="str">
        <f t="shared" si="3"/>
        <v>42</v>
      </c>
      <c r="O51" s="601"/>
      <c r="P51" s="601"/>
      <c r="Q51" s="601"/>
    </row>
    <row r="52" spans="1:17" s="65" customFormat="1" ht="17.100000000000001" customHeight="1">
      <c r="A52" s="580" t="s">
        <v>1588</v>
      </c>
      <c r="B52" s="172" t="s">
        <v>1168</v>
      </c>
      <c r="C52" s="173">
        <v>38981</v>
      </c>
      <c r="D52" s="219">
        <v>46286</v>
      </c>
      <c r="E52" s="219" t="str">
        <f t="shared" ca="1" si="4"/>
        <v>VIGENTE</v>
      </c>
      <c r="F52" s="219" t="str">
        <f t="shared" ca="1" si="5"/>
        <v>ALERTA</v>
      </c>
      <c r="G52" s="172" t="s">
        <v>1276</v>
      </c>
      <c r="H52" s="171" t="s">
        <v>961</v>
      </c>
      <c r="I52" s="216" t="s">
        <v>1217</v>
      </c>
      <c r="J52" s="207" t="s">
        <v>520</v>
      </c>
      <c r="K52" s="723">
        <v>4223</v>
      </c>
      <c r="L52" s="52"/>
      <c r="M52" s="52" t="str">
        <f t="shared" si="2"/>
        <v>D0609-12</v>
      </c>
      <c r="N52" s="52" t="str">
        <f t="shared" si="3"/>
        <v>43</v>
      </c>
      <c r="O52" s="601"/>
      <c r="P52" s="601"/>
      <c r="Q52" s="601"/>
    </row>
    <row r="53" spans="1:17" s="65" customFormat="1" ht="17.100000000000001" customHeight="1">
      <c r="A53" s="580" t="s">
        <v>1588</v>
      </c>
      <c r="B53" s="172" t="s">
        <v>1169</v>
      </c>
      <c r="C53" s="173">
        <v>38981</v>
      </c>
      <c r="D53" s="219">
        <v>46286</v>
      </c>
      <c r="E53" s="219" t="str">
        <f t="shared" ca="1" si="4"/>
        <v>VIGENTE</v>
      </c>
      <c r="F53" s="219" t="str">
        <f t="shared" ca="1" si="5"/>
        <v>ALERTA</v>
      </c>
      <c r="G53" s="172" t="s">
        <v>1276</v>
      </c>
      <c r="H53" s="171" t="s">
        <v>962</v>
      </c>
      <c r="I53" s="216" t="s">
        <v>1217</v>
      </c>
      <c r="J53" s="207" t="s">
        <v>520</v>
      </c>
      <c r="K53" s="723">
        <v>4292</v>
      </c>
      <c r="L53" s="52"/>
      <c r="M53" s="52" t="str">
        <f t="shared" si="2"/>
        <v>D0609-12</v>
      </c>
      <c r="N53" s="52" t="str">
        <f t="shared" si="3"/>
        <v>44</v>
      </c>
      <c r="O53" s="601"/>
      <c r="P53" s="601"/>
      <c r="Q53" s="601"/>
    </row>
    <row r="54" spans="1:17" s="65" customFormat="1" ht="17.100000000000001" customHeight="1">
      <c r="A54" s="580" t="s">
        <v>1588</v>
      </c>
      <c r="B54" s="172" t="s">
        <v>1170</v>
      </c>
      <c r="C54" s="173">
        <v>38981</v>
      </c>
      <c r="D54" s="219">
        <v>46286</v>
      </c>
      <c r="E54" s="219" t="str">
        <f t="shared" ca="1" si="4"/>
        <v>VIGENTE</v>
      </c>
      <c r="F54" s="219" t="str">
        <f t="shared" ca="1" si="5"/>
        <v>ALERTA</v>
      </c>
      <c r="G54" s="172" t="s">
        <v>1276</v>
      </c>
      <c r="H54" s="171" t="s">
        <v>963</v>
      </c>
      <c r="I54" s="216" t="s">
        <v>1217</v>
      </c>
      <c r="J54" s="207" t="s">
        <v>520</v>
      </c>
      <c r="K54" s="723">
        <v>4329</v>
      </c>
      <c r="L54" s="52"/>
      <c r="M54" s="52" t="str">
        <f t="shared" si="2"/>
        <v>D0609-12</v>
      </c>
      <c r="N54" s="52" t="str">
        <f t="shared" si="3"/>
        <v>45</v>
      </c>
      <c r="O54" s="601"/>
      <c r="P54" s="601"/>
      <c r="Q54" s="601"/>
    </row>
    <row r="55" spans="1:17" s="65" customFormat="1" ht="17.100000000000001" customHeight="1">
      <c r="A55" s="580" t="s">
        <v>1588</v>
      </c>
      <c r="B55" s="172" t="s">
        <v>1171</v>
      </c>
      <c r="C55" s="173">
        <v>38981</v>
      </c>
      <c r="D55" s="219">
        <v>46286</v>
      </c>
      <c r="E55" s="219" t="str">
        <f t="shared" ca="1" si="4"/>
        <v>VIGENTE</v>
      </c>
      <c r="F55" s="219" t="str">
        <f t="shared" ca="1" si="5"/>
        <v>ALERTA</v>
      </c>
      <c r="G55" s="172" t="s">
        <v>1276</v>
      </c>
      <c r="H55" s="171" t="s">
        <v>964</v>
      </c>
      <c r="I55" s="216" t="s">
        <v>1217</v>
      </c>
      <c r="J55" s="207" t="s">
        <v>520</v>
      </c>
      <c r="K55" s="723">
        <v>4380</v>
      </c>
      <c r="L55" s="52"/>
      <c r="M55" s="52" t="str">
        <f t="shared" si="2"/>
        <v>D0609-12</v>
      </c>
      <c r="N55" s="52" t="str">
        <f t="shared" si="3"/>
        <v>46</v>
      </c>
      <c r="O55" s="601"/>
      <c r="P55" s="601"/>
      <c r="Q55" s="601"/>
    </row>
    <row r="56" spans="1:17" s="65" customFormat="1" ht="17.100000000000001" customHeight="1">
      <c r="A56" s="580" t="s">
        <v>1588</v>
      </c>
      <c r="B56" s="172" t="s">
        <v>1172</v>
      </c>
      <c r="C56" s="173">
        <v>38981</v>
      </c>
      <c r="D56" s="219">
        <v>46286</v>
      </c>
      <c r="E56" s="219" t="str">
        <f t="shared" ca="1" si="4"/>
        <v>VIGENTE</v>
      </c>
      <c r="F56" s="219" t="str">
        <f t="shared" ca="1" si="5"/>
        <v>ALERTA</v>
      </c>
      <c r="G56" s="172" t="s">
        <v>1276</v>
      </c>
      <c r="H56" s="171" t="s">
        <v>965</v>
      </c>
      <c r="I56" s="216" t="s">
        <v>1217</v>
      </c>
      <c r="J56" s="207" t="s">
        <v>520</v>
      </c>
      <c r="K56" s="723">
        <v>4363</v>
      </c>
      <c r="L56" s="52"/>
      <c r="M56" s="52" t="str">
        <f t="shared" si="2"/>
        <v>D0609-12</v>
      </c>
      <c r="N56" s="52" t="str">
        <f t="shared" si="3"/>
        <v>47</v>
      </c>
      <c r="O56" s="601"/>
      <c r="P56" s="601"/>
      <c r="Q56" s="601"/>
    </row>
    <row r="57" spans="1:17" s="65" customFormat="1" ht="17.100000000000001" customHeight="1">
      <c r="A57" s="580" t="s">
        <v>1588</v>
      </c>
      <c r="B57" s="172" t="s">
        <v>946</v>
      </c>
      <c r="C57" s="173">
        <v>38981</v>
      </c>
      <c r="D57" s="219">
        <v>46286</v>
      </c>
      <c r="E57" s="219" t="str">
        <f t="shared" ca="1" si="4"/>
        <v>VIGENTE</v>
      </c>
      <c r="F57" s="219" t="str">
        <f t="shared" ca="1" si="5"/>
        <v>ALERTA</v>
      </c>
      <c r="G57" s="172" t="s">
        <v>1276</v>
      </c>
      <c r="H57" s="171" t="s">
        <v>966</v>
      </c>
      <c r="I57" s="216" t="s">
        <v>1217</v>
      </c>
      <c r="J57" s="207" t="s">
        <v>520</v>
      </c>
      <c r="K57" s="723">
        <v>4336</v>
      </c>
      <c r="L57" s="52"/>
      <c r="M57" s="52" t="str">
        <f t="shared" si="2"/>
        <v>D0609-12</v>
      </c>
      <c r="N57" s="52" t="str">
        <f t="shared" si="3"/>
        <v>48</v>
      </c>
      <c r="O57" s="601"/>
      <c r="P57" s="601"/>
      <c r="Q57" s="601"/>
    </row>
    <row r="58" spans="1:17" s="65" customFormat="1" ht="17.100000000000001" customHeight="1">
      <c r="A58" s="580" t="s">
        <v>1588</v>
      </c>
      <c r="B58" s="172" t="s">
        <v>947</v>
      </c>
      <c r="C58" s="173">
        <v>38981</v>
      </c>
      <c r="D58" s="219">
        <v>46286</v>
      </c>
      <c r="E58" s="219" t="str">
        <f t="shared" ca="1" si="4"/>
        <v>VIGENTE</v>
      </c>
      <c r="F58" s="219" t="str">
        <f t="shared" ca="1" si="5"/>
        <v>ALERTA</v>
      </c>
      <c r="G58" s="172" t="s">
        <v>1276</v>
      </c>
      <c r="H58" s="171" t="s">
        <v>1368</v>
      </c>
      <c r="I58" s="216" t="s">
        <v>1217</v>
      </c>
      <c r="J58" s="207" t="s">
        <v>520</v>
      </c>
      <c r="K58" s="723">
        <v>4017</v>
      </c>
      <c r="L58" s="52"/>
      <c r="M58" s="52" t="str">
        <f t="shared" si="2"/>
        <v>D0609-12</v>
      </c>
      <c r="N58" s="52" t="str">
        <f t="shared" si="3"/>
        <v>49</v>
      </c>
      <c r="O58" s="601"/>
      <c r="P58" s="601"/>
      <c r="Q58" s="601"/>
    </row>
    <row r="59" spans="1:17" s="65" customFormat="1" ht="17.100000000000001" customHeight="1">
      <c r="A59" s="580" t="s">
        <v>1588</v>
      </c>
      <c r="B59" s="172" t="s">
        <v>1380</v>
      </c>
      <c r="C59" s="173">
        <v>38981</v>
      </c>
      <c r="D59" s="219">
        <v>46286</v>
      </c>
      <c r="E59" s="219" t="str">
        <f t="shared" ca="1" si="4"/>
        <v>VIGENTE</v>
      </c>
      <c r="F59" s="219" t="str">
        <f t="shared" ca="1" si="5"/>
        <v>ALERTA</v>
      </c>
      <c r="G59" s="172" t="s">
        <v>1276</v>
      </c>
      <c r="H59" s="171" t="s">
        <v>1406</v>
      </c>
      <c r="I59" s="216" t="s">
        <v>1217</v>
      </c>
      <c r="J59" s="207" t="s">
        <v>520</v>
      </c>
      <c r="K59" s="723">
        <v>4058</v>
      </c>
      <c r="L59" s="52"/>
      <c r="M59" s="52" t="str">
        <f t="shared" si="2"/>
        <v>D0609-12</v>
      </c>
      <c r="N59" s="52" t="str">
        <f t="shared" si="3"/>
        <v>50</v>
      </c>
      <c r="O59" s="601"/>
      <c r="P59" s="601"/>
      <c r="Q59" s="601"/>
    </row>
    <row r="60" spans="1:17" s="65" customFormat="1" ht="17.100000000000001" customHeight="1">
      <c r="A60" s="580" t="s">
        <v>1588</v>
      </c>
      <c r="B60" s="172" t="s">
        <v>1381</v>
      </c>
      <c r="C60" s="173">
        <v>38981</v>
      </c>
      <c r="D60" s="219">
        <v>46286</v>
      </c>
      <c r="E60" s="219" t="str">
        <f t="shared" ca="1" si="4"/>
        <v>VIGENTE</v>
      </c>
      <c r="F60" s="219" t="str">
        <f t="shared" ca="1" si="5"/>
        <v>ALERTA</v>
      </c>
      <c r="G60" s="172" t="s">
        <v>1276</v>
      </c>
      <c r="H60" s="171" t="s">
        <v>1407</v>
      </c>
      <c r="I60" s="216" t="s">
        <v>1217</v>
      </c>
      <c r="J60" s="207" t="s">
        <v>520</v>
      </c>
      <c r="K60" s="723">
        <v>4059</v>
      </c>
      <c r="L60" s="52"/>
      <c r="M60" s="52" t="str">
        <f t="shared" si="2"/>
        <v>D0609-12</v>
      </c>
      <c r="N60" s="52" t="str">
        <f t="shared" si="3"/>
        <v>51</v>
      </c>
      <c r="O60" s="601"/>
      <c r="P60" s="601"/>
      <c r="Q60" s="601"/>
    </row>
    <row r="61" spans="1:17" s="65" customFormat="1" ht="17.100000000000001" customHeight="1">
      <c r="A61" s="580" t="s">
        <v>1588</v>
      </c>
      <c r="B61" s="172" t="s">
        <v>1382</v>
      </c>
      <c r="C61" s="173">
        <v>38981</v>
      </c>
      <c r="D61" s="219">
        <v>46286</v>
      </c>
      <c r="E61" s="219" t="str">
        <f t="shared" ca="1" si="4"/>
        <v>VIGENTE</v>
      </c>
      <c r="F61" s="219" t="str">
        <f t="shared" ca="1" si="5"/>
        <v>ALERTA</v>
      </c>
      <c r="G61" s="172" t="s">
        <v>1276</v>
      </c>
      <c r="H61" s="171" t="s">
        <v>1071</v>
      </c>
      <c r="I61" s="216" t="s">
        <v>1217</v>
      </c>
      <c r="J61" s="207" t="s">
        <v>520</v>
      </c>
      <c r="K61" s="723">
        <v>4034</v>
      </c>
      <c r="L61" s="52"/>
      <c r="M61" s="52" t="str">
        <f t="shared" si="2"/>
        <v>D0609-12</v>
      </c>
      <c r="N61" s="52" t="str">
        <f t="shared" si="3"/>
        <v>52</v>
      </c>
      <c r="O61" s="601"/>
      <c r="P61" s="601"/>
      <c r="Q61" s="601"/>
    </row>
    <row r="62" spans="1:17" s="65" customFormat="1" ht="17.100000000000001" customHeight="1">
      <c r="A62" s="580" t="s">
        <v>1588</v>
      </c>
      <c r="B62" s="172" t="s">
        <v>1383</v>
      </c>
      <c r="C62" s="173">
        <v>38981</v>
      </c>
      <c r="D62" s="219">
        <v>46286</v>
      </c>
      <c r="E62" s="219" t="str">
        <f t="shared" ca="1" si="4"/>
        <v>VIGENTE</v>
      </c>
      <c r="F62" s="219" t="str">
        <f t="shared" ca="1" si="5"/>
        <v>ALERTA</v>
      </c>
      <c r="G62" s="172" t="s">
        <v>1276</v>
      </c>
      <c r="H62" s="171" t="s">
        <v>1072</v>
      </c>
      <c r="I62" s="216" t="s">
        <v>1217</v>
      </c>
      <c r="J62" s="207" t="s">
        <v>520</v>
      </c>
      <c r="K62" s="723">
        <v>4280</v>
      </c>
      <c r="L62" s="52"/>
      <c r="M62" s="52" t="str">
        <f t="shared" si="2"/>
        <v>D0609-12</v>
      </c>
      <c r="N62" s="52" t="str">
        <f t="shared" si="3"/>
        <v>53</v>
      </c>
      <c r="O62" s="601"/>
      <c r="P62" s="601"/>
      <c r="Q62" s="601"/>
    </row>
    <row r="63" spans="1:17" s="65" customFormat="1" ht="17.100000000000001" customHeight="1">
      <c r="A63" s="580" t="s">
        <v>1588</v>
      </c>
      <c r="B63" s="172" t="s">
        <v>1384</v>
      </c>
      <c r="C63" s="173">
        <v>38981</v>
      </c>
      <c r="D63" s="219">
        <v>46286</v>
      </c>
      <c r="E63" s="219" t="str">
        <f t="shared" ca="1" si="4"/>
        <v>VIGENTE</v>
      </c>
      <c r="F63" s="219" t="str">
        <f t="shared" ca="1" si="5"/>
        <v>ALERTA</v>
      </c>
      <c r="G63" s="172" t="s">
        <v>1276</v>
      </c>
      <c r="H63" s="171" t="s">
        <v>1073</v>
      </c>
      <c r="I63" s="216" t="s">
        <v>1217</v>
      </c>
      <c r="J63" s="207" t="s">
        <v>520</v>
      </c>
      <c r="K63" s="723">
        <v>4279</v>
      </c>
      <c r="L63" s="52"/>
      <c r="M63" s="52" t="str">
        <f t="shared" si="2"/>
        <v>D0609-12</v>
      </c>
      <c r="N63" s="52" t="str">
        <f t="shared" si="3"/>
        <v>54</v>
      </c>
      <c r="O63" s="601"/>
      <c r="P63" s="601"/>
      <c r="Q63" s="601"/>
    </row>
    <row r="64" spans="1:17" s="65" customFormat="1" ht="17.100000000000001" customHeight="1">
      <c r="A64" s="580" t="s">
        <v>1588</v>
      </c>
      <c r="B64" s="172" t="s">
        <v>1385</v>
      </c>
      <c r="C64" s="173">
        <v>38981</v>
      </c>
      <c r="D64" s="219">
        <v>46286</v>
      </c>
      <c r="E64" s="219" t="str">
        <f t="shared" ca="1" si="4"/>
        <v>VIGENTE</v>
      </c>
      <c r="F64" s="219" t="str">
        <f t="shared" ca="1" si="5"/>
        <v>ALERTA</v>
      </c>
      <c r="G64" s="172" t="s">
        <v>1276</v>
      </c>
      <c r="H64" s="171" t="s">
        <v>1074</v>
      </c>
      <c r="I64" s="216" t="s">
        <v>1217</v>
      </c>
      <c r="J64" s="207" t="s">
        <v>520</v>
      </c>
      <c r="K64" s="723">
        <v>4170</v>
      </c>
      <c r="L64" s="52"/>
      <c r="M64" s="52" t="str">
        <f t="shared" si="2"/>
        <v>D0609-12</v>
      </c>
      <c r="N64" s="52" t="str">
        <f t="shared" si="3"/>
        <v>55</v>
      </c>
      <c r="O64" s="601"/>
      <c r="P64" s="601"/>
      <c r="Q64" s="601"/>
    </row>
    <row r="65" spans="1:17" s="65" customFormat="1" ht="17.100000000000001" customHeight="1">
      <c r="A65" s="580" t="s">
        <v>1588</v>
      </c>
      <c r="B65" s="172" t="s">
        <v>1386</v>
      </c>
      <c r="C65" s="173">
        <v>38981</v>
      </c>
      <c r="D65" s="219">
        <v>46286</v>
      </c>
      <c r="E65" s="219" t="str">
        <f t="shared" ca="1" si="4"/>
        <v>VIGENTE</v>
      </c>
      <c r="F65" s="219" t="str">
        <f t="shared" ca="1" si="5"/>
        <v>ALERTA</v>
      </c>
      <c r="G65" s="172" t="s">
        <v>1276</v>
      </c>
      <c r="H65" s="171" t="s">
        <v>1369</v>
      </c>
      <c r="I65" s="216" t="s">
        <v>1217</v>
      </c>
      <c r="J65" s="207" t="s">
        <v>520</v>
      </c>
      <c r="K65" s="723">
        <v>4164</v>
      </c>
      <c r="L65" s="52"/>
      <c r="M65" s="52" t="str">
        <f t="shared" si="2"/>
        <v>D0609-12</v>
      </c>
      <c r="N65" s="52" t="str">
        <f t="shared" si="3"/>
        <v>56</v>
      </c>
      <c r="O65" s="601"/>
      <c r="P65" s="601"/>
      <c r="Q65" s="601"/>
    </row>
    <row r="66" spans="1:17" s="65" customFormat="1" ht="17.100000000000001" customHeight="1">
      <c r="A66" s="580" t="s">
        <v>1588</v>
      </c>
      <c r="B66" s="172" t="s">
        <v>1387</v>
      </c>
      <c r="C66" s="173">
        <v>38981</v>
      </c>
      <c r="D66" s="219">
        <v>46286</v>
      </c>
      <c r="E66" s="219" t="str">
        <f t="shared" ca="1" si="4"/>
        <v>VIGENTE</v>
      </c>
      <c r="F66" s="219" t="str">
        <f t="shared" ca="1" si="5"/>
        <v>ALERTA</v>
      </c>
      <c r="G66" s="172" t="s">
        <v>1276</v>
      </c>
      <c r="H66" s="171" t="s">
        <v>1075</v>
      </c>
      <c r="I66" s="216" t="s">
        <v>1217</v>
      </c>
      <c r="J66" s="207" t="s">
        <v>520</v>
      </c>
      <c r="K66" s="723">
        <v>4168</v>
      </c>
      <c r="L66" s="52"/>
      <c r="M66" s="52" t="str">
        <f t="shared" si="2"/>
        <v>D0609-12</v>
      </c>
      <c r="N66" s="52" t="str">
        <f t="shared" si="3"/>
        <v>57</v>
      </c>
      <c r="O66" s="601"/>
      <c r="P66" s="601"/>
      <c r="Q66" s="601"/>
    </row>
    <row r="67" spans="1:17" s="65" customFormat="1" ht="17.100000000000001" customHeight="1">
      <c r="A67" s="580" t="s">
        <v>1588</v>
      </c>
      <c r="B67" s="172" t="s">
        <v>1388</v>
      </c>
      <c r="C67" s="173">
        <v>38981</v>
      </c>
      <c r="D67" s="219">
        <v>46286</v>
      </c>
      <c r="E67" s="219" t="str">
        <f t="shared" ca="1" si="4"/>
        <v>VIGENTE</v>
      </c>
      <c r="F67" s="219" t="str">
        <f t="shared" ca="1" si="5"/>
        <v>ALERTA</v>
      </c>
      <c r="G67" s="172" t="s">
        <v>1276</v>
      </c>
      <c r="H67" s="171" t="s">
        <v>1076</v>
      </c>
      <c r="I67" s="216" t="s">
        <v>1217</v>
      </c>
      <c r="J67" s="207" t="s">
        <v>520</v>
      </c>
      <c r="K67" s="723">
        <v>4180</v>
      </c>
      <c r="L67" s="52"/>
      <c r="M67" s="52" t="str">
        <f t="shared" si="2"/>
        <v>D0609-12</v>
      </c>
      <c r="N67" s="52" t="str">
        <f t="shared" si="3"/>
        <v>58</v>
      </c>
      <c r="O67" s="601"/>
      <c r="P67" s="601"/>
      <c r="Q67" s="601"/>
    </row>
    <row r="68" spans="1:17" s="65" customFormat="1" ht="17.100000000000001" customHeight="1">
      <c r="A68" s="580" t="s">
        <v>1588</v>
      </c>
      <c r="B68" s="172" t="s">
        <v>1389</v>
      </c>
      <c r="C68" s="173">
        <v>38981</v>
      </c>
      <c r="D68" s="219">
        <v>46286</v>
      </c>
      <c r="E68" s="219" t="str">
        <f t="shared" ca="1" si="4"/>
        <v>VIGENTE</v>
      </c>
      <c r="F68" s="219" t="str">
        <f t="shared" ca="1" si="5"/>
        <v>ALERTA</v>
      </c>
      <c r="G68" s="172" t="s">
        <v>1276</v>
      </c>
      <c r="H68" s="171" t="s">
        <v>1077</v>
      </c>
      <c r="I68" s="216" t="s">
        <v>1217</v>
      </c>
      <c r="J68" s="207" t="s">
        <v>520</v>
      </c>
      <c r="K68" s="723">
        <v>4169</v>
      </c>
      <c r="L68" s="52"/>
      <c r="M68" s="52" t="str">
        <f t="shared" si="2"/>
        <v>D0609-12</v>
      </c>
      <c r="N68" s="52" t="str">
        <f t="shared" si="3"/>
        <v>59</v>
      </c>
      <c r="O68" s="601"/>
      <c r="P68" s="601"/>
      <c r="Q68" s="601"/>
    </row>
    <row r="69" spans="1:17" s="65" customFormat="1" ht="17.100000000000001" customHeight="1">
      <c r="A69" s="580" t="s">
        <v>1588</v>
      </c>
      <c r="B69" s="172" t="s">
        <v>1390</v>
      </c>
      <c r="C69" s="173">
        <v>38981</v>
      </c>
      <c r="D69" s="219">
        <v>46286</v>
      </c>
      <c r="E69" s="219" t="str">
        <f t="shared" ca="1" si="4"/>
        <v>VIGENTE</v>
      </c>
      <c r="F69" s="219" t="str">
        <f t="shared" ca="1" si="5"/>
        <v>ALERTA</v>
      </c>
      <c r="G69" s="172" t="s">
        <v>1276</v>
      </c>
      <c r="H69" s="171" t="s">
        <v>1078</v>
      </c>
      <c r="I69" s="216" t="s">
        <v>1217</v>
      </c>
      <c r="J69" s="207" t="s">
        <v>520</v>
      </c>
      <c r="K69" s="723">
        <v>4167</v>
      </c>
      <c r="L69" s="52"/>
      <c r="M69" s="52" t="str">
        <f t="shared" si="2"/>
        <v>D0609-12</v>
      </c>
      <c r="N69" s="52" t="str">
        <f t="shared" si="3"/>
        <v>60</v>
      </c>
      <c r="O69" s="601"/>
      <c r="P69" s="601"/>
      <c r="Q69" s="601"/>
    </row>
    <row r="70" spans="1:17" s="65" customFormat="1" ht="17.100000000000001" customHeight="1">
      <c r="A70" s="580" t="s">
        <v>1588</v>
      </c>
      <c r="B70" s="172" t="s">
        <v>1391</v>
      </c>
      <c r="C70" s="173">
        <v>38981</v>
      </c>
      <c r="D70" s="219">
        <v>46286</v>
      </c>
      <c r="E70" s="219" t="str">
        <f t="shared" ca="1" si="4"/>
        <v>VIGENTE</v>
      </c>
      <c r="F70" s="219" t="str">
        <f t="shared" ca="1" si="5"/>
        <v>ALERTA</v>
      </c>
      <c r="G70" s="172" t="s">
        <v>1276</v>
      </c>
      <c r="H70" s="171" t="s">
        <v>1079</v>
      </c>
      <c r="I70" s="216" t="s">
        <v>1217</v>
      </c>
      <c r="J70" s="207" t="s">
        <v>520</v>
      </c>
      <c r="K70" s="723">
        <v>4165</v>
      </c>
      <c r="L70" s="52"/>
      <c r="M70" s="52" t="str">
        <f t="shared" ref="M70:M101" si="6">IF(ISNUMBER(FIND("/",$B70,1)),MID($B70,1,FIND("/",$B70,1)-1),$B70)</f>
        <v>D0609-12</v>
      </c>
      <c r="N70" s="52" t="str">
        <f t="shared" ref="N70:N101" si="7">IF(ISNUMBER(FIND("/",$B70,1)),MID($B70,FIND("/",$B70,1)+1,LEN($B70)),"")</f>
        <v>61</v>
      </c>
      <c r="O70" s="601"/>
      <c r="P70" s="601"/>
      <c r="Q70" s="601"/>
    </row>
    <row r="71" spans="1:17" s="65" customFormat="1" ht="17.100000000000001" customHeight="1">
      <c r="A71" s="580" t="s">
        <v>1588</v>
      </c>
      <c r="B71" s="172" t="s">
        <v>1392</v>
      </c>
      <c r="C71" s="173">
        <v>38981</v>
      </c>
      <c r="D71" s="219">
        <v>46286</v>
      </c>
      <c r="E71" s="219" t="str">
        <f t="shared" ref="E71:E102" ca="1" si="8">IF(D71&lt;=$T$2,"CADUCADO","VIGENTE")</f>
        <v>VIGENTE</v>
      </c>
      <c r="F71" s="219" t="str">
        <f t="shared" ref="F71:F102" ca="1" si="9">IF($T$2&gt;=(EDATE(D71,-4)),"ALERTA","OK")</f>
        <v>ALERTA</v>
      </c>
      <c r="G71" s="172" t="s">
        <v>1276</v>
      </c>
      <c r="H71" s="171" t="s">
        <v>1080</v>
      </c>
      <c r="I71" s="216" t="s">
        <v>1217</v>
      </c>
      <c r="J71" s="207" t="s">
        <v>520</v>
      </c>
      <c r="K71" s="723">
        <v>4054</v>
      </c>
      <c r="L71" s="52"/>
      <c r="M71" s="52" t="str">
        <f t="shared" si="6"/>
        <v>D0609-12</v>
      </c>
      <c r="N71" s="52" t="str">
        <f t="shared" si="7"/>
        <v>62</v>
      </c>
      <c r="O71" s="601"/>
      <c r="P71" s="601"/>
      <c r="Q71" s="601"/>
    </row>
    <row r="72" spans="1:17" s="65" customFormat="1" ht="17.100000000000001" customHeight="1">
      <c r="A72" s="580" t="s">
        <v>1588</v>
      </c>
      <c r="B72" s="172" t="s">
        <v>1393</v>
      </c>
      <c r="C72" s="173">
        <v>38981</v>
      </c>
      <c r="D72" s="219">
        <v>46286</v>
      </c>
      <c r="E72" s="219" t="str">
        <f t="shared" ca="1" si="8"/>
        <v>VIGENTE</v>
      </c>
      <c r="F72" s="219" t="str">
        <f t="shared" ca="1" si="9"/>
        <v>ALERTA</v>
      </c>
      <c r="G72" s="172" t="s">
        <v>1276</v>
      </c>
      <c r="H72" s="171" t="s">
        <v>1081</v>
      </c>
      <c r="I72" s="216" t="s">
        <v>1217</v>
      </c>
      <c r="J72" s="207" t="s">
        <v>520</v>
      </c>
      <c r="K72" s="723">
        <v>4166</v>
      </c>
      <c r="L72" s="52"/>
      <c r="M72" s="52" t="str">
        <f t="shared" si="6"/>
        <v>D0609-12</v>
      </c>
      <c r="N72" s="52" t="str">
        <f t="shared" si="7"/>
        <v>63</v>
      </c>
      <c r="O72" s="601"/>
      <c r="P72" s="601"/>
      <c r="Q72" s="601"/>
    </row>
    <row r="73" spans="1:17" s="65" customFormat="1" ht="17.100000000000001" customHeight="1">
      <c r="A73" s="580" t="s">
        <v>1588</v>
      </c>
      <c r="B73" s="172" t="s">
        <v>1394</v>
      </c>
      <c r="C73" s="173">
        <v>38981</v>
      </c>
      <c r="D73" s="219">
        <v>46286</v>
      </c>
      <c r="E73" s="219" t="str">
        <f t="shared" ca="1" si="8"/>
        <v>VIGENTE</v>
      </c>
      <c r="F73" s="219" t="str">
        <f t="shared" ca="1" si="9"/>
        <v>ALERTA</v>
      </c>
      <c r="G73" s="172" t="s">
        <v>1276</v>
      </c>
      <c r="H73" s="171" t="s">
        <v>1082</v>
      </c>
      <c r="I73" s="216" t="s">
        <v>1217</v>
      </c>
      <c r="J73" s="207" t="s">
        <v>520</v>
      </c>
      <c r="K73" s="723">
        <v>4006</v>
      </c>
      <c r="L73" s="52"/>
      <c r="M73" s="52" t="str">
        <f t="shared" si="6"/>
        <v>D0609-12</v>
      </c>
      <c r="N73" s="52" t="str">
        <f t="shared" si="7"/>
        <v>64</v>
      </c>
      <c r="O73" s="601"/>
      <c r="P73" s="601"/>
      <c r="Q73" s="601"/>
    </row>
    <row r="74" spans="1:17" s="65" customFormat="1" ht="17.100000000000001" customHeight="1">
      <c r="A74" s="580" t="s">
        <v>1588</v>
      </c>
      <c r="B74" s="172" t="s">
        <v>1395</v>
      </c>
      <c r="C74" s="173">
        <v>38981</v>
      </c>
      <c r="D74" s="219">
        <v>46286</v>
      </c>
      <c r="E74" s="219" t="str">
        <f t="shared" ca="1" si="8"/>
        <v>VIGENTE</v>
      </c>
      <c r="F74" s="219" t="str">
        <f t="shared" ca="1" si="9"/>
        <v>ALERTA</v>
      </c>
      <c r="G74" s="172" t="s">
        <v>1276</v>
      </c>
      <c r="H74" s="171" t="s">
        <v>1083</v>
      </c>
      <c r="I74" s="216" t="s">
        <v>1217</v>
      </c>
      <c r="J74" s="207" t="s">
        <v>520</v>
      </c>
      <c r="K74" s="723">
        <v>4224</v>
      </c>
      <c r="L74" s="52"/>
      <c r="M74" s="52" t="str">
        <f t="shared" si="6"/>
        <v>D0609-12</v>
      </c>
      <c r="N74" s="52" t="str">
        <f t="shared" si="7"/>
        <v>65</v>
      </c>
      <c r="O74" s="601"/>
      <c r="P74" s="601"/>
      <c r="Q74" s="601"/>
    </row>
    <row r="75" spans="1:17" s="65" customFormat="1" ht="17.100000000000001" customHeight="1">
      <c r="A75" s="580" t="s">
        <v>1588</v>
      </c>
      <c r="B75" s="172" t="s">
        <v>1396</v>
      </c>
      <c r="C75" s="173">
        <v>38981</v>
      </c>
      <c r="D75" s="219">
        <v>46286</v>
      </c>
      <c r="E75" s="219" t="str">
        <f t="shared" ca="1" si="8"/>
        <v>VIGENTE</v>
      </c>
      <c r="F75" s="219" t="str">
        <f t="shared" ca="1" si="9"/>
        <v>ALERTA</v>
      </c>
      <c r="G75" s="172" t="s">
        <v>1276</v>
      </c>
      <c r="H75" s="171" t="s">
        <v>1084</v>
      </c>
      <c r="I75" s="216" t="s">
        <v>1217</v>
      </c>
      <c r="J75" s="207" t="s">
        <v>520</v>
      </c>
      <c r="K75" s="723">
        <v>4171</v>
      </c>
      <c r="L75" s="52"/>
      <c r="M75" s="52" t="str">
        <f t="shared" si="6"/>
        <v>D0609-12</v>
      </c>
      <c r="N75" s="52" t="str">
        <f t="shared" si="7"/>
        <v>66</v>
      </c>
      <c r="O75" s="601"/>
      <c r="P75" s="601"/>
      <c r="Q75" s="601"/>
    </row>
    <row r="76" spans="1:17" s="65" customFormat="1" ht="17.100000000000001" customHeight="1">
      <c r="A76" s="580" t="s">
        <v>1588</v>
      </c>
      <c r="B76" s="172" t="s">
        <v>1397</v>
      </c>
      <c r="C76" s="173">
        <v>38981</v>
      </c>
      <c r="D76" s="219">
        <v>46286</v>
      </c>
      <c r="E76" s="219" t="str">
        <f t="shared" ca="1" si="8"/>
        <v>VIGENTE</v>
      </c>
      <c r="F76" s="219" t="str">
        <f t="shared" ca="1" si="9"/>
        <v>ALERTA</v>
      </c>
      <c r="G76" s="172" t="s">
        <v>1276</v>
      </c>
      <c r="H76" s="171" t="s">
        <v>1085</v>
      </c>
      <c r="I76" s="216" t="s">
        <v>1217</v>
      </c>
      <c r="J76" s="207" t="s">
        <v>520</v>
      </c>
      <c r="K76" s="723">
        <v>4215</v>
      </c>
      <c r="L76" s="52"/>
      <c r="M76" s="52" t="str">
        <f t="shared" si="6"/>
        <v>D0609-12</v>
      </c>
      <c r="N76" s="52" t="str">
        <f t="shared" si="7"/>
        <v>67</v>
      </c>
      <c r="O76" s="601"/>
      <c r="P76" s="601"/>
      <c r="Q76" s="601"/>
    </row>
    <row r="77" spans="1:17" s="65" customFormat="1" ht="17.100000000000001" customHeight="1">
      <c r="A77" s="580" t="s">
        <v>1588</v>
      </c>
      <c r="B77" s="172" t="s">
        <v>1398</v>
      </c>
      <c r="C77" s="173">
        <v>38981</v>
      </c>
      <c r="D77" s="219">
        <v>46286</v>
      </c>
      <c r="E77" s="219" t="str">
        <f t="shared" ca="1" si="8"/>
        <v>VIGENTE</v>
      </c>
      <c r="F77" s="219" t="str">
        <f t="shared" ca="1" si="9"/>
        <v>ALERTA</v>
      </c>
      <c r="G77" s="172" t="s">
        <v>1276</v>
      </c>
      <c r="H77" s="171" t="s">
        <v>916</v>
      </c>
      <c r="I77" s="216" t="s">
        <v>1217</v>
      </c>
      <c r="J77" s="207" t="s">
        <v>520</v>
      </c>
      <c r="K77" s="723">
        <v>4214</v>
      </c>
      <c r="L77" s="52"/>
      <c r="M77" s="52" t="str">
        <f t="shared" si="6"/>
        <v>D0609-12</v>
      </c>
      <c r="N77" s="52" t="str">
        <f t="shared" si="7"/>
        <v>68</v>
      </c>
      <c r="O77" s="601"/>
      <c r="P77" s="601"/>
      <c r="Q77" s="601"/>
    </row>
    <row r="78" spans="1:17" s="65" customFormat="1" ht="17.100000000000001" customHeight="1">
      <c r="A78" s="580" t="s">
        <v>1588</v>
      </c>
      <c r="B78" s="172" t="s">
        <v>1399</v>
      </c>
      <c r="C78" s="173">
        <v>38981</v>
      </c>
      <c r="D78" s="219">
        <v>46286</v>
      </c>
      <c r="E78" s="219" t="str">
        <f t="shared" ca="1" si="8"/>
        <v>VIGENTE</v>
      </c>
      <c r="F78" s="219" t="str">
        <f t="shared" ca="1" si="9"/>
        <v>ALERTA</v>
      </c>
      <c r="G78" s="172" t="s">
        <v>1276</v>
      </c>
      <c r="H78" s="171" t="s">
        <v>1370</v>
      </c>
      <c r="I78" s="216" t="s">
        <v>1217</v>
      </c>
      <c r="J78" s="207" t="s">
        <v>520</v>
      </c>
      <c r="K78" s="723">
        <v>4182</v>
      </c>
      <c r="L78" s="52"/>
      <c r="M78" s="52" t="str">
        <f t="shared" si="6"/>
        <v>D0609-12</v>
      </c>
      <c r="N78" s="52" t="str">
        <f t="shared" si="7"/>
        <v>69</v>
      </c>
      <c r="O78" s="601"/>
      <c r="P78" s="601"/>
      <c r="Q78" s="601"/>
    </row>
    <row r="79" spans="1:17" s="65" customFormat="1" ht="17.100000000000001" customHeight="1">
      <c r="A79" s="580" t="s">
        <v>1588</v>
      </c>
      <c r="B79" s="172" t="s">
        <v>1400</v>
      </c>
      <c r="C79" s="173">
        <v>38981</v>
      </c>
      <c r="D79" s="219">
        <v>46286</v>
      </c>
      <c r="E79" s="219" t="str">
        <f t="shared" ca="1" si="8"/>
        <v>VIGENTE</v>
      </c>
      <c r="F79" s="219" t="str">
        <f t="shared" ca="1" si="9"/>
        <v>ALERTA</v>
      </c>
      <c r="G79" s="172" t="s">
        <v>1276</v>
      </c>
      <c r="H79" s="171" t="s">
        <v>917</v>
      </c>
      <c r="I79" s="216" t="s">
        <v>1217</v>
      </c>
      <c r="J79" s="207" t="s">
        <v>520</v>
      </c>
      <c r="K79" s="723">
        <v>4218</v>
      </c>
      <c r="L79" s="52"/>
      <c r="M79" s="52" t="str">
        <f t="shared" si="6"/>
        <v>D0609-12</v>
      </c>
      <c r="N79" s="52" t="str">
        <f t="shared" si="7"/>
        <v>70</v>
      </c>
      <c r="O79" s="601"/>
      <c r="P79" s="601"/>
      <c r="Q79" s="601"/>
    </row>
    <row r="80" spans="1:17" s="65" customFormat="1" ht="17.100000000000001" customHeight="1">
      <c r="A80" s="580" t="s">
        <v>1588</v>
      </c>
      <c r="B80" s="172" t="s">
        <v>1401</v>
      </c>
      <c r="C80" s="173">
        <v>38981</v>
      </c>
      <c r="D80" s="219">
        <v>46286</v>
      </c>
      <c r="E80" s="219" t="str">
        <f t="shared" ca="1" si="8"/>
        <v>VIGENTE</v>
      </c>
      <c r="F80" s="219" t="str">
        <f t="shared" ca="1" si="9"/>
        <v>ALERTA</v>
      </c>
      <c r="G80" s="172" t="s">
        <v>1276</v>
      </c>
      <c r="H80" s="171" t="s">
        <v>918</v>
      </c>
      <c r="I80" s="216" t="s">
        <v>1217</v>
      </c>
      <c r="J80" s="207" t="s">
        <v>520</v>
      </c>
      <c r="K80" s="723">
        <v>4183</v>
      </c>
      <c r="L80" s="52"/>
      <c r="M80" s="52" t="str">
        <f t="shared" si="6"/>
        <v>D0609-12</v>
      </c>
      <c r="N80" s="52" t="str">
        <f t="shared" si="7"/>
        <v>71</v>
      </c>
      <c r="O80" s="601"/>
      <c r="P80" s="601"/>
      <c r="Q80" s="601"/>
    </row>
    <row r="81" spans="1:17" s="65" customFormat="1" ht="17.100000000000001" customHeight="1">
      <c r="A81" s="580" t="s">
        <v>1588</v>
      </c>
      <c r="B81" s="172" t="s">
        <v>1402</v>
      </c>
      <c r="C81" s="173">
        <v>38981</v>
      </c>
      <c r="D81" s="219">
        <v>46286</v>
      </c>
      <c r="E81" s="219" t="str">
        <f t="shared" ca="1" si="8"/>
        <v>VIGENTE</v>
      </c>
      <c r="F81" s="219" t="str">
        <f t="shared" ca="1" si="9"/>
        <v>ALERTA</v>
      </c>
      <c r="G81" s="172" t="s">
        <v>1276</v>
      </c>
      <c r="H81" s="171" t="s">
        <v>919</v>
      </c>
      <c r="I81" s="216" t="s">
        <v>1217</v>
      </c>
      <c r="J81" s="207" t="s">
        <v>520</v>
      </c>
      <c r="K81" s="723">
        <v>4220</v>
      </c>
      <c r="L81" s="52"/>
      <c r="M81" s="52" t="str">
        <f t="shared" si="6"/>
        <v>D0609-12</v>
      </c>
      <c r="N81" s="52" t="str">
        <f t="shared" si="7"/>
        <v>72</v>
      </c>
      <c r="O81" s="601"/>
      <c r="P81" s="601"/>
      <c r="Q81" s="601"/>
    </row>
    <row r="82" spans="1:17" s="65" customFormat="1" ht="17.100000000000001" customHeight="1">
      <c r="A82" s="580" t="s">
        <v>1588</v>
      </c>
      <c r="B82" s="172" t="s">
        <v>1403</v>
      </c>
      <c r="C82" s="173">
        <v>38981</v>
      </c>
      <c r="D82" s="219">
        <v>46286</v>
      </c>
      <c r="E82" s="219" t="str">
        <f t="shared" ca="1" si="8"/>
        <v>VIGENTE</v>
      </c>
      <c r="F82" s="219" t="str">
        <f t="shared" ca="1" si="9"/>
        <v>ALERTA</v>
      </c>
      <c r="G82" s="172" t="s">
        <v>1276</v>
      </c>
      <c r="H82" s="171" t="s">
        <v>920</v>
      </c>
      <c r="I82" s="216" t="s">
        <v>1217</v>
      </c>
      <c r="J82" s="207" t="s">
        <v>520</v>
      </c>
      <c r="K82" s="723">
        <v>4383</v>
      </c>
      <c r="L82" s="52"/>
      <c r="M82" s="52" t="str">
        <f t="shared" si="6"/>
        <v>D0609-12</v>
      </c>
      <c r="N82" s="52" t="str">
        <f t="shared" si="7"/>
        <v>73</v>
      </c>
      <c r="O82" s="601"/>
      <c r="P82" s="601"/>
      <c r="Q82" s="601"/>
    </row>
    <row r="83" spans="1:17" s="65" customFormat="1" ht="17.100000000000001" customHeight="1">
      <c r="A83" s="580" t="s">
        <v>1588</v>
      </c>
      <c r="B83" s="172" t="s">
        <v>1404</v>
      </c>
      <c r="C83" s="173">
        <v>38981</v>
      </c>
      <c r="D83" s="219">
        <v>46286</v>
      </c>
      <c r="E83" s="219" t="str">
        <f t="shared" ca="1" si="8"/>
        <v>VIGENTE</v>
      </c>
      <c r="F83" s="219" t="str">
        <f t="shared" ca="1" si="9"/>
        <v>ALERTA</v>
      </c>
      <c r="G83" s="172" t="s">
        <v>1276</v>
      </c>
      <c r="H83" s="171" t="s">
        <v>921</v>
      </c>
      <c r="I83" s="216" t="s">
        <v>1217</v>
      </c>
      <c r="J83" s="207" t="s">
        <v>520</v>
      </c>
      <c r="K83" s="723">
        <v>4455</v>
      </c>
      <c r="L83" s="52"/>
      <c r="M83" s="52" t="str">
        <f t="shared" si="6"/>
        <v>D0609-12</v>
      </c>
      <c r="N83" s="52" t="str">
        <f t="shared" si="7"/>
        <v>74</v>
      </c>
      <c r="O83" s="601"/>
      <c r="P83" s="601"/>
      <c r="Q83" s="601"/>
    </row>
    <row r="84" spans="1:17" s="65" customFormat="1" ht="17.100000000000001" customHeight="1">
      <c r="A84" s="580" t="s">
        <v>1588</v>
      </c>
      <c r="B84" s="172" t="s">
        <v>1405</v>
      </c>
      <c r="C84" s="173">
        <v>38981</v>
      </c>
      <c r="D84" s="219">
        <v>46286</v>
      </c>
      <c r="E84" s="219" t="str">
        <f t="shared" ca="1" si="8"/>
        <v>VIGENTE</v>
      </c>
      <c r="F84" s="219" t="str">
        <f t="shared" ca="1" si="9"/>
        <v>ALERTA</v>
      </c>
      <c r="G84" s="172" t="s">
        <v>1276</v>
      </c>
      <c r="H84" s="171" t="s">
        <v>922</v>
      </c>
      <c r="I84" s="216" t="s">
        <v>1217</v>
      </c>
      <c r="J84" s="207" t="s">
        <v>520</v>
      </c>
      <c r="K84" s="723">
        <v>4454</v>
      </c>
      <c r="L84" s="52"/>
      <c r="M84" s="52" t="str">
        <f t="shared" si="6"/>
        <v>D0609-12</v>
      </c>
      <c r="N84" s="52" t="str">
        <f t="shared" si="7"/>
        <v>75</v>
      </c>
      <c r="O84" s="601"/>
      <c r="P84" s="601"/>
      <c r="Q84" s="601"/>
    </row>
    <row r="85" spans="1:17" s="65" customFormat="1" ht="17.100000000000001" customHeight="1">
      <c r="A85" s="580" t="s">
        <v>1588</v>
      </c>
      <c r="B85" s="172" t="s">
        <v>923</v>
      </c>
      <c r="C85" s="173">
        <v>38981</v>
      </c>
      <c r="D85" s="219">
        <v>46286</v>
      </c>
      <c r="E85" s="219" t="str">
        <f t="shared" ca="1" si="8"/>
        <v>VIGENTE</v>
      </c>
      <c r="F85" s="219" t="str">
        <f t="shared" ca="1" si="9"/>
        <v>ALERTA</v>
      </c>
      <c r="G85" s="172" t="s">
        <v>1276</v>
      </c>
      <c r="H85" s="1538" t="s">
        <v>924</v>
      </c>
      <c r="I85" s="216" t="s">
        <v>1217</v>
      </c>
      <c r="J85" s="207" t="s">
        <v>520</v>
      </c>
      <c r="K85" s="723">
        <v>4449</v>
      </c>
      <c r="L85" s="52"/>
      <c r="M85" s="52" t="str">
        <f t="shared" si="6"/>
        <v>D0609-12</v>
      </c>
      <c r="N85" s="52" t="str">
        <f t="shared" si="7"/>
        <v>76</v>
      </c>
      <c r="O85" s="601"/>
      <c r="P85" s="601"/>
      <c r="Q85" s="601"/>
    </row>
    <row r="86" spans="1:17" s="65" customFormat="1" ht="17.100000000000001" customHeight="1">
      <c r="A86" s="580" t="s">
        <v>1588</v>
      </c>
      <c r="B86" s="172" t="s">
        <v>1220</v>
      </c>
      <c r="C86" s="173">
        <v>38981</v>
      </c>
      <c r="D86" s="219">
        <v>46286</v>
      </c>
      <c r="E86" s="219" t="str">
        <f t="shared" ca="1" si="8"/>
        <v>VIGENTE</v>
      </c>
      <c r="F86" s="219" t="str">
        <f t="shared" ca="1" si="9"/>
        <v>ALERTA</v>
      </c>
      <c r="G86" s="172" t="s">
        <v>1276</v>
      </c>
      <c r="H86" s="1538" t="s">
        <v>925</v>
      </c>
      <c r="I86" s="216" t="s">
        <v>1217</v>
      </c>
      <c r="J86" s="207" t="s">
        <v>520</v>
      </c>
      <c r="K86" s="723">
        <v>4473</v>
      </c>
      <c r="L86" s="52"/>
      <c r="M86" s="52" t="str">
        <f t="shared" si="6"/>
        <v>D0609-12</v>
      </c>
      <c r="N86" s="52" t="str">
        <f t="shared" si="7"/>
        <v>77</v>
      </c>
      <c r="O86" s="601"/>
      <c r="P86" s="601"/>
      <c r="Q86" s="601"/>
    </row>
    <row r="87" spans="1:17" s="65" customFormat="1" ht="17.100000000000001" customHeight="1">
      <c r="A87" s="580" t="s">
        <v>1588</v>
      </c>
      <c r="B87" s="172" t="s">
        <v>43</v>
      </c>
      <c r="C87" s="173">
        <v>38981</v>
      </c>
      <c r="D87" s="219">
        <v>46286</v>
      </c>
      <c r="E87" s="219" t="str">
        <f t="shared" ca="1" si="8"/>
        <v>VIGENTE</v>
      </c>
      <c r="F87" s="219" t="str">
        <f t="shared" ca="1" si="9"/>
        <v>ALERTA</v>
      </c>
      <c r="G87" s="172" t="s">
        <v>1276</v>
      </c>
      <c r="H87" s="174" t="s">
        <v>46</v>
      </c>
      <c r="I87" s="216" t="s">
        <v>1217</v>
      </c>
      <c r="J87" s="207" t="s">
        <v>520</v>
      </c>
      <c r="K87" s="175">
        <v>4468</v>
      </c>
      <c r="L87" s="52"/>
      <c r="M87" s="52" t="str">
        <f t="shared" si="6"/>
        <v>D0609-12</v>
      </c>
      <c r="N87" s="52" t="str">
        <f t="shared" si="7"/>
        <v>78</v>
      </c>
      <c r="O87" s="601"/>
      <c r="P87" s="601"/>
      <c r="Q87" s="601"/>
    </row>
    <row r="88" spans="1:17" s="65" customFormat="1" ht="17.100000000000001" customHeight="1">
      <c r="A88" s="580" t="s">
        <v>1588</v>
      </c>
      <c r="B88" s="172" t="s">
        <v>44</v>
      </c>
      <c r="C88" s="173">
        <v>38981</v>
      </c>
      <c r="D88" s="219">
        <v>46286</v>
      </c>
      <c r="E88" s="219" t="str">
        <f t="shared" ca="1" si="8"/>
        <v>VIGENTE</v>
      </c>
      <c r="F88" s="219" t="str">
        <f t="shared" ca="1" si="9"/>
        <v>ALERTA</v>
      </c>
      <c r="G88" s="172" t="s">
        <v>1276</v>
      </c>
      <c r="H88" s="174" t="s">
        <v>47</v>
      </c>
      <c r="I88" s="216" t="s">
        <v>1217</v>
      </c>
      <c r="J88" s="207" t="s">
        <v>520</v>
      </c>
      <c r="K88" s="175">
        <v>4494</v>
      </c>
      <c r="L88" s="52"/>
      <c r="M88" s="52" t="str">
        <f t="shared" si="6"/>
        <v>D0609-12</v>
      </c>
      <c r="N88" s="52" t="str">
        <f t="shared" si="7"/>
        <v>79</v>
      </c>
      <c r="O88" s="601"/>
      <c r="P88" s="601"/>
      <c r="Q88" s="601"/>
    </row>
    <row r="89" spans="1:17" s="65" customFormat="1" ht="17.100000000000001" customHeight="1">
      <c r="A89" s="580" t="s">
        <v>1588</v>
      </c>
      <c r="B89" s="172" t="s">
        <v>45</v>
      </c>
      <c r="C89" s="173">
        <v>38981</v>
      </c>
      <c r="D89" s="219">
        <v>46286</v>
      </c>
      <c r="E89" s="219" t="str">
        <f t="shared" ca="1" si="8"/>
        <v>VIGENTE</v>
      </c>
      <c r="F89" s="219" t="str">
        <f t="shared" ca="1" si="9"/>
        <v>ALERTA</v>
      </c>
      <c r="G89" s="172" t="s">
        <v>1276</v>
      </c>
      <c r="H89" s="174" t="s">
        <v>48</v>
      </c>
      <c r="I89" s="216" t="s">
        <v>1217</v>
      </c>
      <c r="J89" s="207" t="s">
        <v>520</v>
      </c>
      <c r="K89" s="175">
        <v>4484</v>
      </c>
      <c r="L89" s="52"/>
      <c r="M89" s="52" t="str">
        <f t="shared" si="6"/>
        <v>D0609-12</v>
      </c>
      <c r="N89" s="52" t="str">
        <f t="shared" si="7"/>
        <v>80</v>
      </c>
      <c r="O89" s="601"/>
      <c r="P89" s="601"/>
      <c r="Q89" s="601"/>
    </row>
    <row r="90" spans="1:17" s="65" customFormat="1" ht="17.100000000000001" customHeight="1">
      <c r="A90" s="580" t="s">
        <v>1588</v>
      </c>
      <c r="B90" s="172" t="s">
        <v>49</v>
      </c>
      <c r="C90" s="173">
        <v>38981</v>
      </c>
      <c r="D90" s="219">
        <v>46286</v>
      </c>
      <c r="E90" s="219" t="str">
        <f t="shared" ca="1" si="8"/>
        <v>VIGENTE</v>
      </c>
      <c r="F90" s="219" t="str">
        <f t="shared" ca="1" si="9"/>
        <v>ALERTA</v>
      </c>
      <c r="G90" s="172" t="s">
        <v>1276</v>
      </c>
      <c r="H90" s="174" t="s">
        <v>51</v>
      </c>
      <c r="I90" s="216" t="s">
        <v>1217</v>
      </c>
      <c r="J90" s="207" t="s">
        <v>520</v>
      </c>
      <c r="K90" s="175">
        <v>4489</v>
      </c>
      <c r="L90" s="52"/>
      <c r="M90" s="52" t="str">
        <f t="shared" si="6"/>
        <v>D0609-12</v>
      </c>
      <c r="N90" s="52" t="str">
        <f t="shared" si="7"/>
        <v>81</v>
      </c>
      <c r="O90" s="601"/>
      <c r="P90" s="601"/>
      <c r="Q90" s="601"/>
    </row>
    <row r="91" spans="1:17" s="65" customFormat="1" ht="17.100000000000001" customHeight="1">
      <c r="A91" s="580" t="s">
        <v>1588</v>
      </c>
      <c r="B91" s="172" t="s">
        <v>50</v>
      </c>
      <c r="C91" s="173">
        <v>38981</v>
      </c>
      <c r="D91" s="219">
        <v>46286</v>
      </c>
      <c r="E91" s="219" t="str">
        <f t="shared" ca="1" si="8"/>
        <v>VIGENTE</v>
      </c>
      <c r="F91" s="219" t="str">
        <f t="shared" ca="1" si="9"/>
        <v>ALERTA</v>
      </c>
      <c r="G91" s="172" t="s">
        <v>1276</v>
      </c>
      <c r="H91" s="174" t="s">
        <v>52</v>
      </c>
      <c r="I91" s="216" t="s">
        <v>1217</v>
      </c>
      <c r="J91" s="207" t="s">
        <v>520</v>
      </c>
      <c r="K91" s="175">
        <v>4499</v>
      </c>
      <c r="L91" s="52"/>
      <c r="M91" s="52" t="str">
        <f t="shared" si="6"/>
        <v>D0609-12</v>
      </c>
      <c r="N91" s="52" t="str">
        <f t="shared" si="7"/>
        <v>82</v>
      </c>
      <c r="O91" s="601"/>
      <c r="P91" s="601"/>
      <c r="Q91" s="601"/>
    </row>
    <row r="92" spans="1:17" s="91" customFormat="1" ht="17.100000000000001" customHeight="1">
      <c r="A92" s="1552" t="s">
        <v>1588</v>
      </c>
      <c r="B92" s="209" t="s">
        <v>1898</v>
      </c>
      <c r="C92" s="210">
        <v>38981</v>
      </c>
      <c r="D92" s="219">
        <v>46286</v>
      </c>
      <c r="E92" s="219" t="str">
        <f t="shared" ca="1" si="8"/>
        <v>VIGENTE</v>
      </c>
      <c r="F92" s="219" t="str">
        <f t="shared" ca="1" si="9"/>
        <v>ALERTA</v>
      </c>
      <c r="G92" s="209" t="s">
        <v>1276</v>
      </c>
      <c r="H92" s="168" t="s">
        <v>1896</v>
      </c>
      <c r="I92" s="169" t="s">
        <v>1217</v>
      </c>
      <c r="J92" s="170" t="s">
        <v>520</v>
      </c>
      <c r="K92" s="1553">
        <v>4511</v>
      </c>
      <c r="L92" s="52"/>
      <c r="M92" s="52" t="str">
        <f t="shared" si="6"/>
        <v>D0609-12</v>
      </c>
      <c r="N92" s="52" t="str">
        <f t="shared" si="7"/>
        <v>83</v>
      </c>
    </row>
    <row r="93" spans="1:17" s="91" customFormat="1" ht="17.100000000000001" customHeight="1">
      <c r="A93" s="1552" t="s">
        <v>1588</v>
      </c>
      <c r="B93" s="209" t="s">
        <v>1899</v>
      </c>
      <c r="C93" s="210">
        <v>38981</v>
      </c>
      <c r="D93" s="219">
        <v>46286</v>
      </c>
      <c r="E93" s="219" t="str">
        <f t="shared" ca="1" si="8"/>
        <v>VIGENTE</v>
      </c>
      <c r="F93" s="219" t="str">
        <f t="shared" ca="1" si="9"/>
        <v>ALERTA</v>
      </c>
      <c r="G93" s="209" t="s">
        <v>1276</v>
      </c>
      <c r="H93" s="168" t="s">
        <v>1897</v>
      </c>
      <c r="I93" s="169" t="s">
        <v>1217</v>
      </c>
      <c r="J93" s="170" t="s">
        <v>520</v>
      </c>
      <c r="K93" s="1553">
        <v>4525</v>
      </c>
      <c r="L93" s="52"/>
      <c r="M93" s="52" t="str">
        <f t="shared" si="6"/>
        <v>D0609-12</v>
      </c>
      <c r="N93" s="52" t="str">
        <f t="shared" si="7"/>
        <v>84</v>
      </c>
    </row>
    <row r="94" spans="1:17" s="91" customFormat="1" ht="17.100000000000001" customHeight="1">
      <c r="A94" s="1552" t="s">
        <v>1588</v>
      </c>
      <c r="B94" s="209" t="s">
        <v>2688</v>
      </c>
      <c r="C94" s="210">
        <v>38981</v>
      </c>
      <c r="D94" s="219">
        <v>46286</v>
      </c>
      <c r="E94" s="219" t="str">
        <f t="shared" ca="1" si="8"/>
        <v>VIGENTE</v>
      </c>
      <c r="F94" s="219" t="str">
        <f t="shared" ca="1" si="9"/>
        <v>ALERTA</v>
      </c>
      <c r="G94" s="209" t="s">
        <v>1276</v>
      </c>
      <c r="H94" s="168" t="s">
        <v>2689</v>
      </c>
      <c r="I94" s="169" t="s">
        <v>1217</v>
      </c>
      <c r="J94" s="170" t="s">
        <v>520</v>
      </c>
      <c r="K94" s="1553">
        <v>4581</v>
      </c>
      <c r="L94" s="52"/>
      <c r="M94" s="52"/>
      <c r="N94" s="52"/>
    </row>
    <row r="95" spans="1:17" s="122" customFormat="1" ht="32.25" customHeight="1">
      <c r="A95" s="1534" t="s">
        <v>1589</v>
      </c>
      <c r="B95" s="195" t="s">
        <v>1221</v>
      </c>
      <c r="C95" s="194">
        <v>38981</v>
      </c>
      <c r="D95" s="218">
        <v>46295</v>
      </c>
      <c r="E95" s="218" t="str">
        <f t="shared" ca="1" si="8"/>
        <v>VIGENTE</v>
      </c>
      <c r="F95" s="218" t="str">
        <f t="shared" ca="1" si="9"/>
        <v>ALERTA</v>
      </c>
      <c r="G95" s="186" t="s">
        <v>1276</v>
      </c>
      <c r="H95" s="1535" t="s">
        <v>623</v>
      </c>
      <c r="I95" s="187" t="s">
        <v>1217</v>
      </c>
      <c r="J95" s="186"/>
      <c r="K95" s="1536"/>
      <c r="M95" s="122" t="str">
        <f t="shared" si="6"/>
        <v>D0609-13</v>
      </c>
      <c r="N95" s="122" t="str">
        <f t="shared" si="7"/>
        <v/>
      </c>
      <c r="O95" s="625"/>
      <c r="P95" s="625"/>
      <c r="Q95" s="625"/>
    </row>
    <row r="96" spans="1:17" s="65" customFormat="1" ht="17.100000000000001" customHeight="1">
      <c r="A96" s="580" t="s">
        <v>1588</v>
      </c>
      <c r="B96" s="1537" t="s">
        <v>1222</v>
      </c>
      <c r="C96" s="173">
        <v>38981</v>
      </c>
      <c r="D96" s="219">
        <v>46295</v>
      </c>
      <c r="E96" s="219" t="str">
        <f t="shared" ca="1" si="8"/>
        <v>VIGENTE</v>
      </c>
      <c r="F96" s="219" t="str">
        <f t="shared" ca="1" si="9"/>
        <v>ALERTA</v>
      </c>
      <c r="G96" s="172" t="s">
        <v>1276</v>
      </c>
      <c r="H96" s="1538" t="s">
        <v>1228</v>
      </c>
      <c r="I96" s="216" t="s">
        <v>1217</v>
      </c>
      <c r="J96" s="207" t="s">
        <v>520</v>
      </c>
      <c r="K96" s="723">
        <v>4019</v>
      </c>
      <c r="L96" s="52"/>
      <c r="M96" s="52" t="str">
        <f t="shared" si="6"/>
        <v>D0609-13</v>
      </c>
      <c r="N96" s="52" t="str">
        <f t="shared" si="7"/>
        <v>1</v>
      </c>
      <c r="O96" s="601"/>
      <c r="P96" s="601"/>
      <c r="Q96" s="601"/>
    </row>
    <row r="97" spans="1:17" s="65" customFormat="1" ht="17.100000000000001" customHeight="1">
      <c r="A97" s="580" t="s">
        <v>1588</v>
      </c>
      <c r="B97" s="172" t="s">
        <v>1223</v>
      </c>
      <c r="C97" s="173">
        <v>38981</v>
      </c>
      <c r="D97" s="219">
        <v>46295</v>
      </c>
      <c r="E97" s="219" t="str">
        <f t="shared" ca="1" si="8"/>
        <v>VIGENTE</v>
      </c>
      <c r="F97" s="219" t="str">
        <f t="shared" ca="1" si="9"/>
        <v>ALERTA</v>
      </c>
      <c r="G97" s="172" t="s">
        <v>1276</v>
      </c>
      <c r="H97" s="171" t="s">
        <v>1229</v>
      </c>
      <c r="I97" s="216" t="s">
        <v>1217</v>
      </c>
      <c r="J97" s="207" t="s">
        <v>520</v>
      </c>
      <c r="K97" s="723">
        <v>4030</v>
      </c>
      <c r="L97" s="52"/>
      <c r="M97" s="52" t="str">
        <f t="shared" si="6"/>
        <v>D0609-13</v>
      </c>
      <c r="N97" s="52" t="str">
        <f t="shared" si="7"/>
        <v>2</v>
      </c>
      <c r="O97" s="601"/>
      <c r="P97" s="601"/>
      <c r="Q97" s="601"/>
    </row>
    <row r="98" spans="1:17" s="65" customFormat="1" ht="17.100000000000001" customHeight="1">
      <c r="A98" s="580" t="s">
        <v>1588</v>
      </c>
      <c r="B98" s="172" t="s">
        <v>1224</v>
      </c>
      <c r="C98" s="173">
        <v>38981</v>
      </c>
      <c r="D98" s="219">
        <v>46295</v>
      </c>
      <c r="E98" s="219" t="str">
        <f t="shared" ca="1" si="8"/>
        <v>VIGENTE</v>
      </c>
      <c r="F98" s="219" t="str">
        <f t="shared" ca="1" si="9"/>
        <v>ALERTA</v>
      </c>
      <c r="G98" s="172" t="s">
        <v>1276</v>
      </c>
      <c r="H98" s="171" t="s">
        <v>1230</v>
      </c>
      <c r="I98" s="216" t="s">
        <v>1217</v>
      </c>
      <c r="J98" s="207" t="s">
        <v>520</v>
      </c>
      <c r="K98" s="723">
        <v>4033</v>
      </c>
      <c r="L98" s="52"/>
      <c r="M98" s="52" t="str">
        <f t="shared" si="6"/>
        <v>D0609-13</v>
      </c>
      <c r="N98" s="52" t="str">
        <f t="shared" si="7"/>
        <v>3</v>
      </c>
      <c r="O98" s="601"/>
      <c r="P98" s="601"/>
      <c r="Q98" s="601"/>
    </row>
    <row r="99" spans="1:17" s="65" customFormat="1" ht="17.100000000000001" customHeight="1">
      <c r="A99" s="580" t="s">
        <v>1588</v>
      </c>
      <c r="B99" s="172" t="s">
        <v>1225</v>
      </c>
      <c r="C99" s="173">
        <v>38981</v>
      </c>
      <c r="D99" s="219">
        <v>46295</v>
      </c>
      <c r="E99" s="219" t="str">
        <f t="shared" ca="1" si="8"/>
        <v>VIGENTE</v>
      </c>
      <c r="F99" s="219" t="str">
        <f t="shared" ca="1" si="9"/>
        <v>ALERTA</v>
      </c>
      <c r="G99" s="172" t="s">
        <v>1276</v>
      </c>
      <c r="H99" s="171" t="s">
        <v>1231</v>
      </c>
      <c r="I99" s="216" t="s">
        <v>1217</v>
      </c>
      <c r="J99" s="207" t="s">
        <v>520</v>
      </c>
      <c r="K99" s="723">
        <v>4102</v>
      </c>
      <c r="L99" s="52"/>
      <c r="M99" s="52" t="str">
        <f t="shared" si="6"/>
        <v>D0609-13</v>
      </c>
      <c r="N99" s="52" t="str">
        <f t="shared" si="7"/>
        <v>4</v>
      </c>
      <c r="O99" s="601"/>
      <c r="P99" s="601"/>
      <c r="Q99" s="601"/>
    </row>
    <row r="100" spans="1:17" s="65" customFormat="1" ht="17.100000000000001" customHeight="1">
      <c r="A100" s="580" t="s">
        <v>1588</v>
      </c>
      <c r="B100" s="172" t="s">
        <v>1226</v>
      </c>
      <c r="C100" s="173">
        <v>38981</v>
      </c>
      <c r="D100" s="219">
        <v>46295</v>
      </c>
      <c r="E100" s="219" t="str">
        <f t="shared" ca="1" si="8"/>
        <v>VIGENTE</v>
      </c>
      <c r="F100" s="219" t="str">
        <f t="shared" ca="1" si="9"/>
        <v>ALERTA</v>
      </c>
      <c r="G100" s="172" t="s">
        <v>1276</v>
      </c>
      <c r="H100" s="171" t="s">
        <v>1232</v>
      </c>
      <c r="I100" s="216" t="s">
        <v>1217</v>
      </c>
      <c r="J100" s="207" t="s">
        <v>520</v>
      </c>
      <c r="K100" s="723">
        <v>4023</v>
      </c>
      <c r="L100" s="52"/>
      <c r="M100" s="52" t="str">
        <f t="shared" si="6"/>
        <v>D0609-13</v>
      </c>
      <c r="N100" s="52" t="str">
        <f t="shared" si="7"/>
        <v>5</v>
      </c>
      <c r="O100" s="601"/>
      <c r="P100" s="601"/>
      <c r="Q100" s="601"/>
    </row>
    <row r="101" spans="1:17" s="65" customFormat="1" ht="17.100000000000001" customHeight="1">
      <c r="A101" s="580" t="s">
        <v>1588</v>
      </c>
      <c r="B101" s="172" t="s">
        <v>1227</v>
      </c>
      <c r="C101" s="173">
        <v>38981</v>
      </c>
      <c r="D101" s="219">
        <v>46295</v>
      </c>
      <c r="E101" s="219" t="str">
        <f t="shared" ca="1" si="8"/>
        <v>VIGENTE</v>
      </c>
      <c r="F101" s="219" t="str">
        <f t="shared" ca="1" si="9"/>
        <v>ALERTA</v>
      </c>
      <c r="G101" s="172" t="s">
        <v>1276</v>
      </c>
      <c r="H101" s="171" t="s">
        <v>1233</v>
      </c>
      <c r="I101" s="216" t="s">
        <v>1217</v>
      </c>
      <c r="J101" s="207" t="s">
        <v>520</v>
      </c>
      <c r="K101" s="723">
        <v>4013</v>
      </c>
      <c r="L101" s="52"/>
      <c r="M101" s="52" t="str">
        <f t="shared" si="6"/>
        <v>D0609-13</v>
      </c>
      <c r="N101" s="52" t="str">
        <f t="shared" si="7"/>
        <v>6</v>
      </c>
      <c r="O101" s="601"/>
      <c r="P101" s="601"/>
      <c r="Q101" s="601"/>
    </row>
    <row r="102" spans="1:17" s="65" customFormat="1" ht="17.100000000000001" customHeight="1">
      <c r="A102" s="580" t="s">
        <v>1588</v>
      </c>
      <c r="B102" s="172" t="s">
        <v>2364</v>
      </c>
      <c r="C102" s="173">
        <v>38981</v>
      </c>
      <c r="D102" s="219">
        <v>46295</v>
      </c>
      <c r="E102" s="219" t="str">
        <f t="shared" ca="1" si="8"/>
        <v>VIGENTE</v>
      </c>
      <c r="F102" s="219" t="str">
        <f t="shared" ca="1" si="9"/>
        <v>ALERTA</v>
      </c>
      <c r="G102" s="172" t="s">
        <v>1276</v>
      </c>
      <c r="H102" s="171" t="s">
        <v>2365</v>
      </c>
      <c r="I102" s="216" t="s">
        <v>1217</v>
      </c>
      <c r="J102" s="207" t="s">
        <v>520</v>
      </c>
      <c r="K102" s="723">
        <v>4504</v>
      </c>
      <c r="L102" s="52"/>
      <c r="M102" s="52"/>
      <c r="N102" s="52"/>
      <c r="O102" s="601"/>
      <c r="P102" s="601"/>
      <c r="Q102" s="601"/>
    </row>
    <row r="103" spans="1:17" s="65" customFormat="1" ht="33.75" customHeight="1">
      <c r="A103" s="580" t="s">
        <v>1587</v>
      </c>
      <c r="B103" s="172" t="s">
        <v>281</v>
      </c>
      <c r="C103" s="173">
        <v>41157</v>
      </c>
      <c r="D103" s="219">
        <v>46631</v>
      </c>
      <c r="E103" s="219" t="str">
        <f t="shared" ref="E103:E118" ca="1" si="10">IF(D103&lt;=$T$2,"CADUCADO","VIGENTE")</f>
        <v>VIGENTE</v>
      </c>
      <c r="F103" s="219" t="str">
        <f t="shared" ref="F103:F118" ca="1" si="11">IF($T$2&gt;=(EDATE(D103,-4)),"ALERTA","OK")</f>
        <v>OK</v>
      </c>
      <c r="G103" s="172" t="s">
        <v>1276</v>
      </c>
      <c r="H103" s="171" t="s">
        <v>282</v>
      </c>
      <c r="I103" s="174" t="s">
        <v>283</v>
      </c>
      <c r="J103" s="207" t="s">
        <v>284</v>
      </c>
      <c r="K103" s="723">
        <v>4456</v>
      </c>
      <c r="L103" s="52"/>
      <c r="M103" s="52" t="str">
        <f>IF(ISNUMBER(FIND("/",$B103,1)),MID($B103,1,FIND("/",$B103,1)-1),$B103)</f>
        <v>D1209-122</v>
      </c>
      <c r="N103" s="52" t="str">
        <f>IF(ISNUMBER(FIND("/",$B103,1)),MID($B103,FIND("/",$B103,1)+1,LEN($B103)),"")</f>
        <v/>
      </c>
      <c r="O103" s="601"/>
      <c r="P103" s="601"/>
      <c r="Q103" s="601"/>
    </row>
    <row r="104" spans="1:17" ht="17.100000000000001" customHeight="1">
      <c r="A104" s="581" t="s">
        <v>1589</v>
      </c>
      <c r="B104" s="188" t="s">
        <v>1234</v>
      </c>
      <c r="C104" s="189">
        <v>39440</v>
      </c>
      <c r="D104" s="190">
        <v>46722</v>
      </c>
      <c r="E104" s="190" t="str">
        <f t="shared" ca="1" si="10"/>
        <v>VIGENTE</v>
      </c>
      <c r="F104" s="190" t="str">
        <f t="shared" ca="1" si="11"/>
        <v>OK</v>
      </c>
      <c r="G104" s="188" t="s">
        <v>1276</v>
      </c>
      <c r="H104" s="191" t="s">
        <v>5281</v>
      </c>
      <c r="I104" s="192" t="s">
        <v>1217</v>
      </c>
      <c r="J104" s="193"/>
      <c r="K104" s="215"/>
      <c r="L104" s="52"/>
      <c r="M104" s="4" t="str">
        <f t="shared" ref="M104:M118" si="12">IF(ISNUMBER(FIND("/",$B104,1)),MID($B104,1,FIND("/",$B104,1)-1),$B104)</f>
        <v>D0712-14</v>
      </c>
      <c r="N104" s="4" t="str">
        <f t="shared" ref="N104:N118" si="13">IF(ISNUMBER(FIND("/",$B104,1)),MID($B104,FIND("/",$B104,1)+1,LEN($B104)),"")</f>
        <v/>
      </c>
      <c r="O104"/>
      <c r="P104"/>
      <c r="Q104"/>
    </row>
    <row r="105" spans="1:17" ht="17.100000000000001" customHeight="1">
      <c r="A105" s="580" t="s">
        <v>1588</v>
      </c>
      <c r="B105" s="162" t="s">
        <v>1235</v>
      </c>
      <c r="C105" s="163">
        <v>39440</v>
      </c>
      <c r="D105" s="203">
        <v>46722</v>
      </c>
      <c r="E105" s="208" t="str">
        <f t="shared" ca="1" si="10"/>
        <v>VIGENTE</v>
      </c>
      <c r="F105" s="208" t="str">
        <f t="shared" ca="1" si="11"/>
        <v>OK</v>
      </c>
      <c r="G105" s="162" t="s">
        <v>1276</v>
      </c>
      <c r="H105" s="171" t="s">
        <v>869</v>
      </c>
      <c r="I105" s="216" t="s">
        <v>1217</v>
      </c>
      <c r="J105" s="172" t="s">
        <v>3204</v>
      </c>
      <c r="K105" s="167">
        <v>4227</v>
      </c>
      <c r="L105" s="52"/>
      <c r="M105" s="4" t="str">
        <f t="shared" si="12"/>
        <v>D0712-14</v>
      </c>
      <c r="N105" s="4" t="str">
        <f t="shared" si="13"/>
        <v>1</v>
      </c>
      <c r="O105"/>
      <c r="P105"/>
      <c r="Q105"/>
    </row>
    <row r="106" spans="1:17" ht="17.100000000000001" customHeight="1">
      <c r="A106" s="580" t="s">
        <v>1588</v>
      </c>
      <c r="B106" s="162" t="s">
        <v>861</v>
      </c>
      <c r="C106" s="163">
        <v>39440</v>
      </c>
      <c r="D106" s="203">
        <v>46722</v>
      </c>
      <c r="E106" s="208" t="str">
        <f t="shared" ca="1" si="10"/>
        <v>VIGENTE</v>
      </c>
      <c r="F106" s="208" t="str">
        <f t="shared" ca="1" si="11"/>
        <v>OK</v>
      </c>
      <c r="G106" s="162" t="s">
        <v>1276</v>
      </c>
      <c r="H106" s="171" t="s">
        <v>870</v>
      </c>
      <c r="I106" s="165" t="s">
        <v>1217</v>
      </c>
      <c r="J106" s="172" t="s">
        <v>3204</v>
      </c>
      <c r="K106" s="167">
        <v>4226</v>
      </c>
      <c r="L106" s="52"/>
      <c r="M106" s="4" t="str">
        <f t="shared" si="12"/>
        <v>D0712-14</v>
      </c>
      <c r="N106" s="4" t="str">
        <f t="shared" si="13"/>
        <v>2</v>
      </c>
      <c r="O106"/>
      <c r="P106"/>
      <c r="Q106"/>
    </row>
    <row r="107" spans="1:17" ht="17.100000000000001" customHeight="1">
      <c r="A107" s="580" t="s">
        <v>1588</v>
      </c>
      <c r="B107" s="162" t="s">
        <v>862</v>
      </c>
      <c r="C107" s="163">
        <v>39440</v>
      </c>
      <c r="D107" s="203">
        <v>46722</v>
      </c>
      <c r="E107" s="208" t="str">
        <f t="shared" ca="1" si="10"/>
        <v>VIGENTE</v>
      </c>
      <c r="F107" s="208" t="str">
        <f t="shared" ca="1" si="11"/>
        <v>OK</v>
      </c>
      <c r="G107" s="162" t="s">
        <v>1276</v>
      </c>
      <c r="H107" s="171" t="s">
        <v>871</v>
      </c>
      <c r="I107" s="165" t="s">
        <v>1217</v>
      </c>
      <c r="J107" s="172" t="s">
        <v>3204</v>
      </c>
      <c r="K107" s="167">
        <v>4228</v>
      </c>
      <c r="L107" s="52"/>
      <c r="M107" s="4" t="str">
        <f t="shared" si="12"/>
        <v>D0712-14</v>
      </c>
      <c r="N107" s="4" t="str">
        <f t="shared" si="13"/>
        <v>3</v>
      </c>
      <c r="O107"/>
      <c r="P107"/>
      <c r="Q107"/>
    </row>
    <row r="108" spans="1:17" s="4" customFormat="1" ht="17.100000000000001" customHeight="1">
      <c r="A108" s="580" t="s">
        <v>1588</v>
      </c>
      <c r="B108" s="162" t="s">
        <v>863</v>
      </c>
      <c r="C108" s="163">
        <v>39440</v>
      </c>
      <c r="D108" s="203">
        <v>46722</v>
      </c>
      <c r="E108" s="208" t="str">
        <f t="shared" ca="1" si="10"/>
        <v>VIGENTE</v>
      </c>
      <c r="F108" s="208" t="str">
        <f t="shared" ca="1" si="11"/>
        <v>OK</v>
      </c>
      <c r="G108" s="162" t="s">
        <v>1276</v>
      </c>
      <c r="H108" s="171" t="s">
        <v>1433</v>
      </c>
      <c r="I108" s="165" t="s">
        <v>1217</v>
      </c>
      <c r="J108" s="172" t="s">
        <v>3204</v>
      </c>
      <c r="K108" s="167">
        <v>4293</v>
      </c>
      <c r="L108" s="52"/>
      <c r="M108" s="4" t="str">
        <f t="shared" si="12"/>
        <v>D0712-14</v>
      </c>
      <c r="N108" s="4" t="str">
        <f t="shared" si="13"/>
        <v>4</v>
      </c>
      <c r="O108"/>
      <c r="P108"/>
      <c r="Q108"/>
    </row>
    <row r="109" spans="1:17" ht="17.100000000000001" customHeight="1">
      <c r="A109" s="580" t="s">
        <v>1588</v>
      </c>
      <c r="B109" s="162" t="s">
        <v>864</v>
      </c>
      <c r="C109" s="163">
        <v>39440</v>
      </c>
      <c r="D109" s="203">
        <v>46722</v>
      </c>
      <c r="E109" s="208" t="str">
        <f t="shared" ca="1" si="10"/>
        <v>VIGENTE</v>
      </c>
      <c r="F109" s="208" t="str">
        <f t="shared" ca="1" si="11"/>
        <v>OK</v>
      </c>
      <c r="G109" s="162" t="s">
        <v>1276</v>
      </c>
      <c r="H109" s="171" t="s">
        <v>1434</v>
      </c>
      <c r="I109" s="165" t="s">
        <v>1217</v>
      </c>
      <c r="J109" s="172" t="s">
        <v>3204</v>
      </c>
      <c r="K109" s="167">
        <v>4390</v>
      </c>
      <c r="L109" s="52"/>
      <c r="M109" s="4" t="str">
        <f t="shared" si="12"/>
        <v>D0712-14</v>
      </c>
      <c r="N109" s="4" t="str">
        <f t="shared" si="13"/>
        <v>5</v>
      </c>
      <c r="O109"/>
      <c r="P109"/>
      <c r="Q109"/>
    </row>
    <row r="110" spans="1:17" ht="17.100000000000001" customHeight="1">
      <c r="A110" s="580" t="s">
        <v>1588</v>
      </c>
      <c r="B110" s="162" t="s">
        <v>865</v>
      </c>
      <c r="C110" s="163">
        <v>39440</v>
      </c>
      <c r="D110" s="203">
        <v>46722</v>
      </c>
      <c r="E110" s="208" t="str">
        <f t="shared" ca="1" si="10"/>
        <v>VIGENTE</v>
      </c>
      <c r="F110" s="208" t="str">
        <f t="shared" ca="1" si="11"/>
        <v>OK</v>
      </c>
      <c r="G110" s="162" t="s">
        <v>1276</v>
      </c>
      <c r="H110" s="171" t="s">
        <v>1435</v>
      </c>
      <c r="I110" s="165" t="s">
        <v>1217</v>
      </c>
      <c r="J110" s="172" t="s">
        <v>3204</v>
      </c>
      <c r="K110" s="167">
        <v>4401</v>
      </c>
      <c r="L110" s="52"/>
      <c r="M110" s="4" t="str">
        <f t="shared" si="12"/>
        <v>D0712-14</v>
      </c>
      <c r="N110" s="4" t="str">
        <f t="shared" si="13"/>
        <v>6</v>
      </c>
      <c r="O110"/>
      <c r="P110"/>
      <c r="Q110"/>
    </row>
    <row r="111" spans="1:17" ht="17.100000000000001" customHeight="1">
      <c r="A111" s="580" t="s">
        <v>1588</v>
      </c>
      <c r="B111" s="162" t="s">
        <v>866</v>
      </c>
      <c r="C111" s="163">
        <v>39440</v>
      </c>
      <c r="D111" s="203">
        <v>46722</v>
      </c>
      <c r="E111" s="208" t="str">
        <f t="shared" ca="1" si="10"/>
        <v>VIGENTE</v>
      </c>
      <c r="F111" s="208" t="str">
        <f t="shared" ca="1" si="11"/>
        <v>OK</v>
      </c>
      <c r="G111" s="162" t="s">
        <v>1276</v>
      </c>
      <c r="H111" s="171" t="s">
        <v>1436</v>
      </c>
      <c r="I111" s="165" t="s">
        <v>1217</v>
      </c>
      <c r="J111" s="172" t="s">
        <v>3204</v>
      </c>
      <c r="K111" s="167">
        <v>4412</v>
      </c>
      <c r="L111" s="52"/>
      <c r="M111" s="4" t="str">
        <f t="shared" si="12"/>
        <v>D0712-14</v>
      </c>
      <c r="N111" s="4" t="str">
        <f t="shared" si="13"/>
        <v>7</v>
      </c>
      <c r="O111"/>
      <c r="P111"/>
      <c r="Q111"/>
    </row>
    <row r="112" spans="1:17" ht="17.100000000000001" customHeight="1">
      <c r="A112" s="580" t="s">
        <v>1588</v>
      </c>
      <c r="B112" s="162" t="s">
        <v>867</v>
      </c>
      <c r="C112" s="163">
        <v>39440</v>
      </c>
      <c r="D112" s="203">
        <v>46722</v>
      </c>
      <c r="E112" s="208" t="str">
        <f t="shared" ca="1" si="10"/>
        <v>VIGENTE</v>
      </c>
      <c r="F112" s="208" t="str">
        <f t="shared" ca="1" si="11"/>
        <v>OK</v>
      </c>
      <c r="G112" s="162" t="s">
        <v>1276</v>
      </c>
      <c r="H112" s="171" t="s">
        <v>1437</v>
      </c>
      <c r="I112" s="165" t="s">
        <v>1217</v>
      </c>
      <c r="J112" s="172" t="s">
        <v>3204</v>
      </c>
      <c r="K112" s="167">
        <v>4447</v>
      </c>
      <c r="L112" s="52"/>
      <c r="M112" s="4" t="str">
        <f t="shared" si="12"/>
        <v>D0712-14</v>
      </c>
      <c r="N112" s="4" t="str">
        <f t="shared" si="13"/>
        <v>8</v>
      </c>
      <c r="O112"/>
      <c r="P112"/>
      <c r="Q112"/>
    </row>
    <row r="113" spans="1:17" ht="17.100000000000001" customHeight="1">
      <c r="A113" s="580" t="s">
        <v>1588</v>
      </c>
      <c r="B113" s="162" t="s">
        <v>868</v>
      </c>
      <c r="C113" s="163">
        <v>39440</v>
      </c>
      <c r="D113" s="203">
        <v>46722</v>
      </c>
      <c r="E113" s="208" t="str">
        <f t="shared" ca="1" si="10"/>
        <v>VIGENTE</v>
      </c>
      <c r="F113" s="208" t="str">
        <f t="shared" ca="1" si="11"/>
        <v>OK</v>
      </c>
      <c r="G113" s="162" t="s">
        <v>1276</v>
      </c>
      <c r="H113" s="171" t="s">
        <v>2363</v>
      </c>
      <c r="I113" s="165" t="s">
        <v>1217</v>
      </c>
      <c r="J113" s="172" t="s">
        <v>3204</v>
      </c>
      <c r="K113" s="167">
        <v>4450</v>
      </c>
      <c r="L113" s="52"/>
      <c r="M113" s="4" t="str">
        <f t="shared" si="12"/>
        <v>D0712-14</v>
      </c>
      <c r="N113" s="4" t="str">
        <f t="shared" si="13"/>
        <v>9</v>
      </c>
      <c r="O113"/>
      <c r="P113"/>
      <c r="Q113"/>
    </row>
    <row r="114" spans="1:17" ht="17.100000000000001" customHeight="1">
      <c r="A114" s="1308" t="s">
        <v>1588</v>
      </c>
      <c r="B114" s="1309" t="s">
        <v>4490</v>
      </c>
      <c r="C114" s="163">
        <v>39440</v>
      </c>
      <c r="D114" s="203">
        <v>46722</v>
      </c>
      <c r="E114" s="208" t="str">
        <f ca="1">IF(D114&lt;=$T$2,"CADUCADO","VIGENTE")</f>
        <v>VIGENTE</v>
      </c>
      <c r="F114" s="208" t="str">
        <f ca="1">IF($T$2&gt;=(EDATE(D114,-4)),"ALERTA","OK")</f>
        <v>OK</v>
      </c>
      <c r="G114" s="162" t="s">
        <v>1276</v>
      </c>
      <c r="H114" s="171" t="s">
        <v>4491</v>
      </c>
      <c r="I114" s="165" t="s">
        <v>1217</v>
      </c>
      <c r="J114" s="172" t="s">
        <v>3204</v>
      </c>
      <c r="K114" s="1310">
        <v>4404</v>
      </c>
      <c r="L114" s="52"/>
      <c r="O114"/>
      <c r="P114"/>
      <c r="Q114"/>
    </row>
    <row r="115" spans="1:17" ht="17.100000000000001" customHeight="1">
      <c r="A115" s="581" t="s">
        <v>1589</v>
      </c>
      <c r="B115" s="188" t="s">
        <v>1773</v>
      </c>
      <c r="C115" s="189">
        <v>42227</v>
      </c>
      <c r="D115" s="190">
        <v>47331</v>
      </c>
      <c r="E115" s="190" t="str">
        <f t="shared" ca="1" si="10"/>
        <v>VIGENTE</v>
      </c>
      <c r="F115" s="190" t="str">
        <f t="shared" ca="1" si="11"/>
        <v>OK</v>
      </c>
      <c r="G115" s="188" t="s">
        <v>1277</v>
      </c>
      <c r="H115" s="192" t="s">
        <v>4451</v>
      </c>
      <c r="I115" s="192" t="s">
        <v>1774</v>
      </c>
      <c r="J115" s="193"/>
      <c r="K115" s="215"/>
      <c r="L115" s="52"/>
      <c r="M115" s="4" t="str">
        <f t="shared" si="12"/>
        <v>D1408-26</v>
      </c>
      <c r="N115" s="4" t="str">
        <f t="shared" si="13"/>
        <v/>
      </c>
      <c r="O115"/>
      <c r="P115"/>
      <c r="Q115"/>
    </row>
    <row r="116" spans="1:17" ht="31.5" customHeight="1">
      <c r="A116" s="580" t="s">
        <v>1588</v>
      </c>
      <c r="B116" s="172" t="s">
        <v>1776</v>
      </c>
      <c r="C116" s="173">
        <v>42227</v>
      </c>
      <c r="D116" s="208">
        <v>47331</v>
      </c>
      <c r="E116" s="208" t="str">
        <f t="shared" ca="1" si="10"/>
        <v>VIGENTE</v>
      </c>
      <c r="F116" s="208" t="str">
        <f t="shared" ca="1" si="11"/>
        <v>OK</v>
      </c>
      <c r="G116" s="172" t="s">
        <v>1277</v>
      </c>
      <c r="H116" s="174" t="s">
        <v>1779</v>
      </c>
      <c r="I116" s="216" t="s">
        <v>1774</v>
      </c>
      <c r="J116" s="172" t="s">
        <v>5783</v>
      </c>
      <c r="K116" s="175">
        <v>4482</v>
      </c>
      <c r="L116" s="52"/>
      <c r="M116" s="4" t="str">
        <f t="shared" si="12"/>
        <v>D1408-26</v>
      </c>
      <c r="N116" s="4" t="str">
        <f t="shared" si="13"/>
        <v>1</v>
      </c>
      <c r="O116"/>
      <c r="P116"/>
      <c r="Q116"/>
    </row>
    <row r="117" spans="1:17" ht="33.75" customHeight="1">
      <c r="A117" s="580" t="s">
        <v>1588</v>
      </c>
      <c r="B117" s="172" t="s">
        <v>1777</v>
      </c>
      <c r="C117" s="173">
        <v>42227</v>
      </c>
      <c r="D117" s="208">
        <v>47331</v>
      </c>
      <c r="E117" s="208" t="str">
        <f t="shared" ca="1" si="10"/>
        <v>VIGENTE</v>
      </c>
      <c r="F117" s="208" t="str">
        <f t="shared" ca="1" si="11"/>
        <v>OK</v>
      </c>
      <c r="G117" s="172" t="s">
        <v>1277</v>
      </c>
      <c r="H117" s="174" t="s">
        <v>1780</v>
      </c>
      <c r="I117" s="216" t="s">
        <v>1774</v>
      </c>
      <c r="J117" s="172" t="s">
        <v>5784</v>
      </c>
      <c r="K117" s="175">
        <v>4481</v>
      </c>
      <c r="L117" s="52"/>
      <c r="M117" s="4" t="str">
        <f t="shared" si="12"/>
        <v>D1408-26</v>
      </c>
      <c r="N117" s="4" t="str">
        <f t="shared" si="13"/>
        <v>2</v>
      </c>
      <c r="O117"/>
      <c r="P117"/>
      <c r="Q117"/>
    </row>
    <row r="118" spans="1:17" ht="17.100000000000001" customHeight="1">
      <c r="A118" s="1892" t="s">
        <v>1588</v>
      </c>
      <c r="B118" s="1893" t="s">
        <v>1778</v>
      </c>
      <c r="C118" s="1894">
        <v>42227</v>
      </c>
      <c r="D118" s="1895">
        <v>47331</v>
      </c>
      <c r="E118" s="1895" t="str">
        <f t="shared" ca="1" si="10"/>
        <v>VIGENTE</v>
      </c>
      <c r="F118" s="1895" t="str">
        <f t="shared" ca="1" si="11"/>
        <v>OK</v>
      </c>
      <c r="G118" s="1893" t="s">
        <v>1277</v>
      </c>
      <c r="H118" s="1896" t="s">
        <v>1781</v>
      </c>
      <c r="I118" s="1897" t="s">
        <v>1774</v>
      </c>
      <c r="J118" s="1893" t="s">
        <v>1782</v>
      </c>
      <c r="K118" s="1898">
        <v>4480</v>
      </c>
      <c r="L118" s="52"/>
      <c r="M118" s="4" t="str">
        <f t="shared" si="12"/>
        <v>D1408-26</v>
      </c>
      <c r="N118" s="4" t="str">
        <f t="shared" si="13"/>
        <v>3</v>
      </c>
      <c r="O118"/>
      <c r="P118"/>
      <c r="Q118"/>
    </row>
    <row r="119" spans="1:17" ht="49.5" customHeight="1">
      <c r="A119" s="1904" t="s">
        <v>1588</v>
      </c>
      <c r="B119" s="1905" t="s">
        <v>5779</v>
      </c>
      <c r="C119" s="1906">
        <v>42227</v>
      </c>
      <c r="D119" s="1907">
        <v>47331</v>
      </c>
      <c r="E119" s="1907" t="str">
        <f t="shared" ref="E119:E120" ca="1" si="14">IF(D119&lt;=$T$2,"CADUCADO","VIGENTE")</f>
        <v>VIGENTE</v>
      </c>
      <c r="F119" s="1907" t="str">
        <f t="shared" ref="F119:F120" ca="1" si="15">IF($T$2&gt;=(EDATE(D119,-4)),"ALERTA","OK")</f>
        <v>OK</v>
      </c>
      <c r="G119" s="1905" t="s">
        <v>1277</v>
      </c>
      <c r="H119" s="1908" t="s">
        <v>5781</v>
      </c>
      <c r="I119" s="1909" t="s">
        <v>1774</v>
      </c>
      <c r="J119" s="1910" t="s">
        <v>5785</v>
      </c>
      <c r="K119" s="1911" t="s">
        <v>5787</v>
      </c>
      <c r="L119" s="52"/>
      <c r="O119"/>
      <c r="P119"/>
      <c r="Q119"/>
    </row>
    <row r="120" spans="1:17" ht="36" customHeight="1" thickBot="1">
      <c r="A120" s="1899" t="s">
        <v>1588</v>
      </c>
      <c r="B120" s="1900" t="s">
        <v>5780</v>
      </c>
      <c r="C120" s="1901">
        <v>42227</v>
      </c>
      <c r="D120" s="1902">
        <v>47331</v>
      </c>
      <c r="E120" s="1902" t="str">
        <f t="shared" ca="1" si="14"/>
        <v>VIGENTE</v>
      </c>
      <c r="F120" s="1902" t="str">
        <f t="shared" ca="1" si="15"/>
        <v>OK</v>
      </c>
      <c r="G120" s="1900" t="s">
        <v>1277</v>
      </c>
      <c r="H120" s="1903" t="s">
        <v>5782</v>
      </c>
      <c r="I120" s="1891" t="s">
        <v>1774</v>
      </c>
      <c r="J120" s="749" t="s">
        <v>5786</v>
      </c>
      <c r="K120" s="751" t="s">
        <v>5788</v>
      </c>
      <c r="L120" s="52"/>
      <c r="O120"/>
      <c r="P120"/>
      <c r="Q120"/>
    </row>
    <row r="121" spans="1:17" ht="61.5" customHeight="1" thickBot="1">
      <c r="A121" s="582" t="s">
        <v>1587</v>
      </c>
      <c r="B121" s="176" t="s">
        <v>5093</v>
      </c>
      <c r="C121" s="177">
        <v>44923</v>
      </c>
      <c r="D121" s="208">
        <v>46752</v>
      </c>
      <c r="E121" s="217" t="str">
        <f ca="1">IF(D121&lt;=$T$2,"CADUCADO","VIGENTE")</f>
        <v>VIGENTE</v>
      </c>
      <c r="F121" s="217" t="str">
        <f ca="1">IF($T$2&gt;=(EDATE(D121,-4)),"ALERTA","OK")</f>
        <v>OK</v>
      </c>
      <c r="G121" s="176" t="s">
        <v>1279</v>
      </c>
      <c r="H121" s="178" t="s">
        <v>5089</v>
      </c>
      <c r="I121" s="178" t="s">
        <v>5090</v>
      </c>
      <c r="J121" s="178" t="s">
        <v>5091</v>
      </c>
      <c r="K121" s="1667" t="s">
        <v>5092</v>
      </c>
      <c r="L121" s="52"/>
      <c r="M121" s="4" t="str">
        <f t="shared" ref="M121:M127" si="16">IF(ISNUMBER(FIND("/",$B121,1)),MID($B121,1,FIND("/",$B121,1)-1),$B121)</f>
        <v>D2212-12</v>
      </c>
      <c r="N121" s="4" t="str">
        <f t="shared" ref="N121:N127" si="17">IF(ISNUMBER(FIND("/",$B121,1)),MID($B121,FIND("/",$B121,1)+1,LEN($B121)),"")</f>
        <v/>
      </c>
      <c r="O121"/>
      <c r="P121"/>
      <c r="Q121"/>
    </row>
    <row r="122" spans="1:17" ht="61.5" customHeight="1" thickBot="1">
      <c r="A122" s="582" t="s">
        <v>1587</v>
      </c>
      <c r="B122" s="176" t="s">
        <v>5120</v>
      </c>
      <c r="C122" s="177">
        <v>44970</v>
      </c>
      <c r="D122" s="208">
        <v>46811</v>
      </c>
      <c r="E122" s="217" t="str">
        <f ca="1">IF(D122&lt;=$T$2,"CADUCADO","VIGENTE")</f>
        <v>VIGENTE</v>
      </c>
      <c r="F122" s="217" t="str">
        <f ca="1">IF($T$2&gt;=(EDATE(D122,-4)),"ALERTA","OK")</f>
        <v>OK</v>
      </c>
      <c r="G122" s="176" t="s">
        <v>1276</v>
      </c>
      <c r="H122" s="178" t="s">
        <v>5119</v>
      </c>
      <c r="I122" s="178" t="s">
        <v>5121</v>
      </c>
      <c r="J122" s="178" t="s">
        <v>5122</v>
      </c>
      <c r="K122" s="1667" t="s">
        <v>5123</v>
      </c>
      <c r="L122" s="52"/>
      <c r="M122" s="4" t="str">
        <f t="shared" si="16"/>
        <v>D2302-05</v>
      </c>
      <c r="N122" s="4" t="str">
        <f t="shared" si="17"/>
        <v/>
      </c>
      <c r="O122"/>
      <c r="P122"/>
      <c r="Q122"/>
    </row>
    <row r="123" spans="1:17">
      <c r="A123" s="2544" t="s">
        <v>2177</v>
      </c>
      <c r="B123" s="2545"/>
      <c r="K123" s="1"/>
      <c r="L123" s="52"/>
      <c r="M123" s="4">
        <f t="shared" si="16"/>
        <v>0</v>
      </c>
      <c r="N123" s="4" t="str">
        <f t="shared" si="17"/>
        <v/>
      </c>
      <c r="O123"/>
      <c r="P123"/>
      <c r="Q123"/>
    </row>
    <row r="124" spans="1:17">
      <c r="A124" s="2"/>
      <c r="L124" s="52"/>
      <c r="M124" s="4">
        <f t="shared" si="16"/>
        <v>0</v>
      </c>
      <c r="N124" s="4" t="str">
        <f t="shared" si="17"/>
        <v/>
      </c>
      <c r="O124"/>
      <c r="P124"/>
      <c r="Q124"/>
    </row>
    <row r="125" spans="1:17" ht="30">
      <c r="A125" s="68" t="s">
        <v>1599</v>
      </c>
      <c r="B125" s="68" t="s">
        <v>1600</v>
      </c>
      <c r="C125" s="68" t="s">
        <v>1601</v>
      </c>
      <c r="D125" s="68" t="s">
        <v>1602</v>
      </c>
      <c r="E125" s="432"/>
      <c r="F125" s="432"/>
      <c r="L125" s="52"/>
      <c r="M125" s="4" t="str">
        <f t="shared" si="16"/>
        <v>SISTEMAS</v>
      </c>
      <c r="N125" s="4" t="str">
        <f t="shared" si="17"/>
        <v/>
      </c>
      <c r="O125"/>
      <c r="P125"/>
      <c r="Q125"/>
    </row>
    <row r="126" spans="1:17" ht="15.75">
      <c r="A126" s="1889">
        <f>COUNTIF($A5:$A122,"P*")</f>
        <v>113</v>
      </c>
      <c r="B126" s="69">
        <f>COUNTIF($A5:$A123,"S*")</f>
        <v>0</v>
      </c>
      <c r="C126" s="69">
        <f>COUNTIF($A5:$A123,"F")</f>
        <v>5</v>
      </c>
      <c r="D126" s="69">
        <f>COUNTIF($A5:$A123,"P*") + COUNTIF($A5:$A123,"S2") *2 + COUNTIF($A5:$A123,"S3") *3 + COUNTIF($A5:$A123,"S4") *4</f>
        <v>113</v>
      </c>
      <c r="E126" s="433"/>
      <c r="F126" s="433"/>
      <c r="L126" s="52"/>
      <c r="M126" s="4">
        <f t="shared" si="16"/>
        <v>0</v>
      </c>
      <c r="N126" s="4" t="str">
        <f t="shared" si="17"/>
        <v/>
      </c>
      <c r="O126"/>
      <c r="P126"/>
      <c r="Q126"/>
    </row>
    <row r="127" spans="1:17">
      <c r="A127" s="2"/>
      <c r="L127" s="52"/>
      <c r="M127" s="4">
        <f t="shared" si="16"/>
        <v>0</v>
      </c>
      <c r="N127" s="4" t="str">
        <f t="shared" si="17"/>
        <v/>
      </c>
      <c r="O127"/>
      <c r="P127"/>
      <c r="Q127"/>
    </row>
    <row r="128" spans="1:17">
      <c r="A128" s="2"/>
      <c r="M128" s="4">
        <f t="shared" ref="M128:M149" si="18">IF(ISNUMBER(FIND("/",$B123,1)),MID($B123,1,FIND("/",$B123,1)-1),$B123)</f>
        <v>0</v>
      </c>
      <c r="N128" s="4" t="str">
        <f t="shared" ref="N128:N149" si="19">IF(ISNUMBER(FIND("/",$B123,1)),MID($B123,FIND("/",$B123,1)+1,LEN($B123)),"")</f>
        <v/>
      </c>
      <c r="O128"/>
      <c r="P128"/>
      <c r="Q128"/>
    </row>
    <row r="129" spans="1:17" hidden="1">
      <c r="A129" s="2"/>
      <c r="B129" s="585">
        <v>2012</v>
      </c>
      <c r="C129" s="585">
        <v>2013</v>
      </c>
      <c r="D129" s="585">
        <v>2014</v>
      </c>
      <c r="E129" s="585">
        <v>2015</v>
      </c>
      <c r="F129" s="585">
        <v>2016</v>
      </c>
      <c r="G129" s="585" t="s">
        <v>2739</v>
      </c>
      <c r="H129" s="585" t="s">
        <v>2175</v>
      </c>
      <c r="M129" s="4">
        <f>IF(ISNUMBER(FIND("/",$B126,1)),MID($B126,1,FIND("/",$B126,1)-1),$B126)</f>
        <v>0</v>
      </c>
      <c r="N129" s="4" t="str">
        <f>IF(ISNUMBER(FIND("/",$B126,1)),MID($B126,FIND("/",$B126,1)+1,LEN($B126)),"")</f>
        <v/>
      </c>
      <c r="O129"/>
      <c r="P129"/>
      <c r="Q129"/>
    </row>
    <row r="130" spans="1:17" hidden="1">
      <c r="A130" s="550" t="s">
        <v>2740</v>
      </c>
      <c r="B130" s="873">
        <f>COUNTIFS($C$5:$C$120, "&gt;="&amp;B134, $C$5:$C$120, "&lt;="&amp;B135, $A$5:$A$120, "&lt;&gt;F",$G$5:$G$120, "A" )</f>
        <v>1</v>
      </c>
      <c r="C130" s="553">
        <f ca="1">COUNTIFS($C$6:$C$247, "&gt;="&amp;C134, $C$6:$C$247, "&lt;="&amp;C135, $A$6:$A$247, "&lt;&gt;F",$G$6:$G$247, "A" )</f>
        <v>0</v>
      </c>
      <c r="D130" s="553">
        <f ca="1">COUNTIFS($C$6:$C$247, "&gt;="&amp;D134, $C$6:$C$247, "&lt;="&amp;D135, $A$6:$A$247, "&lt;&gt;F",$G$6:$G$247, "A" )</f>
        <v>0</v>
      </c>
      <c r="E130" s="553">
        <f ca="1">COUNTIFS($C$6:$C$247, "&gt;="&amp;E134, $C$6:$C$247, "&lt;="&amp;E135, $A$6:$A$247, "&lt;&gt;F",$G$6:$G$247, "A" )</f>
        <v>0</v>
      </c>
      <c r="F130" s="553">
        <f ca="1">COUNTIFS($C$6:$C$247, "&gt;="&amp;F134, $C$6:$C$247, "&lt;="&amp;F135, $A$6:$A$247, "&lt;&gt;F",$G$6:$G$247, "A" )</f>
        <v>0</v>
      </c>
      <c r="G130" s="553">
        <f ca="1">COUNTIFS($C$6:$C$247,"&gt;="&amp;G135, $C$6:$C$247, "&lt;="&amp;G136, $A$6:$A$247, "&lt;&gt;F",$G$6:$G$247, "A")</f>
        <v>0</v>
      </c>
      <c r="H130" s="569">
        <f ca="1">SUM(B130:F130)</f>
        <v>1</v>
      </c>
      <c r="M130" s="4">
        <f>IF(ISNUMBER(FIND("/",$B127,1)),MID($B127,1,FIND("/",$B127,1)-1),$B127)</f>
        <v>0</v>
      </c>
      <c r="N130" s="4" t="str">
        <f>IF(ISNUMBER(FIND("/",$B127,1)),MID($B127,FIND("/",$B127,1)+1,LEN($B127)),"")</f>
        <v/>
      </c>
      <c r="O130"/>
      <c r="P130"/>
      <c r="Q130"/>
    </row>
    <row r="131" spans="1:17" hidden="1">
      <c r="A131" s="550" t="s">
        <v>2741</v>
      </c>
      <c r="B131" s="873">
        <f>COUNTIFS($C$5:$C$120, "&gt;="&amp;B134, $C$5:$C$120, "&lt;="&amp;B135, $A$5:$A$120, "&lt;&gt;F",$G$5:$G$120, "B" )</f>
        <v>0</v>
      </c>
      <c r="C131" s="553">
        <f ca="1">COUNTIFS($C$6:$C$247, "&gt;="&amp;C134, $C$6:$C$247, "&lt;="&amp;C135, $A$6:$A$247, "&lt;&gt;F",$G$6:$G$247, "B" )</f>
        <v>0</v>
      </c>
      <c r="D131" s="553">
        <f ca="1">COUNTIFS($C$6:$C$247, "&gt;="&amp;D134, $C$6:$C$247, "&lt;="&amp;D135, $A$6:$A$247, "&lt;&gt;F",$G$6:$G$247, "B" )</f>
        <v>0</v>
      </c>
      <c r="E131" s="553">
        <f ca="1">COUNTIFS($C$6:$C$247, "&gt;="&amp;E134, $C$6:$C$247, "&lt;="&amp;E135, $A$6:$A$247, "&lt;&gt;F",$G$6:$G$247, "B" )</f>
        <v>3</v>
      </c>
      <c r="F131" s="553">
        <f ca="1">COUNTIFS($C$6:$C$247, "&gt;="&amp;F134, $C$6:$C$247, "&lt;="&amp;F135, $A$6:$A$247, "&lt;&gt;F",$G$6:$G$247, "B" )</f>
        <v>0</v>
      </c>
      <c r="G131" s="553">
        <f ca="1">COUNTIFS($C$6:$C$247,"&gt;="&amp;G136, $C$6:$C$247, "&lt;="&amp;G137, $A$6:$A$247, "&lt;&gt;F",$G$6:$G$247, "A")</f>
        <v>0</v>
      </c>
      <c r="H131" s="569">
        <f ca="1">SUM(B131:F131)</f>
        <v>3</v>
      </c>
      <c r="M131" s="4">
        <f>IF(ISNUMBER(FIND("/",$B128,1)),MID($B128,1,FIND("/",$B128,1)-1),$B128)</f>
        <v>0</v>
      </c>
      <c r="N131" s="4" t="str">
        <f>IF(ISNUMBER(FIND("/",$B128,1)),MID($B128,FIND("/",$B128,1)+1,LEN($B128)),"")</f>
        <v/>
      </c>
      <c r="O131"/>
      <c r="P131"/>
      <c r="Q131"/>
    </row>
    <row r="132" spans="1:17" hidden="1">
      <c r="A132" s="550" t="s">
        <v>2742</v>
      </c>
      <c r="B132" s="553">
        <f ca="1">COUNTIFS($C$6:$C$247, "&gt;="&amp;B134, $C$6:$C$247, "&lt;="&amp;B135, $A$6:$A$247, "&lt;&gt;F",$G$6:$G$247, "C" )</f>
        <v>0</v>
      </c>
      <c r="C132" s="553">
        <f ca="1">COUNTIFS($C$6:$C$247, "&gt;="&amp;C134, $C$6:$C$247, "&lt;="&amp;C135, $A$6:$A$247, "&lt;&gt;F",$G$6:$G$247, "C" )</f>
        <v>0</v>
      </c>
      <c r="D132" s="553">
        <f ca="1">COUNTIFS($C$6:$C$247, "&gt;="&amp;D134, $C$6:$C$247, "&lt;="&amp;D135, $A$6:$A$247, "&lt;&gt;F",$G$6:$G$247, "C" )</f>
        <v>0</v>
      </c>
      <c r="E132" s="553">
        <f ca="1">COUNTIFS($C$6:$C$247, "&gt;="&amp;E134, $C$6:$C$247, "&lt;="&amp;E135, $A$6:$A$247, "&lt;&gt;F",$G$6:$G$247, "C" )</f>
        <v>0</v>
      </c>
      <c r="F132" s="553">
        <f ca="1">COUNTIFS($C$6:$C$247, "&gt;="&amp;F134, $C$6:$C$247, "&lt;="&amp;F135, $A$6:$A$247, "&lt;&gt;F",$G$6:$G$247, "C" )</f>
        <v>0</v>
      </c>
      <c r="G132" s="553">
        <f ca="1">COUNTIFS($C$6:$C$247,"&gt;="&amp;G137, $C$6:$C$247, "&lt;="&amp;G138, $A$6:$A$247, "&lt;&gt;F",$G$6:$G$247, "A")</f>
        <v>0</v>
      </c>
      <c r="H132" s="569">
        <f ca="1">SUM(B132:F132)</f>
        <v>0</v>
      </c>
      <c r="M132" s="4" t="e">
        <f>IF(ISNUMBER(FIND("/",#REF!,1)),MID(#REF!,1,FIND("/",#REF!,1)-1),#REF!)</f>
        <v>#REF!</v>
      </c>
      <c r="N132" s="4" t="str">
        <f>IF(ISNUMBER(FIND("/",#REF!,1)),MID(#REF!,FIND("/",#REF!,1)+1,LEN(#REF!)),"")</f>
        <v/>
      </c>
      <c r="O132"/>
      <c r="P132"/>
      <c r="Q132"/>
    </row>
    <row r="133" spans="1:17" ht="15.75" hidden="1" thickBot="1">
      <c r="A133" s="551" t="s">
        <v>2743</v>
      </c>
      <c r="B133" s="1890">
        <f>COUNTIFS($C$5:$C$120, "&gt;="&amp;B134, $C$5:$C$120, "&lt;="&amp;B135, $A$5:$A$120, "&lt;&gt;F",$G$5:$G$120, "D" )</f>
        <v>0</v>
      </c>
      <c r="C133" s="554">
        <f ca="1">COUNTIFS($C$6:$C$247, "&gt;="&amp;C134, $C$6:$C$247, "&lt;="&amp;C135, $A$6:$A$247, "&lt;&gt;F",$G$6:$G$247, "D" )</f>
        <v>0</v>
      </c>
      <c r="D133" s="554">
        <f ca="1">COUNTIFS($C$6:$C$247, "&gt;="&amp;D134, $C$6:$C$247, "&lt;="&amp;D135, $A$6:$A$247, "&lt;&gt;F",$G$6:$G$247, "D" )</f>
        <v>0</v>
      </c>
      <c r="E133" s="554">
        <f ca="1">COUNTIFS($C$6:$C$247, "&gt;="&amp;E134, $C$6:$C$247, "&lt;="&amp;E135, $A$6:$A$247, "&lt;&gt;F",$G$6:$G$247, "D" )</f>
        <v>0</v>
      </c>
      <c r="F133" s="554">
        <f ca="1">COUNTIFS($C$6:$C$247, "&gt;="&amp;F134, $C$6:$C$247, "&lt;="&amp;F135, $A$6:$A$247, "&lt;&gt;F",$G$6:$G$247, "D" )</f>
        <v>0</v>
      </c>
      <c r="G133" s="554">
        <f ca="1">COUNTIFS($C$6:$C$247,"&gt;="&amp;G138, $C$6:$C$247, "&lt;="&amp;G139, $A$6:$A$247, "&lt;&gt;F",$G$6:$G$247, "A")</f>
        <v>0</v>
      </c>
      <c r="H133" s="570">
        <f ca="1">SUM(B133:F133)</f>
        <v>0</v>
      </c>
      <c r="M133" s="4" t="e">
        <f>IF(ISNUMBER(FIND("/",#REF!,1)),MID(#REF!,1,FIND("/",#REF!,1)-1),#REF!)</f>
        <v>#REF!</v>
      </c>
      <c r="N133" s="4" t="str">
        <f>IF(ISNUMBER(FIND("/",#REF!,1)),MID(#REF!,FIND("/",#REF!,1)+1,LEN(#REF!)),"")</f>
        <v/>
      </c>
      <c r="O133"/>
      <c r="P133"/>
      <c r="Q133"/>
    </row>
    <row r="134" spans="1:17" hidden="1">
      <c r="A134" s="431"/>
      <c r="B134" s="542">
        <v>40909</v>
      </c>
      <c r="C134" s="542">
        <v>41275</v>
      </c>
      <c r="D134" s="542">
        <v>41640</v>
      </c>
      <c r="E134" s="542">
        <v>42005</v>
      </c>
      <c r="F134" s="542">
        <v>42370</v>
      </c>
      <c r="G134" s="542">
        <v>40909</v>
      </c>
      <c r="H134" s="431"/>
      <c r="M134" s="4">
        <f t="shared" si="18"/>
        <v>2012</v>
      </c>
      <c r="N134" s="4" t="str">
        <f t="shared" si="19"/>
        <v/>
      </c>
      <c r="O134"/>
      <c r="P134"/>
      <c r="Q134"/>
    </row>
    <row r="135" spans="1:17" hidden="1">
      <c r="A135" s="2"/>
      <c r="B135" s="543">
        <v>41274</v>
      </c>
      <c r="C135" s="543">
        <v>41639</v>
      </c>
      <c r="D135" s="543">
        <v>42004</v>
      </c>
      <c r="E135" s="543">
        <v>42369</v>
      </c>
      <c r="F135" s="543">
        <v>42735</v>
      </c>
      <c r="G135" s="543">
        <v>42735</v>
      </c>
      <c r="H135" s="2"/>
      <c r="M135" s="4">
        <f t="shared" si="18"/>
        <v>1</v>
      </c>
      <c r="N135" s="4" t="str">
        <f t="shared" si="19"/>
        <v/>
      </c>
      <c r="O135"/>
      <c r="P135"/>
      <c r="Q135"/>
    </row>
    <row r="136" spans="1:17">
      <c r="A136" s="2"/>
      <c r="M136" s="4">
        <f t="shared" si="18"/>
        <v>0</v>
      </c>
      <c r="N136" s="4" t="str">
        <f t="shared" si="19"/>
        <v/>
      </c>
      <c r="O136"/>
      <c r="P136"/>
      <c r="Q136"/>
    </row>
    <row r="137" spans="1:17">
      <c r="A137" s="2"/>
      <c r="M137" s="4">
        <f t="shared" ca="1" si="18"/>
        <v>0</v>
      </c>
      <c r="N137" s="4" t="str">
        <f t="shared" ca="1" si="19"/>
        <v/>
      </c>
      <c r="O137"/>
      <c r="P137"/>
      <c r="Q137"/>
    </row>
    <row r="138" spans="1:17">
      <c r="A138" s="2"/>
      <c r="M138" s="4">
        <f t="shared" si="18"/>
        <v>0</v>
      </c>
      <c r="N138" s="4" t="str">
        <f t="shared" si="19"/>
        <v/>
      </c>
      <c r="O138"/>
      <c r="P138"/>
      <c r="Q138"/>
    </row>
    <row r="139" spans="1:17">
      <c r="A139" s="2"/>
      <c r="M139" s="4">
        <f t="shared" si="18"/>
        <v>40909</v>
      </c>
      <c r="N139" s="4" t="str">
        <f t="shared" si="19"/>
        <v/>
      </c>
      <c r="O139"/>
      <c r="P139"/>
      <c r="Q139"/>
    </row>
    <row r="140" spans="1:17">
      <c r="A140" s="2"/>
      <c r="M140" s="4">
        <f t="shared" si="18"/>
        <v>41274</v>
      </c>
      <c r="N140" s="4" t="str">
        <f t="shared" si="19"/>
        <v/>
      </c>
    </row>
    <row r="141" spans="1:17">
      <c r="A141" s="2"/>
      <c r="M141" s="4">
        <f t="shared" si="18"/>
        <v>0</v>
      </c>
      <c r="N141" s="4" t="str">
        <f t="shared" si="19"/>
        <v/>
      </c>
    </row>
    <row r="142" spans="1:17">
      <c r="A142" s="2"/>
      <c r="M142" s="4">
        <f t="shared" si="18"/>
        <v>0</v>
      </c>
      <c r="N142" s="4" t="str">
        <f t="shared" si="19"/>
        <v/>
      </c>
    </row>
    <row r="143" spans="1:17">
      <c r="A143" s="2"/>
      <c r="M143" s="4">
        <f t="shared" si="18"/>
        <v>0</v>
      </c>
      <c r="N143" s="4" t="str">
        <f t="shared" si="19"/>
        <v/>
      </c>
    </row>
    <row r="144" spans="1:17">
      <c r="A144" s="2"/>
      <c r="M144" s="4">
        <f t="shared" si="18"/>
        <v>0</v>
      </c>
      <c r="N144" s="4" t="str">
        <f t="shared" si="19"/>
        <v/>
      </c>
    </row>
    <row r="145" spans="1:14">
      <c r="A145" s="2"/>
      <c r="M145" s="4">
        <f t="shared" si="18"/>
        <v>0</v>
      </c>
      <c r="N145" s="4" t="str">
        <f t="shared" si="19"/>
        <v/>
      </c>
    </row>
    <row r="146" spans="1:14">
      <c r="A146" s="2"/>
      <c r="M146" s="4">
        <f t="shared" si="18"/>
        <v>0</v>
      </c>
      <c r="N146" s="4" t="str">
        <f t="shared" si="19"/>
        <v/>
      </c>
    </row>
    <row r="147" spans="1:14">
      <c r="A147" s="2"/>
      <c r="M147" s="4">
        <f t="shared" si="18"/>
        <v>0</v>
      </c>
      <c r="N147" s="4" t="str">
        <f t="shared" si="19"/>
        <v/>
      </c>
    </row>
    <row r="148" spans="1:14">
      <c r="A148" s="2"/>
      <c r="M148" s="4">
        <f t="shared" si="18"/>
        <v>0</v>
      </c>
      <c r="N148" s="4" t="str">
        <f t="shared" si="19"/>
        <v/>
      </c>
    </row>
    <row r="149" spans="1:14">
      <c r="A149" s="2"/>
      <c r="M149" s="4">
        <f t="shared" si="18"/>
        <v>0</v>
      </c>
      <c r="N149" s="4" t="str">
        <f t="shared" si="19"/>
        <v/>
      </c>
    </row>
    <row r="150" spans="1:14">
      <c r="A150" s="2"/>
      <c r="M150" s="4">
        <f t="shared" ref="M150:M213" si="20">IF(ISNUMBER(FIND("/",$B145,1)),MID($B145,1,FIND("/",$B145,1)-1),$B145)</f>
        <v>0</v>
      </c>
      <c r="N150" s="4" t="str">
        <f t="shared" ref="N150:N213" si="21">IF(ISNUMBER(FIND("/",$B145,1)),MID($B145,FIND("/",$B145,1)+1,LEN($B145)),"")</f>
        <v/>
      </c>
    </row>
    <row r="151" spans="1:14">
      <c r="A151" s="2"/>
      <c r="M151" s="4">
        <f t="shared" si="20"/>
        <v>0</v>
      </c>
      <c r="N151" s="4" t="str">
        <f t="shared" si="21"/>
        <v/>
      </c>
    </row>
    <row r="152" spans="1:14">
      <c r="A152" s="2"/>
      <c r="M152" s="4">
        <f t="shared" si="20"/>
        <v>0</v>
      </c>
      <c r="N152" s="4" t="str">
        <f t="shared" si="21"/>
        <v/>
      </c>
    </row>
    <row r="153" spans="1:14">
      <c r="A153" s="2"/>
      <c r="M153" s="4">
        <f t="shared" si="20"/>
        <v>0</v>
      </c>
      <c r="N153" s="4" t="str">
        <f t="shared" si="21"/>
        <v/>
      </c>
    </row>
    <row r="154" spans="1:14">
      <c r="A154" s="2"/>
      <c r="M154" s="4">
        <f t="shared" si="20"/>
        <v>0</v>
      </c>
      <c r="N154" s="4" t="str">
        <f t="shared" si="21"/>
        <v/>
      </c>
    </row>
    <row r="155" spans="1:14">
      <c r="A155" s="2"/>
      <c r="M155" s="4">
        <f t="shared" si="20"/>
        <v>0</v>
      </c>
      <c r="N155" s="4" t="str">
        <f t="shared" si="21"/>
        <v/>
      </c>
    </row>
    <row r="156" spans="1:14">
      <c r="A156" s="2"/>
      <c r="M156" s="4">
        <f t="shared" si="20"/>
        <v>0</v>
      </c>
      <c r="N156" s="4" t="str">
        <f t="shared" si="21"/>
        <v/>
      </c>
    </row>
    <row r="157" spans="1:14">
      <c r="A157" s="2"/>
      <c r="M157" s="4">
        <f t="shared" si="20"/>
        <v>0</v>
      </c>
      <c r="N157" s="4" t="str">
        <f t="shared" si="21"/>
        <v/>
      </c>
    </row>
    <row r="158" spans="1:14">
      <c r="A158" s="2"/>
      <c r="M158" s="4">
        <f t="shared" si="20"/>
        <v>0</v>
      </c>
      <c r="N158" s="4" t="str">
        <f t="shared" si="21"/>
        <v/>
      </c>
    </row>
    <row r="159" spans="1:14">
      <c r="A159" s="2"/>
      <c r="M159" s="4">
        <f t="shared" si="20"/>
        <v>0</v>
      </c>
      <c r="N159" s="4" t="str">
        <f t="shared" si="21"/>
        <v/>
      </c>
    </row>
    <row r="160" spans="1:14">
      <c r="A160" s="2"/>
      <c r="M160" s="4">
        <f t="shared" si="20"/>
        <v>0</v>
      </c>
      <c r="N160" s="4" t="str">
        <f t="shared" si="21"/>
        <v/>
      </c>
    </row>
    <row r="161" spans="1:14">
      <c r="A161" s="2"/>
      <c r="M161" s="4">
        <f t="shared" si="20"/>
        <v>0</v>
      </c>
      <c r="N161" s="4" t="str">
        <f t="shared" si="21"/>
        <v/>
      </c>
    </row>
    <row r="162" spans="1:14">
      <c r="A162" s="2"/>
      <c r="M162" s="4">
        <f t="shared" si="20"/>
        <v>0</v>
      </c>
      <c r="N162" s="4" t="str">
        <f t="shared" si="21"/>
        <v/>
      </c>
    </row>
    <row r="163" spans="1:14">
      <c r="A163" s="2"/>
      <c r="M163" s="4">
        <f t="shared" si="20"/>
        <v>0</v>
      </c>
      <c r="N163" s="4" t="str">
        <f t="shared" si="21"/>
        <v/>
      </c>
    </row>
    <row r="164" spans="1:14">
      <c r="A164" s="2"/>
      <c r="M164" s="4">
        <f t="shared" si="20"/>
        <v>0</v>
      </c>
      <c r="N164" s="4" t="str">
        <f t="shared" si="21"/>
        <v/>
      </c>
    </row>
    <row r="165" spans="1:14">
      <c r="A165" s="2"/>
      <c r="M165" s="4">
        <f t="shared" si="20"/>
        <v>0</v>
      </c>
      <c r="N165" s="4" t="str">
        <f t="shared" si="21"/>
        <v/>
      </c>
    </row>
    <row r="166" spans="1:14">
      <c r="A166" s="2"/>
      <c r="M166" s="4">
        <f t="shared" si="20"/>
        <v>0</v>
      </c>
      <c r="N166" s="4" t="str">
        <f t="shared" si="21"/>
        <v/>
      </c>
    </row>
    <row r="167" spans="1:14">
      <c r="A167" s="2"/>
      <c r="M167" s="4">
        <f t="shared" si="20"/>
        <v>0</v>
      </c>
      <c r="N167" s="4" t="str">
        <f t="shared" si="21"/>
        <v/>
      </c>
    </row>
    <row r="168" spans="1:14">
      <c r="A168" s="2"/>
      <c r="M168" s="4">
        <f t="shared" si="20"/>
        <v>0</v>
      </c>
      <c r="N168" s="4" t="str">
        <f t="shared" si="21"/>
        <v/>
      </c>
    </row>
    <row r="169" spans="1:14">
      <c r="A169" s="2"/>
      <c r="M169" s="4">
        <f t="shared" si="20"/>
        <v>0</v>
      </c>
      <c r="N169" s="4" t="str">
        <f t="shared" si="21"/>
        <v/>
      </c>
    </row>
    <row r="170" spans="1:14">
      <c r="A170" s="2"/>
      <c r="M170" s="4">
        <f t="shared" si="20"/>
        <v>0</v>
      </c>
      <c r="N170" s="4" t="str">
        <f t="shared" si="21"/>
        <v/>
      </c>
    </row>
    <row r="171" spans="1:14">
      <c r="A171" s="2"/>
      <c r="M171" s="4">
        <f t="shared" si="20"/>
        <v>0</v>
      </c>
      <c r="N171" s="4" t="str">
        <f t="shared" si="21"/>
        <v/>
      </c>
    </row>
    <row r="172" spans="1:14">
      <c r="A172" s="2"/>
      <c r="M172" s="4">
        <f t="shared" si="20"/>
        <v>0</v>
      </c>
      <c r="N172" s="4" t="str">
        <f t="shared" si="21"/>
        <v/>
      </c>
    </row>
    <row r="173" spans="1:14">
      <c r="A173" s="2"/>
      <c r="M173" s="4">
        <f t="shared" si="20"/>
        <v>0</v>
      </c>
      <c r="N173" s="4" t="str">
        <f t="shared" si="21"/>
        <v/>
      </c>
    </row>
    <row r="174" spans="1:14">
      <c r="A174" s="2"/>
      <c r="M174" s="4">
        <f t="shared" si="20"/>
        <v>0</v>
      </c>
      <c r="N174" s="4" t="str">
        <f t="shared" si="21"/>
        <v/>
      </c>
    </row>
    <row r="175" spans="1:14">
      <c r="A175" s="2"/>
      <c r="M175" s="4">
        <f t="shared" si="20"/>
        <v>0</v>
      </c>
      <c r="N175" s="4" t="str">
        <f t="shared" si="21"/>
        <v/>
      </c>
    </row>
    <row r="176" spans="1:14">
      <c r="A176" s="2"/>
      <c r="M176" s="4">
        <f t="shared" si="20"/>
        <v>0</v>
      </c>
      <c r="N176" s="4" t="str">
        <f t="shared" si="21"/>
        <v/>
      </c>
    </row>
    <row r="177" spans="1:14">
      <c r="A177" s="2"/>
      <c r="M177" s="4">
        <f t="shared" si="20"/>
        <v>0</v>
      </c>
      <c r="N177" s="4" t="str">
        <f t="shared" si="21"/>
        <v/>
      </c>
    </row>
    <row r="178" spans="1:14">
      <c r="A178" s="2"/>
      <c r="M178" s="4">
        <f t="shared" si="20"/>
        <v>0</v>
      </c>
      <c r="N178" s="4" t="str">
        <f t="shared" si="21"/>
        <v/>
      </c>
    </row>
    <row r="179" spans="1:14">
      <c r="A179" s="2"/>
      <c r="M179" s="4">
        <f t="shared" si="20"/>
        <v>0</v>
      </c>
      <c r="N179" s="4" t="str">
        <f t="shared" si="21"/>
        <v/>
      </c>
    </row>
    <row r="180" spans="1:14">
      <c r="A180" s="2"/>
      <c r="M180" s="4">
        <f t="shared" si="20"/>
        <v>0</v>
      </c>
      <c r="N180" s="4" t="str">
        <f t="shared" si="21"/>
        <v/>
      </c>
    </row>
    <row r="181" spans="1:14">
      <c r="A181" s="2"/>
      <c r="M181" s="4">
        <f t="shared" si="20"/>
        <v>0</v>
      </c>
      <c r="N181" s="4" t="str">
        <f t="shared" si="21"/>
        <v/>
      </c>
    </row>
    <row r="182" spans="1:14">
      <c r="A182" s="2"/>
      <c r="M182" s="4">
        <f t="shared" si="20"/>
        <v>0</v>
      </c>
      <c r="N182" s="4" t="str">
        <f t="shared" si="21"/>
        <v/>
      </c>
    </row>
    <row r="183" spans="1:14">
      <c r="A183" s="2"/>
      <c r="M183" s="4">
        <f t="shared" si="20"/>
        <v>0</v>
      </c>
      <c r="N183" s="4" t="str">
        <f t="shared" si="21"/>
        <v/>
      </c>
    </row>
    <row r="184" spans="1:14">
      <c r="A184" s="2"/>
      <c r="M184" s="4">
        <f t="shared" si="20"/>
        <v>0</v>
      </c>
      <c r="N184" s="4" t="str">
        <f t="shared" si="21"/>
        <v/>
      </c>
    </row>
    <row r="185" spans="1:14">
      <c r="A185" s="2"/>
      <c r="M185" s="4">
        <f t="shared" si="20"/>
        <v>0</v>
      </c>
      <c r="N185" s="4" t="str">
        <f t="shared" si="21"/>
        <v/>
      </c>
    </row>
    <row r="186" spans="1:14">
      <c r="A186" s="2"/>
      <c r="M186" s="4">
        <f t="shared" si="20"/>
        <v>0</v>
      </c>
      <c r="N186" s="4" t="str">
        <f t="shared" si="21"/>
        <v/>
      </c>
    </row>
    <row r="187" spans="1:14">
      <c r="A187" s="2"/>
      <c r="M187" s="4">
        <f t="shared" si="20"/>
        <v>0</v>
      </c>
      <c r="N187" s="4" t="str">
        <f t="shared" si="21"/>
        <v/>
      </c>
    </row>
    <row r="188" spans="1:14">
      <c r="A188" s="2"/>
      <c r="M188" s="4">
        <f t="shared" si="20"/>
        <v>0</v>
      </c>
      <c r="N188" s="4" t="str">
        <f t="shared" si="21"/>
        <v/>
      </c>
    </row>
    <row r="189" spans="1:14">
      <c r="A189" s="2"/>
      <c r="L189" s="20"/>
      <c r="M189" s="4">
        <f t="shared" si="20"/>
        <v>0</v>
      </c>
      <c r="N189" s="4" t="str">
        <f t="shared" si="21"/>
        <v/>
      </c>
    </row>
    <row r="190" spans="1:14">
      <c r="A190" s="2"/>
      <c r="L190" s="20"/>
      <c r="M190" s="4">
        <f t="shared" si="20"/>
        <v>0</v>
      </c>
      <c r="N190" s="4" t="str">
        <f t="shared" si="21"/>
        <v/>
      </c>
    </row>
    <row r="191" spans="1:14">
      <c r="A191" s="2"/>
      <c r="L191" s="20"/>
      <c r="M191" s="4">
        <f t="shared" si="20"/>
        <v>0</v>
      </c>
      <c r="N191" s="4" t="str">
        <f t="shared" si="21"/>
        <v/>
      </c>
    </row>
    <row r="192" spans="1:14">
      <c r="A192" s="2"/>
      <c r="L192" s="20"/>
      <c r="M192" s="4">
        <f t="shared" si="20"/>
        <v>0</v>
      </c>
      <c r="N192" s="4" t="str">
        <f t="shared" si="21"/>
        <v/>
      </c>
    </row>
    <row r="193" spans="1:14">
      <c r="A193" s="2"/>
      <c r="L193" s="20"/>
      <c r="M193" s="4">
        <f t="shared" si="20"/>
        <v>0</v>
      </c>
      <c r="N193" s="4" t="str">
        <f t="shared" si="21"/>
        <v/>
      </c>
    </row>
    <row r="194" spans="1:14">
      <c r="A194" s="2"/>
      <c r="L194" s="20"/>
      <c r="M194" s="4">
        <f t="shared" si="20"/>
        <v>0</v>
      </c>
      <c r="N194" s="4" t="str">
        <f t="shared" si="21"/>
        <v/>
      </c>
    </row>
    <row r="195" spans="1:14">
      <c r="A195" s="2"/>
      <c r="L195" s="20"/>
      <c r="M195" s="4">
        <f t="shared" si="20"/>
        <v>0</v>
      </c>
      <c r="N195" s="4" t="str">
        <f t="shared" si="21"/>
        <v/>
      </c>
    </row>
    <row r="196" spans="1:14">
      <c r="A196" s="2"/>
      <c r="L196" s="20"/>
      <c r="M196" s="4">
        <f t="shared" si="20"/>
        <v>0</v>
      </c>
      <c r="N196" s="4" t="str">
        <f t="shared" si="21"/>
        <v/>
      </c>
    </row>
    <row r="197" spans="1:14">
      <c r="A197" s="2"/>
      <c r="L197" s="20"/>
      <c r="M197" s="4">
        <f t="shared" si="20"/>
        <v>0</v>
      </c>
      <c r="N197" s="4" t="str">
        <f t="shared" si="21"/>
        <v/>
      </c>
    </row>
    <row r="198" spans="1:14">
      <c r="A198" s="2"/>
      <c r="L198" s="20"/>
      <c r="M198" s="4">
        <f t="shared" si="20"/>
        <v>0</v>
      </c>
      <c r="N198" s="4" t="str">
        <f t="shared" si="21"/>
        <v/>
      </c>
    </row>
    <row r="199" spans="1:14">
      <c r="A199" s="2"/>
      <c r="L199" s="20"/>
      <c r="M199" s="4">
        <f t="shared" si="20"/>
        <v>0</v>
      </c>
      <c r="N199" s="4" t="str">
        <f t="shared" si="21"/>
        <v/>
      </c>
    </row>
    <row r="200" spans="1:14">
      <c r="A200" s="2"/>
      <c r="L200" s="20"/>
      <c r="M200" s="4">
        <f t="shared" si="20"/>
        <v>0</v>
      </c>
      <c r="N200" s="4" t="str">
        <f t="shared" si="21"/>
        <v/>
      </c>
    </row>
    <row r="201" spans="1:14">
      <c r="A201" s="2"/>
      <c r="L201" s="20"/>
      <c r="M201" s="4">
        <f t="shared" si="20"/>
        <v>0</v>
      </c>
      <c r="N201" s="4" t="str">
        <f t="shared" si="21"/>
        <v/>
      </c>
    </row>
    <row r="202" spans="1:14">
      <c r="A202" s="2"/>
      <c r="L202" s="20"/>
      <c r="M202" s="4">
        <f t="shared" si="20"/>
        <v>0</v>
      </c>
      <c r="N202" s="4" t="str">
        <f t="shared" si="21"/>
        <v/>
      </c>
    </row>
    <row r="203" spans="1:14">
      <c r="A203" s="2"/>
      <c r="L203" s="20"/>
      <c r="M203" s="4">
        <f t="shared" si="20"/>
        <v>0</v>
      </c>
      <c r="N203" s="4" t="str">
        <f t="shared" si="21"/>
        <v/>
      </c>
    </row>
    <row r="204" spans="1:14">
      <c r="A204" s="2"/>
      <c r="L204" s="20"/>
      <c r="M204" s="4">
        <f t="shared" si="20"/>
        <v>0</v>
      </c>
      <c r="N204" s="4" t="str">
        <f t="shared" si="21"/>
        <v/>
      </c>
    </row>
    <row r="205" spans="1:14">
      <c r="A205" s="2"/>
      <c r="L205" s="20"/>
      <c r="M205" s="4">
        <f t="shared" si="20"/>
        <v>0</v>
      </c>
      <c r="N205" s="4" t="str">
        <f t="shared" si="21"/>
        <v/>
      </c>
    </row>
    <row r="206" spans="1:14">
      <c r="A206" s="2"/>
      <c r="L206" s="20"/>
      <c r="M206" s="4">
        <f t="shared" si="20"/>
        <v>0</v>
      </c>
      <c r="N206" s="4" t="str">
        <f t="shared" si="21"/>
        <v/>
      </c>
    </row>
    <row r="207" spans="1:14">
      <c r="A207" s="2"/>
      <c r="L207" s="20"/>
      <c r="M207" s="4">
        <f t="shared" si="20"/>
        <v>0</v>
      </c>
      <c r="N207" s="4" t="str">
        <f t="shared" si="21"/>
        <v/>
      </c>
    </row>
    <row r="208" spans="1:14">
      <c r="A208" s="2"/>
      <c r="L208" s="20"/>
      <c r="M208" s="4">
        <f t="shared" si="20"/>
        <v>0</v>
      </c>
      <c r="N208" s="4" t="str">
        <f t="shared" si="21"/>
        <v/>
      </c>
    </row>
    <row r="209" spans="1:14">
      <c r="A209" s="2"/>
      <c r="L209" s="20"/>
      <c r="M209" s="4">
        <f t="shared" si="20"/>
        <v>0</v>
      </c>
      <c r="N209" s="4" t="str">
        <f t="shared" si="21"/>
        <v/>
      </c>
    </row>
    <row r="210" spans="1:14">
      <c r="A210" s="2"/>
      <c r="L210" s="35"/>
      <c r="M210" s="4">
        <f t="shared" si="20"/>
        <v>0</v>
      </c>
      <c r="N210" s="4" t="str">
        <f t="shared" si="21"/>
        <v/>
      </c>
    </row>
    <row r="211" spans="1:14">
      <c r="A211" s="2"/>
      <c r="L211" s="35"/>
      <c r="M211" s="4">
        <f t="shared" si="20"/>
        <v>0</v>
      </c>
      <c r="N211" s="4" t="str">
        <f t="shared" si="21"/>
        <v/>
      </c>
    </row>
    <row r="212" spans="1:14">
      <c r="A212" s="2"/>
      <c r="L212" s="35"/>
      <c r="M212" s="4">
        <f t="shared" si="20"/>
        <v>0</v>
      </c>
      <c r="N212" s="4" t="str">
        <f t="shared" si="21"/>
        <v/>
      </c>
    </row>
    <row r="213" spans="1:14">
      <c r="A213" s="2"/>
      <c r="L213" s="35"/>
      <c r="M213" s="4">
        <f t="shared" si="20"/>
        <v>0</v>
      </c>
      <c r="N213" s="4" t="str">
        <f t="shared" si="21"/>
        <v/>
      </c>
    </row>
    <row r="214" spans="1:14">
      <c r="A214" s="2"/>
      <c r="L214" s="35"/>
      <c r="M214" s="4">
        <f t="shared" ref="M214:M277" si="22">IF(ISNUMBER(FIND("/",$B209,1)),MID($B209,1,FIND("/",$B209,1)-1),$B209)</f>
        <v>0</v>
      </c>
      <c r="N214" s="4" t="str">
        <f t="shared" ref="N214:N277" si="23">IF(ISNUMBER(FIND("/",$B209,1)),MID($B209,FIND("/",$B209,1)+1,LEN($B209)),"")</f>
        <v/>
      </c>
    </row>
    <row r="215" spans="1:14">
      <c r="A215" s="2"/>
      <c r="L215" s="35"/>
      <c r="M215" s="4">
        <f t="shared" si="22"/>
        <v>0</v>
      </c>
      <c r="N215" s="4" t="str">
        <f t="shared" si="23"/>
        <v/>
      </c>
    </row>
    <row r="216" spans="1:14">
      <c r="A216" s="2"/>
      <c r="L216" s="35"/>
      <c r="M216" s="4">
        <f t="shared" si="22"/>
        <v>0</v>
      </c>
      <c r="N216" s="4" t="str">
        <f t="shared" si="23"/>
        <v/>
      </c>
    </row>
    <row r="217" spans="1:14">
      <c r="A217" s="2"/>
      <c r="L217" s="35"/>
      <c r="M217" s="4">
        <f t="shared" si="22"/>
        <v>0</v>
      </c>
      <c r="N217" s="4" t="str">
        <f t="shared" si="23"/>
        <v/>
      </c>
    </row>
    <row r="218" spans="1:14">
      <c r="A218" s="2"/>
      <c r="L218" s="35"/>
      <c r="M218" s="4">
        <f t="shared" si="22"/>
        <v>0</v>
      </c>
      <c r="N218" s="4" t="str">
        <f t="shared" si="23"/>
        <v/>
      </c>
    </row>
    <row r="219" spans="1:14">
      <c r="A219" s="2"/>
      <c r="L219" s="35"/>
      <c r="M219" s="4">
        <f t="shared" si="22"/>
        <v>0</v>
      </c>
      <c r="N219" s="4" t="str">
        <f t="shared" si="23"/>
        <v/>
      </c>
    </row>
    <row r="220" spans="1:14">
      <c r="A220" s="2"/>
      <c r="L220" s="35"/>
      <c r="M220" s="4">
        <f t="shared" si="22"/>
        <v>0</v>
      </c>
      <c r="N220" s="4" t="str">
        <f t="shared" si="23"/>
        <v/>
      </c>
    </row>
    <row r="221" spans="1:14">
      <c r="A221" s="2"/>
      <c r="L221" s="35"/>
      <c r="M221" s="4">
        <f t="shared" si="22"/>
        <v>0</v>
      </c>
      <c r="N221" s="4" t="str">
        <f t="shared" si="23"/>
        <v/>
      </c>
    </row>
    <row r="222" spans="1:14">
      <c r="A222" s="2"/>
      <c r="L222" s="35"/>
      <c r="M222" s="4">
        <f t="shared" si="22"/>
        <v>0</v>
      </c>
      <c r="N222" s="4" t="str">
        <f t="shared" si="23"/>
        <v/>
      </c>
    </row>
    <row r="223" spans="1:14">
      <c r="A223" s="2"/>
      <c r="L223" s="35"/>
      <c r="M223" s="4">
        <f t="shared" si="22"/>
        <v>0</v>
      </c>
      <c r="N223" s="4" t="str">
        <f t="shared" si="23"/>
        <v/>
      </c>
    </row>
    <row r="224" spans="1:14">
      <c r="A224" s="2"/>
      <c r="L224" s="35"/>
      <c r="M224" s="4">
        <f t="shared" si="22"/>
        <v>0</v>
      </c>
      <c r="N224" s="4" t="str">
        <f t="shared" si="23"/>
        <v/>
      </c>
    </row>
    <row r="225" spans="1:14">
      <c r="A225" s="2"/>
      <c r="L225" s="35"/>
      <c r="M225" s="4">
        <f t="shared" si="22"/>
        <v>0</v>
      </c>
      <c r="N225" s="4" t="str">
        <f t="shared" si="23"/>
        <v/>
      </c>
    </row>
    <row r="226" spans="1:14">
      <c r="A226" s="2"/>
      <c r="L226" s="35"/>
      <c r="M226" s="4">
        <f t="shared" si="22"/>
        <v>0</v>
      </c>
      <c r="N226" s="4" t="str">
        <f t="shared" si="23"/>
        <v/>
      </c>
    </row>
    <row r="227" spans="1:14">
      <c r="A227" s="2"/>
      <c r="L227" s="35"/>
      <c r="M227" s="4">
        <f t="shared" si="22"/>
        <v>0</v>
      </c>
      <c r="N227" s="4" t="str">
        <f t="shared" si="23"/>
        <v/>
      </c>
    </row>
    <row r="228" spans="1:14">
      <c r="A228" s="2"/>
      <c r="L228" s="35"/>
      <c r="M228" s="4">
        <f t="shared" si="22"/>
        <v>0</v>
      </c>
      <c r="N228" s="4" t="str">
        <f t="shared" si="23"/>
        <v/>
      </c>
    </row>
    <row r="229" spans="1:14">
      <c r="A229" s="2"/>
      <c r="L229" s="35"/>
      <c r="M229" s="4">
        <f t="shared" si="22"/>
        <v>0</v>
      </c>
      <c r="N229" s="4" t="str">
        <f t="shared" si="23"/>
        <v/>
      </c>
    </row>
    <row r="230" spans="1:14">
      <c r="A230" s="2"/>
      <c r="L230" s="35"/>
      <c r="M230" s="4">
        <f t="shared" si="22"/>
        <v>0</v>
      </c>
      <c r="N230" s="4" t="str">
        <f t="shared" si="23"/>
        <v/>
      </c>
    </row>
    <row r="231" spans="1:14">
      <c r="A231" s="2"/>
      <c r="L231" s="35"/>
      <c r="M231" s="4">
        <f t="shared" si="22"/>
        <v>0</v>
      </c>
      <c r="N231" s="4" t="str">
        <f t="shared" si="23"/>
        <v/>
      </c>
    </row>
    <row r="232" spans="1:14">
      <c r="A232" s="2"/>
      <c r="L232" s="20"/>
      <c r="M232" s="4">
        <f t="shared" si="22"/>
        <v>0</v>
      </c>
      <c r="N232" s="4" t="str">
        <f t="shared" si="23"/>
        <v/>
      </c>
    </row>
    <row r="233" spans="1:14">
      <c r="A233" s="2"/>
      <c r="L233" s="20"/>
      <c r="M233" s="4">
        <f t="shared" si="22"/>
        <v>0</v>
      </c>
      <c r="N233" s="4" t="str">
        <f t="shared" si="23"/>
        <v/>
      </c>
    </row>
    <row r="234" spans="1:14">
      <c r="A234" s="2"/>
      <c r="L234" s="20"/>
      <c r="M234" s="4">
        <f t="shared" si="22"/>
        <v>0</v>
      </c>
      <c r="N234" s="4" t="str">
        <f t="shared" si="23"/>
        <v/>
      </c>
    </row>
    <row r="235" spans="1:14">
      <c r="A235" s="2"/>
      <c r="L235" s="20"/>
      <c r="M235" s="4">
        <f t="shared" si="22"/>
        <v>0</v>
      </c>
      <c r="N235" s="4" t="str">
        <f t="shared" si="23"/>
        <v/>
      </c>
    </row>
    <row r="236" spans="1:14">
      <c r="A236" s="2"/>
      <c r="L236" s="20"/>
      <c r="M236" s="4">
        <f t="shared" si="22"/>
        <v>0</v>
      </c>
      <c r="N236" s="4" t="str">
        <f t="shared" si="23"/>
        <v/>
      </c>
    </row>
    <row r="237" spans="1:14">
      <c r="A237" s="2"/>
      <c r="L237" s="20"/>
      <c r="M237" s="4">
        <f t="shared" si="22"/>
        <v>0</v>
      </c>
      <c r="N237" s="4" t="str">
        <f t="shared" si="23"/>
        <v/>
      </c>
    </row>
    <row r="238" spans="1:14">
      <c r="A238" s="2"/>
      <c r="L238" s="20"/>
      <c r="M238" s="4">
        <f t="shared" si="22"/>
        <v>0</v>
      </c>
      <c r="N238" s="4" t="str">
        <f t="shared" si="23"/>
        <v/>
      </c>
    </row>
    <row r="239" spans="1:14">
      <c r="A239" s="2"/>
      <c r="M239" s="4">
        <f t="shared" si="22"/>
        <v>0</v>
      </c>
      <c r="N239" s="4" t="str">
        <f t="shared" si="23"/>
        <v/>
      </c>
    </row>
    <row r="240" spans="1:14">
      <c r="A240" s="2"/>
      <c r="M240" s="4">
        <f t="shared" si="22"/>
        <v>0</v>
      </c>
      <c r="N240" s="4" t="str">
        <f t="shared" si="23"/>
        <v/>
      </c>
    </row>
    <row r="241" spans="1:14">
      <c r="A241" s="2"/>
      <c r="M241" s="4">
        <f t="shared" si="22"/>
        <v>0</v>
      </c>
      <c r="N241" s="4" t="str">
        <f t="shared" si="23"/>
        <v/>
      </c>
    </row>
    <row r="242" spans="1:14">
      <c r="A242" s="2"/>
      <c r="M242" s="4">
        <f t="shared" si="22"/>
        <v>0</v>
      </c>
      <c r="N242" s="4" t="str">
        <f t="shared" si="23"/>
        <v/>
      </c>
    </row>
    <row r="243" spans="1:14">
      <c r="A243" s="2"/>
      <c r="M243" s="4">
        <f t="shared" si="22"/>
        <v>0</v>
      </c>
      <c r="N243" s="4" t="str">
        <f t="shared" si="23"/>
        <v/>
      </c>
    </row>
    <row r="244" spans="1:14">
      <c r="A244" s="2"/>
      <c r="M244" s="4">
        <f t="shared" si="22"/>
        <v>0</v>
      </c>
      <c r="N244" s="4" t="str">
        <f t="shared" si="23"/>
        <v/>
      </c>
    </row>
    <row r="245" spans="1:14">
      <c r="A245" s="2"/>
      <c r="M245" s="4">
        <f t="shared" si="22"/>
        <v>0</v>
      </c>
      <c r="N245" s="4" t="str">
        <f t="shared" si="23"/>
        <v/>
      </c>
    </row>
    <row r="246" spans="1:14">
      <c r="A246" s="2"/>
      <c r="M246" s="4">
        <f t="shared" si="22"/>
        <v>0</v>
      </c>
      <c r="N246" s="4" t="str">
        <f t="shared" si="23"/>
        <v/>
      </c>
    </row>
    <row r="247" spans="1:14">
      <c r="A247" s="2"/>
      <c r="M247" s="4">
        <f t="shared" si="22"/>
        <v>0</v>
      </c>
      <c r="N247" s="4" t="str">
        <f t="shared" si="23"/>
        <v/>
      </c>
    </row>
    <row r="248" spans="1:14">
      <c r="A248" s="2"/>
      <c r="M248" s="4">
        <f t="shared" si="22"/>
        <v>0</v>
      </c>
      <c r="N248" s="4" t="str">
        <f t="shared" si="23"/>
        <v/>
      </c>
    </row>
    <row r="249" spans="1:14">
      <c r="A249" s="2"/>
      <c r="M249" s="4">
        <f t="shared" si="22"/>
        <v>0</v>
      </c>
      <c r="N249" s="4" t="str">
        <f t="shared" si="23"/>
        <v/>
      </c>
    </row>
    <row r="250" spans="1:14">
      <c r="A250" s="2"/>
      <c r="M250" s="4">
        <f t="shared" si="22"/>
        <v>0</v>
      </c>
      <c r="N250" s="4" t="str">
        <f t="shared" si="23"/>
        <v/>
      </c>
    </row>
    <row r="251" spans="1:14">
      <c r="A251" s="2"/>
      <c r="M251" s="4">
        <f t="shared" si="22"/>
        <v>0</v>
      </c>
      <c r="N251" s="4" t="str">
        <f t="shared" si="23"/>
        <v/>
      </c>
    </row>
    <row r="252" spans="1:14">
      <c r="A252" s="2"/>
      <c r="M252" s="4">
        <f t="shared" si="22"/>
        <v>0</v>
      </c>
      <c r="N252" s="4" t="str">
        <f t="shared" si="23"/>
        <v/>
      </c>
    </row>
    <row r="253" spans="1:14">
      <c r="A253" s="2"/>
      <c r="M253" s="4">
        <f t="shared" si="22"/>
        <v>0</v>
      </c>
      <c r="N253" s="4" t="str">
        <f t="shared" si="23"/>
        <v/>
      </c>
    </row>
    <row r="254" spans="1:14">
      <c r="A254" s="2"/>
      <c r="M254" s="4">
        <f t="shared" si="22"/>
        <v>0</v>
      </c>
      <c r="N254" s="4" t="str">
        <f t="shared" si="23"/>
        <v/>
      </c>
    </row>
    <row r="255" spans="1:14">
      <c r="A255" s="2"/>
      <c r="M255" s="4">
        <f t="shared" si="22"/>
        <v>0</v>
      </c>
      <c r="N255" s="4" t="str">
        <f t="shared" si="23"/>
        <v/>
      </c>
    </row>
    <row r="256" spans="1:14">
      <c r="A256" s="2"/>
      <c r="M256" s="4">
        <f t="shared" si="22"/>
        <v>0</v>
      </c>
      <c r="N256" s="4" t="str">
        <f t="shared" si="23"/>
        <v/>
      </c>
    </row>
    <row r="257" spans="1:14">
      <c r="A257" s="2"/>
      <c r="M257" s="4">
        <f t="shared" si="22"/>
        <v>0</v>
      </c>
      <c r="N257" s="4" t="str">
        <f t="shared" si="23"/>
        <v/>
      </c>
    </row>
    <row r="258" spans="1:14">
      <c r="A258" s="2"/>
      <c r="M258" s="4">
        <f t="shared" si="22"/>
        <v>0</v>
      </c>
      <c r="N258" s="4" t="str">
        <f t="shared" si="23"/>
        <v/>
      </c>
    </row>
    <row r="259" spans="1:14">
      <c r="A259" s="2"/>
      <c r="M259" s="4">
        <f t="shared" si="22"/>
        <v>0</v>
      </c>
      <c r="N259" s="4" t="str">
        <f t="shared" si="23"/>
        <v/>
      </c>
    </row>
    <row r="260" spans="1:14">
      <c r="A260" s="2"/>
      <c r="M260" s="4">
        <f t="shared" si="22"/>
        <v>0</v>
      </c>
      <c r="N260" s="4" t="str">
        <f t="shared" si="23"/>
        <v/>
      </c>
    </row>
    <row r="261" spans="1:14">
      <c r="A261" s="2"/>
      <c r="M261" s="4">
        <f t="shared" si="22"/>
        <v>0</v>
      </c>
      <c r="N261" s="4" t="str">
        <f t="shared" si="23"/>
        <v/>
      </c>
    </row>
    <row r="262" spans="1:14">
      <c r="A262" s="2"/>
      <c r="M262" s="4">
        <f t="shared" si="22"/>
        <v>0</v>
      </c>
      <c r="N262" s="4" t="str">
        <f t="shared" si="23"/>
        <v/>
      </c>
    </row>
    <row r="263" spans="1:14">
      <c r="A263" s="2"/>
      <c r="M263" s="4">
        <f t="shared" si="22"/>
        <v>0</v>
      </c>
      <c r="N263" s="4" t="str">
        <f t="shared" si="23"/>
        <v/>
      </c>
    </row>
    <row r="264" spans="1:14">
      <c r="A264" s="2"/>
      <c r="M264" s="4">
        <f t="shared" si="22"/>
        <v>0</v>
      </c>
      <c r="N264" s="4" t="str">
        <f t="shared" si="23"/>
        <v/>
      </c>
    </row>
    <row r="265" spans="1:14">
      <c r="A265" s="2"/>
      <c r="M265" s="4">
        <f t="shared" si="22"/>
        <v>0</v>
      </c>
      <c r="N265" s="4" t="str">
        <f t="shared" si="23"/>
        <v/>
      </c>
    </row>
    <row r="266" spans="1:14">
      <c r="A266" s="2"/>
      <c r="M266" s="4">
        <f t="shared" si="22"/>
        <v>0</v>
      </c>
      <c r="N266" s="4" t="str">
        <f t="shared" si="23"/>
        <v/>
      </c>
    </row>
    <row r="267" spans="1:14">
      <c r="A267" s="2"/>
      <c r="M267" s="4">
        <f t="shared" si="22"/>
        <v>0</v>
      </c>
      <c r="N267" s="4" t="str">
        <f t="shared" si="23"/>
        <v/>
      </c>
    </row>
    <row r="268" spans="1:14">
      <c r="A268" s="2"/>
      <c r="M268" s="4">
        <f t="shared" si="22"/>
        <v>0</v>
      </c>
      <c r="N268" s="4" t="str">
        <f t="shared" si="23"/>
        <v/>
      </c>
    </row>
    <row r="269" spans="1:14">
      <c r="A269" s="2"/>
      <c r="M269" s="4">
        <f t="shared" si="22"/>
        <v>0</v>
      </c>
      <c r="N269" s="4" t="str">
        <f t="shared" si="23"/>
        <v/>
      </c>
    </row>
    <row r="270" spans="1:14">
      <c r="A270" s="2"/>
      <c r="M270" s="4">
        <f t="shared" si="22"/>
        <v>0</v>
      </c>
      <c r="N270" s="4" t="str">
        <f t="shared" si="23"/>
        <v/>
      </c>
    </row>
    <row r="271" spans="1:14">
      <c r="A271" s="2"/>
      <c r="M271" s="4">
        <f t="shared" si="22"/>
        <v>0</v>
      </c>
      <c r="N271" s="4" t="str">
        <f t="shared" si="23"/>
        <v/>
      </c>
    </row>
    <row r="272" spans="1:14">
      <c r="A272" s="2"/>
      <c r="M272" s="4">
        <f t="shared" si="22"/>
        <v>0</v>
      </c>
      <c r="N272" s="4" t="str">
        <f t="shared" si="23"/>
        <v/>
      </c>
    </row>
    <row r="273" spans="1:14">
      <c r="A273" s="2"/>
      <c r="M273" s="4">
        <f t="shared" si="22"/>
        <v>0</v>
      </c>
      <c r="N273" s="4" t="str">
        <f t="shared" si="23"/>
        <v/>
      </c>
    </row>
    <row r="274" spans="1:14">
      <c r="A274" s="2"/>
      <c r="M274" s="4">
        <f t="shared" si="22"/>
        <v>0</v>
      </c>
      <c r="N274" s="4" t="str">
        <f t="shared" si="23"/>
        <v/>
      </c>
    </row>
    <row r="275" spans="1:14">
      <c r="A275" s="2"/>
      <c r="M275" s="4">
        <f t="shared" si="22"/>
        <v>0</v>
      </c>
      <c r="N275" s="4" t="str">
        <f t="shared" si="23"/>
        <v/>
      </c>
    </row>
    <row r="276" spans="1:14">
      <c r="A276" s="2"/>
      <c r="M276" s="4">
        <f t="shared" si="22"/>
        <v>0</v>
      </c>
      <c r="N276" s="4" t="str">
        <f t="shared" si="23"/>
        <v/>
      </c>
    </row>
    <row r="277" spans="1:14">
      <c r="A277" s="2"/>
      <c r="M277" s="4">
        <f t="shared" si="22"/>
        <v>0</v>
      </c>
      <c r="N277" s="4" t="str">
        <f t="shared" si="23"/>
        <v/>
      </c>
    </row>
    <row r="278" spans="1:14">
      <c r="A278" s="2"/>
      <c r="M278" s="4">
        <f t="shared" ref="M278:M316" si="24">IF(ISNUMBER(FIND("/",$B273,1)),MID($B273,1,FIND("/",$B273,1)-1),$B273)</f>
        <v>0</v>
      </c>
      <c r="N278" s="4" t="str">
        <f t="shared" ref="N278:N316" si="25">IF(ISNUMBER(FIND("/",$B273,1)),MID($B273,FIND("/",$B273,1)+1,LEN($B273)),"")</f>
        <v/>
      </c>
    </row>
    <row r="279" spans="1:14">
      <c r="A279" s="2"/>
      <c r="M279" s="4">
        <f t="shared" si="24"/>
        <v>0</v>
      </c>
      <c r="N279" s="4" t="str">
        <f t="shared" si="25"/>
        <v/>
      </c>
    </row>
    <row r="280" spans="1:14">
      <c r="A280" s="2"/>
      <c r="M280" s="4">
        <f t="shared" si="24"/>
        <v>0</v>
      </c>
      <c r="N280" s="4" t="str">
        <f t="shared" si="25"/>
        <v/>
      </c>
    </row>
    <row r="281" spans="1:14">
      <c r="A281" s="2"/>
      <c r="M281" s="4">
        <f t="shared" si="24"/>
        <v>0</v>
      </c>
      <c r="N281" s="4" t="str">
        <f t="shared" si="25"/>
        <v/>
      </c>
    </row>
    <row r="282" spans="1:14">
      <c r="A282" s="2"/>
      <c r="M282" s="4">
        <f t="shared" si="24"/>
        <v>0</v>
      </c>
      <c r="N282" s="4" t="str">
        <f t="shared" si="25"/>
        <v/>
      </c>
    </row>
    <row r="283" spans="1:14">
      <c r="A283" s="2"/>
      <c r="M283" s="4">
        <f t="shared" si="24"/>
        <v>0</v>
      </c>
      <c r="N283" s="4" t="str">
        <f t="shared" si="25"/>
        <v/>
      </c>
    </row>
    <row r="284" spans="1:14">
      <c r="A284" s="2"/>
      <c r="M284" s="4">
        <f t="shared" si="24"/>
        <v>0</v>
      </c>
      <c r="N284" s="4" t="str">
        <f t="shared" si="25"/>
        <v/>
      </c>
    </row>
    <row r="285" spans="1:14">
      <c r="A285" s="2"/>
      <c r="M285" s="4">
        <f t="shared" si="24"/>
        <v>0</v>
      </c>
      <c r="N285" s="4" t="str">
        <f t="shared" si="25"/>
        <v/>
      </c>
    </row>
    <row r="286" spans="1:14">
      <c r="A286" s="2"/>
      <c r="M286" s="4">
        <f t="shared" si="24"/>
        <v>0</v>
      </c>
      <c r="N286" s="4" t="str">
        <f t="shared" si="25"/>
        <v/>
      </c>
    </row>
    <row r="287" spans="1:14">
      <c r="A287" s="2"/>
      <c r="M287" s="4">
        <f t="shared" si="24"/>
        <v>0</v>
      </c>
      <c r="N287" s="4" t="str">
        <f t="shared" si="25"/>
        <v/>
      </c>
    </row>
    <row r="288" spans="1:14">
      <c r="A288" s="2"/>
      <c r="M288" s="4">
        <f t="shared" si="24"/>
        <v>0</v>
      </c>
      <c r="N288" s="4" t="str">
        <f t="shared" si="25"/>
        <v/>
      </c>
    </row>
    <row r="289" spans="1:14">
      <c r="A289" s="2"/>
      <c r="M289" s="4">
        <f t="shared" si="24"/>
        <v>0</v>
      </c>
      <c r="N289" s="4" t="str">
        <f t="shared" si="25"/>
        <v/>
      </c>
    </row>
    <row r="290" spans="1:14">
      <c r="A290" s="2"/>
      <c r="M290" s="4">
        <f t="shared" si="24"/>
        <v>0</v>
      </c>
      <c r="N290" s="4" t="str">
        <f t="shared" si="25"/>
        <v/>
      </c>
    </row>
    <row r="291" spans="1:14">
      <c r="A291" s="2"/>
      <c r="M291" s="4">
        <f t="shared" si="24"/>
        <v>0</v>
      </c>
      <c r="N291" s="4" t="str">
        <f t="shared" si="25"/>
        <v/>
      </c>
    </row>
    <row r="292" spans="1:14">
      <c r="A292" s="2"/>
      <c r="M292" s="4">
        <f t="shared" si="24"/>
        <v>0</v>
      </c>
      <c r="N292" s="4" t="str">
        <f t="shared" si="25"/>
        <v/>
      </c>
    </row>
    <row r="293" spans="1:14">
      <c r="A293" s="2"/>
      <c r="M293" s="4">
        <f t="shared" si="24"/>
        <v>0</v>
      </c>
      <c r="N293" s="4" t="str">
        <f t="shared" si="25"/>
        <v/>
      </c>
    </row>
    <row r="294" spans="1:14">
      <c r="A294" s="2"/>
      <c r="M294" s="4">
        <f t="shared" si="24"/>
        <v>0</v>
      </c>
      <c r="N294" s="4" t="str">
        <f t="shared" si="25"/>
        <v/>
      </c>
    </row>
    <row r="295" spans="1:14">
      <c r="A295" s="2"/>
      <c r="M295" s="4">
        <f t="shared" si="24"/>
        <v>0</v>
      </c>
      <c r="N295" s="4" t="str">
        <f t="shared" si="25"/>
        <v/>
      </c>
    </row>
    <row r="296" spans="1:14">
      <c r="A296" s="2"/>
      <c r="M296" s="4">
        <f t="shared" si="24"/>
        <v>0</v>
      </c>
      <c r="N296" s="4" t="str">
        <f t="shared" si="25"/>
        <v/>
      </c>
    </row>
    <row r="297" spans="1:14">
      <c r="A297" s="2"/>
      <c r="M297" s="4">
        <f t="shared" si="24"/>
        <v>0</v>
      </c>
      <c r="N297" s="4" t="str">
        <f t="shared" si="25"/>
        <v/>
      </c>
    </row>
    <row r="298" spans="1:14">
      <c r="A298" s="2"/>
      <c r="M298" s="4">
        <f t="shared" si="24"/>
        <v>0</v>
      </c>
      <c r="N298" s="4" t="str">
        <f t="shared" si="25"/>
        <v/>
      </c>
    </row>
    <row r="299" spans="1:14">
      <c r="A299" s="2"/>
      <c r="M299" s="4">
        <f t="shared" si="24"/>
        <v>0</v>
      </c>
      <c r="N299" s="4" t="str">
        <f t="shared" si="25"/>
        <v/>
      </c>
    </row>
    <row r="300" spans="1:14">
      <c r="A300" s="2"/>
      <c r="M300" s="4">
        <f t="shared" si="24"/>
        <v>0</v>
      </c>
      <c r="N300" s="4" t="str">
        <f t="shared" si="25"/>
        <v/>
      </c>
    </row>
    <row r="301" spans="1:14">
      <c r="A301" s="2"/>
      <c r="M301" s="4">
        <f t="shared" si="24"/>
        <v>0</v>
      </c>
      <c r="N301" s="4" t="str">
        <f t="shared" si="25"/>
        <v/>
      </c>
    </row>
    <row r="302" spans="1:14">
      <c r="A302" s="2"/>
      <c r="M302" s="4">
        <f t="shared" si="24"/>
        <v>0</v>
      </c>
      <c r="N302" s="4" t="str">
        <f t="shared" si="25"/>
        <v/>
      </c>
    </row>
    <row r="303" spans="1:14">
      <c r="A303" s="2"/>
      <c r="M303" s="4">
        <f t="shared" si="24"/>
        <v>0</v>
      </c>
      <c r="N303" s="4" t="str">
        <f t="shared" si="25"/>
        <v/>
      </c>
    </row>
    <row r="304" spans="1:14">
      <c r="A304" s="2"/>
      <c r="M304" s="4">
        <f t="shared" si="24"/>
        <v>0</v>
      </c>
      <c r="N304" s="4" t="str">
        <f t="shared" si="25"/>
        <v/>
      </c>
    </row>
    <row r="305" spans="1:14">
      <c r="A305" s="2"/>
      <c r="M305" s="4">
        <f t="shared" si="24"/>
        <v>0</v>
      </c>
      <c r="N305" s="4" t="str">
        <f t="shared" si="25"/>
        <v/>
      </c>
    </row>
    <row r="306" spans="1:14">
      <c r="A306" s="2"/>
      <c r="M306" s="4">
        <f t="shared" si="24"/>
        <v>0</v>
      </c>
      <c r="N306" s="4" t="str">
        <f t="shared" si="25"/>
        <v/>
      </c>
    </row>
    <row r="307" spans="1:14">
      <c r="A307" s="2"/>
      <c r="M307" s="4">
        <f t="shared" si="24"/>
        <v>0</v>
      </c>
      <c r="N307" s="4" t="str">
        <f t="shared" si="25"/>
        <v/>
      </c>
    </row>
    <row r="308" spans="1:14">
      <c r="A308" s="2"/>
      <c r="M308" s="4">
        <f t="shared" si="24"/>
        <v>0</v>
      </c>
      <c r="N308" s="4" t="str">
        <f t="shared" si="25"/>
        <v/>
      </c>
    </row>
    <row r="309" spans="1:14">
      <c r="A309" s="2"/>
      <c r="L309" s="21"/>
      <c r="M309" s="4">
        <f t="shared" si="24"/>
        <v>0</v>
      </c>
      <c r="N309" s="4" t="str">
        <f t="shared" si="25"/>
        <v/>
      </c>
    </row>
    <row r="310" spans="1:14">
      <c r="A310" s="2"/>
      <c r="L310" s="21"/>
      <c r="M310" s="4">
        <f t="shared" si="24"/>
        <v>0</v>
      </c>
      <c r="N310" s="4" t="str">
        <f t="shared" si="25"/>
        <v/>
      </c>
    </row>
    <row r="311" spans="1:14">
      <c r="A311" s="2"/>
      <c r="L311" s="21"/>
      <c r="M311" s="4">
        <f t="shared" si="24"/>
        <v>0</v>
      </c>
      <c r="N311" s="4" t="str">
        <f t="shared" si="25"/>
        <v/>
      </c>
    </row>
    <row r="312" spans="1:14">
      <c r="A312" s="2"/>
      <c r="L312" s="50"/>
      <c r="M312" s="4">
        <f t="shared" si="24"/>
        <v>0</v>
      </c>
      <c r="N312" s="4" t="str">
        <f t="shared" si="25"/>
        <v/>
      </c>
    </row>
    <row r="313" spans="1:14">
      <c r="A313" s="2"/>
      <c r="L313" s="52"/>
      <c r="M313" s="4">
        <f t="shared" si="24"/>
        <v>0</v>
      </c>
      <c r="N313" s="4" t="str">
        <f t="shared" si="25"/>
        <v/>
      </c>
    </row>
    <row r="314" spans="1:14">
      <c r="A314" s="2"/>
      <c r="L314" s="52"/>
      <c r="M314" s="4">
        <f t="shared" si="24"/>
        <v>0</v>
      </c>
      <c r="N314" s="4" t="str">
        <f t="shared" si="25"/>
        <v/>
      </c>
    </row>
    <row r="315" spans="1:14">
      <c r="A315" s="2"/>
      <c r="L315" s="50"/>
      <c r="M315" s="4">
        <f t="shared" si="24"/>
        <v>0</v>
      </c>
      <c r="N315" s="4" t="str">
        <f t="shared" si="25"/>
        <v/>
      </c>
    </row>
    <row r="316" spans="1:14">
      <c r="A316" s="2"/>
      <c r="L316" s="50"/>
      <c r="M316" s="4">
        <f t="shared" si="24"/>
        <v>0</v>
      </c>
      <c r="N316" s="4" t="str">
        <f t="shared" si="25"/>
        <v/>
      </c>
    </row>
    <row r="317" spans="1:14">
      <c r="A317" s="2"/>
      <c r="L317" s="50"/>
    </row>
    <row r="318" spans="1:14">
      <c r="A318" s="2"/>
      <c r="L318" s="50"/>
    </row>
    <row r="319" spans="1:14">
      <c r="A319" s="2"/>
      <c r="L319" s="51"/>
    </row>
    <row r="320" spans="1:14">
      <c r="A320" s="2"/>
      <c r="L320" s="51"/>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row r="1001" spans="1:1">
      <c r="A1001" s="2"/>
    </row>
    <row r="1002" spans="1:1">
      <c r="A1002" s="2"/>
    </row>
    <row r="1003" spans="1:1">
      <c r="A1003" s="2"/>
    </row>
    <row r="1004" spans="1:1">
      <c r="A1004" s="2"/>
    </row>
    <row r="1005" spans="1:1">
      <c r="A1005" s="2"/>
    </row>
    <row r="1006" spans="1:1">
      <c r="A1006" s="2"/>
    </row>
    <row r="1007" spans="1:1">
      <c r="A1007" s="2"/>
    </row>
    <row r="1008" spans="1:1">
      <c r="A1008" s="2"/>
    </row>
    <row r="1009" spans="1:1">
      <c r="A1009" s="2"/>
    </row>
    <row r="1010" spans="1:1">
      <c r="A1010" s="2"/>
    </row>
    <row r="1011" spans="1:1">
      <c r="A1011" s="2"/>
    </row>
    <row r="1012" spans="1:1">
      <c r="A1012" s="2"/>
    </row>
    <row r="1013" spans="1:1">
      <c r="A1013" s="2"/>
    </row>
    <row r="1014" spans="1:1">
      <c r="A1014" s="2"/>
    </row>
    <row r="1015" spans="1:1">
      <c r="A1015" s="2"/>
    </row>
    <row r="1016" spans="1:1">
      <c r="A1016" s="2"/>
    </row>
    <row r="1017" spans="1:1">
      <c r="A1017" s="2"/>
    </row>
    <row r="1018" spans="1:1">
      <c r="A1018" s="2"/>
    </row>
    <row r="1019" spans="1:1">
      <c r="A1019" s="2"/>
    </row>
    <row r="1020" spans="1:1">
      <c r="A1020" s="2"/>
    </row>
    <row r="1021" spans="1:1">
      <c r="A1021" s="2"/>
    </row>
    <row r="1022" spans="1:1">
      <c r="A1022" s="2"/>
    </row>
    <row r="1023" spans="1:1">
      <c r="A1023" s="2"/>
    </row>
    <row r="1024" spans="1:1">
      <c r="A1024" s="2"/>
    </row>
    <row r="1025" spans="1:1">
      <c r="A1025" s="2"/>
    </row>
    <row r="1026" spans="1:1">
      <c r="A1026" s="2"/>
    </row>
    <row r="1027" spans="1:1">
      <c r="A1027" s="2"/>
    </row>
    <row r="1028" spans="1:1">
      <c r="A1028" s="2"/>
    </row>
    <row r="1029" spans="1:1">
      <c r="A1029" s="2"/>
    </row>
    <row r="1030" spans="1:1">
      <c r="A1030" s="2"/>
    </row>
    <row r="1031" spans="1:1">
      <c r="A1031" s="2"/>
    </row>
    <row r="1032" spans="1:1">
      <c r="A1032" s="2"/>
    </row>
    <row r="1033" spans="1:1">
      <c r="A1033" s="2"/>
    </row>
    <row r="1034" spans="1:1">
      <c r="A1034" s="2"/>
    </row>
    <row r="1035" spans="1:1">
      <c r="A1035" s="2"/>
    </row>
    <row r="1036" spans="1:1">
      <c r="A1036" s="2"/>
    </row>
    <row r="1037" spans="1:1">
      <c r="A1037" s="2"/>
    </row>
    <row r="1038" spans="1:1">
      <c r="A1038" s="2"/>
    </row>
    <row r="1039" spans="1:1">
      <c r="A1039" s="2"/>
    </row>
    <row r="1040" spans="1:1">
      <c r="A1040" s="2"/>
    </row>
    <row r="1041" spans="1:1">
      <c r="A1041" s="2"/>
    </row>
    <row r="1042" spans="1:1">
      <c r="A1042" s="2"/>
    </row>
    <row r="1043" spans="1:1">
      <c r="A1043" s="2"/>
    </row>
    <row r="1044" spans="1:1">
      <c r="A1044" s="2"/>
    </row>
    <row r="1045" spans="1:1">
      <c r="A1045" s="2"/>
    </row>
    <row r="1046" spans="1:1">
      <c r="A1046" s="2"/>
    </row>
    <row r="1047" spans="1:1">
      <c r="A1047" s="2"/>
    </row>
    <row r="1048" spans="1:1">
      <c r="A1048" s="2"/>
    </row>
    <row r="1049" spans="1:1">
      <c r="A1049" s="2"/>
    </row>
    <row r="1050" spans="1:1">
      <c r="A1050" s="2"/>
    </row>
    <row r="1051" spans="1:1">
      <c r="A1051" s="2"/>
    </row>
    <row r="1052" spans="1:1">
      <c r="A1052" s="2"/>
    </row>
    <row r="1053" spans="1:1">
      <c r="A1053" s="2"/>
    </row>
    <row r="1054" spans="1:1">
      <c r="A1054" s="2"/>
    </row>
    <row r="1055" spans="1:1">
      <c r="A1055" s="2"/>
    </row>
    <row r="1056" spans="1:1">
      <c r="A1056" s="2"/>
    </row>
    <row r="1057" spans="1:1">
      <c r="A1057" s="2"/>
    </row>
    <row r="1058" spans="1:1">
      <c r="A1058" s="2"/>
    </row>
    <row r="1059" spans="1:1">
      <c r="A1059" s="2"/>
    </row>
    <row r="1060" spans="1:1">
      <c r="A1060" s="2"/>
    </row>
    <row r="1061" spans="1:1">
      <c r="A1061" s="2"/>
    </row>
    <row r="1062" spans="1:1">
      <c r="A1062" s="2"/>
    </row>
    <row r="1063" spans="1:1">
      <c r="A1063" s="2"/>
    </row>
    <row r="1064" spans="1:1">
      <c r="A1064" s="2"/>
    </row>
    <row r="1065" spans="1:1">
      <c r="A1065" s="2"/>
    </row>
    <row r="1066" spans="1:1">
      <c r="A1066" s="2"/>
    </row>
    <row r="1067" spans="1:1">
      <c r="A1067" s="2"/>
    </row>
    <row r="1068" spans="1:1">
      <c r="A1068" s="2"/>
    </row>
    <row r="1069" spans="1:1">
      <c r="A1069" s="2"/>
    </row>
    <row r="1070" spans="1:1">
      <c r="A1070" s="2"/>
    </row>
    <row r="1071" spans="1:1">
      <c r="A1071" s="2"/>
    </row>
    <row r="1072" spans="1:1">
      <c r="A1072" s="2"/>
    </row>
    <row r="1073" spans="1:1">
      <c r="A1073" s="2"/>
    </row>
    <row r="1074" spans="1:1">
      <c r="A1074" s="2"/>
    </row>
    <row r="1075" spans="1:1">
      <c r="A1075" s="2"/>
    </row>
    <row r="1076" spans="1:1">
      <c r="A1076" s="2"/>
    </row>
    <row r="1077" spans="1:1">
      <c r="A1077" s="2"/>
    </row>
    <row r="1078" spans="1:1">
      <c r="A1078" s="2"/>
    </row>
    <row r="1079" spans="1:1">
      <c r="A1079" s="2"/>
    </row>
    <row r="1080" spans="1:1">
      <c r="A1080" s="2"/>
    </row>
    <row r="1081" spans="1:1">
      <c r="A1081" s="2"/>
    </row>
    <row r="1082" spans="1:1">
      <c r="A1082" s="2"/>
    </row>
    <row r="1083" spans="1:1">
      <c r="A1083" s="2"/>
    </row>
    <row r="1084" spans="1:1">
      <c r="A1084" s="2"/>
    </row>
    <row r="1085" spans="1:1">
      <c r="A1085" s="2"/>
    </row>
    <row r="1086" spans="1:1">
      <c r="A1086" s="2"/>
    </row>
    <row r="1087" spans="1:1">
      <c r="A1087" s="2"/>
    </row>
    <row r="1088" spans="1:1">
      <c r="A1088" s="2"/>
    </row>
    <row r="1089" spans="1:1">
      <c r="A1089" s="2"/>
    </row>
    <row r="1090" spans="1:1">
      <c r="A1090" s="2"/>
    </row>
    <row r="1091" spans="1:1">
      <c r="A1091" s="2"/>
    </row>
    <row r="1092" spans="1:1">
      <c r="A1092" s="2"/>
    </row>
    <row r="1093" spans="1:1">
      <c r="A1093" s="2"/>
    </row>
    <row r="1094" spans="1:1">
      <c r="A1094" s="2"/>
    </row>
    <row r="1095" spans="1:1">
      <c r="A1095" s="2"/>
    </row>
    <row r="1096" spans="1:1">
      <c r="A1096" s="2"/>
    </row>
    <row r="1097" spans="1:1">
      <c r="A1097" s="2"/>
    </row>
    <row r="1098" spans="1:1">
      <c r="A1098" s="2"/>
    </row>
    <row r="1099" spans="1:1">
      <c r="A1099" s="2"/>
    </row>
    <row r="1100" spans="1:1">
      <c r="A1100" s="2"/>
    </row>
    <row r="1101" spans="1:1">
      <c r="A1101" s="2"/>
    </row>
    <row r="1102" spans="1:1">
      <c r="A1102" s="2"/>
    </row>
    <row r="1103" spans="1:1">
      <c r="A1103" s="2"/>
    </row>
    <row r="1104" spans="1:1">
      <c r="A1104" s="2"/>
    </row>
    <row r="1105" spans="1:1">
      <c r="A1105" s="2"/>
    </row>
    <row r="1106" spans="1:1">
      <c r="A1106" s="2"/>
    </row>
    <row r="1107" spans="1:1">
      <c r="A1107" s="2"/>
    </row>
    <row r="1108" spans="1:1">
      <c r="A1108" s="2"/>
    </row>
    <row r="1109" spans="1:1">
      <c r="A1109" s="2"/>
    </row>
    <row r="1110" spans="1:1">
      <c r="A1110" s="2"/>
    </row>
    <row r="1111" spans="1:1">
      <c r="A1111" s="2"/>
    </row>
    <row r="1112" spans="1:1">
      <c r="A1112" s="2"/>
    </row>
    <row r="1113" spans="1:1">
      <c r="A1113" s="2"/>
    </row>
    <row r="1114" spans="1:1">
      <c r="A1114" s="2"/>
    </row>
    <row r="1115" spans="1:1">
      <c r="A1115" s="2"/>
    </row>
    <row r="1116" spans="1:1">
      <c r="A1116" s="2"/>
    </row>
    <row r="1117" spans="1:1">
      <c r="A1117" s="2"/>
    </row>
    <row r="1118" spans="1:1">
      <c r="A1118" s="2"/>
    </row>
    <row r="1119" spans="1:1">
      <c r="A1119" s="2"/>
    </row>
    <row r="1120" spans="1:1">
      <c r="A1120" s="2"/>
    </row>
    <row r="1121" spans="1:1">
      <c r="A1121" s="2"/>
    </row>
    <row r="1122" spans="1:1">
      <c r="A1122" s="2"/>
    </row>
    <row r="1123" spans="1:1">
      <c r="A1123" s="2"/>
    </row>
    <row r="1124" spans="1:1">
      <c r="A1124" s="2"/>
    </row>
    <row r="1125" spans="1:1">
      <c r="A1125" s="2"/>
    </row>
    <row r="1126" spans="1:1">
      <c r="A1126" s="2"/>
    </row>
    <row r="1127" spans="1:1">
      <c r="A1127" s="2"/>
    </row>
    <row r="1128" spans="1:1">
      <c r="A1128" s="2"/>
    </row>
    <row r="1129" spans="1:1">
      <c r="A1129" s="2"/>
    </row>
    <row r="1130" spans="1:1">
      <c r="A1130" s="2"/>
    </row>
    <row r="1131" spans="1:1">
      <c r="A1131" s="2"/>
    </row>
    <row r="1132" spans="1:1">
      <c r="A1132" s="2"/>
    </row>
    <row r="1133" spans="1:1">
      <c r="A1133" s="2"/>
    </row>
    <row r="1134" spans="1:1">
      <c r="A1134" s="2"/>
    </row>
    <row r="1135" spans="1:1">
      <c r="A1135" s="2"/>
    </row>
    <row r="1136" spans="1:1">
      <c r="A1136" s="2"/>
    </row>
    <row r="1137" spans="1:1">
      <c r="A1137" s="2"/>
    </row>
    <row r="1138" spans="1:1">
      <c r="A1138" s="2"/>
    </row>
    <row r="1139" spans="1:1">
      <c r="A1139" s="2"/>
    </row>
    <row r="1140" spans="1:1">
      <c r="A1140" s="2"/>
    </row>
    <row r="1141" spans="1:1">
      <c r="A1141" s="2"/>
    </row>
    <row r="1142" spans="1:1">
      <c r="A1142" s="2"/>
    </row>
    <row r="1143" spans="1:1">
      <c r="A1143" s="2"/>
    </row>
    <row r="1144" spans="1:1">
      <c r="A1144" s="2"/>
    </row>
    <row r="1145" spans="1:1">
      <c r="A1145" s="2"/>
    </row>
    <row r="1146" spans="1:1">
      <c r="A1146" s="2"/>
    </row>
    <row r="1147" spans="1:1">
      <c r="A1147" s="2"/>
    </row>
    <row r="1148" spans="1:1">
      <c r="A1148" s="2"/>
    </row>
    <row r="1149" spans="1:1">
      <c r="A1149" s="2"/>
    </row>
    <row r="1150" spans="1:1">
      <c r="A1150" s="2"/>
    </row>
    <row r="1151" spans="1:1">
      <c r="A1151" s="2"/>
    </row>
    <row r="1152" spans="1:1">
      <c r="A1152" s="2"/>
    </row>
    <row r="1153" spans="1:1">
      <c r="A1153" s="2"/>
    </row>
    <row r="1154" spans="1:1">
      <c r="A1154" s="2"/>
    </row>
    <row r="1155" spans="1:1">
      <c r="A1155" s="2"/>
    </row>
    <row r="1156" spans="1:1">
      <c r="A1156" s="2"/>
    </row>
    <row r="1157" spans="1:1">
      <c r="A1157" s="2"/>
    </row>
    <row r="1158" spans="1:1">
      <c r="A1158" s="2"/>
    </row>
    <row r="1159" spans="1:1">
      <c r="A1159" s="2"/>
    </row>
    <row r="1160" spans="1:1">
      <c r="A1160" s="2"/>
    </row>
    <row r="1161" spans="1:1">
      <c r="A1161" s="2"/>
    </row>
    <row r="1162" spans="1:1">
      <c r="A1162" s="2"/>
    </row>
    <row r="1163" spans="1:1">
      <c r="A1163" s="2"/>
    </row>
    <row r="1164" spans="1:1">
      <c r="A1164" s="2"/>
    </row>
    <row r="1165" spans="1:1">
      <c r="A1165" s="2"/>
    </row>
    <row r="1166" spans="1:1">
      <c r="A1166" s="2"/>
    </row>
    <row r="1167" spans="1:1">
      <c r="A1167" s="2"/>
    </row>
    <row r="1168" spans="1:1">
      <c r="A1168" s="2"/>
    </row>
    <row r="1169" spans="1:1">
      <c r="A1169" s="2"/>
    </row>
    <row r="1170" spans="1:1">
      <c r="A1170" s="2"/>
    </row>
    <row r="1171" spans="1:1">
      <c r="A1171" s="2"/>
    </row>
    <row r="1172" spans="1:1">
      <c r="A1172" s="2"/>
    </row>
    <row r="1173" spans="1:1">
      <c r="A1173" s="2"/>
    </row>
    <row r="1174" spans="1:1">
      <c r="A1174" s="2"/>
    </row>
    <row r="1175" spans="1:1">
      <c r="A1175" s="2"/>
    </row>
    <row r="1176" spans="1:1">
      <c r="A1176" s="2"/>
    </row>
    <row r="1177" spans="1:1">
      <c r="A1177" s="2"/>
    </row>
    <row r="1178" spans="1:1">
      <c r="A1178" s="2"/>
    </row>
    <row r="1179" spans="1:1">
      <c r="A1179" s="2"/>
    </row>
    <row r="1180" spans="1:1">
      <c r="A1180" s="2"/>
    </row>
    <row r="1181" spans="1:1">
      <c r="A1181" s="2"/>
    </row>
    <row r="1182" spans="1:1">
      <c r="A1182" s="2"/>
    </row>
    <row r="1183" spans="1:1">
      <c r="A1183" s="2"/>
    </row>
    <row r="1184" spans="1:1">
      <c r="A1184" s="2"/>
    </row>
    <row r="1185" spans="1:1">
      <c r="A1185" s="2"/>
    </row>
    <row r="1186" spans="1:1">
      <c r="A1186" s="2"/>
    </row>
    <row r="1187" spans="1:1">
      <c r="A1187" s="2"/>
    </row>
    <row r="1188" spans="1:1">
      <c r="A1188" s="2"/>
    </row>
    <row r="1189" spans="1:1">
      <c r="A1189" s="2"/>
    </row>
    <row r="1190" spans="1:1">
      <c r="A1190" s="2"/>
    </row>
    <row r="1191" spans="1:1">
      <c r="A1191" s="2"/>
    </row>
    <row r="1192" spans="1:1">
      <c r="A1192" s="2"/>
    </row>
    <row r="1193" spans="1:1">
      <c r="A1193" s="2"/>
    </row>
    <row r="1194" spans="1:1">
      <c r="A1194" s="2"/>
    </row>
    <row r="1195" spans="1:1">
      <c r="A1195" s="2"/>
    </row>
    <row r="1196" spans="1:1">
      <c r="A1196" s="2"/>
    </row>
    <row r="1197" spans="1:1">
      <c r="A1197" s="2"/>
    </row>
    <row r="1198" spans="1:1">
      <c r="A1198" s="2"/>
    </row>
    <row r="1199" spans="1:1">
      <c r="A1199" s="2"/>
    </row>
    <row r="1200" spans="1:1">
      <c r="A1200" s="2"/>
    </row>
    <row r="1201" spans="1:1">
      <c r="A1201" s="2"/>
    </row>
    <row r="1202" spans="1:1">
      <c r="A1202" s="2"/>
    </row>
    <row r="1203" spans="1:1">
      <c r="A1203" s="2"/>
    </row>
    <row r="1204" spans="1:1">
      <c r="A1204" s="2"/>
    </row>
    <row r="1205" spans="1:1">
      <c r="A1205" s="2"/>
    </row>
    <row r="1206" spans="1:1">
      <c r="A1206" s="2"/>
    </row>
    <row r="1207" spans="1:1">
      <c r="A1207" s="2"/>
    </row>
    <row r="1208" spans="1:1">
      <c r="A1208" s="2"/>
    </row>
    <row r="1209" spans="1:1">
      <c r="A1209" s="2"/>
    </row>
    <row r="1210" spans="1:1">
      <c r="A1210" s="2"/>
    </row>
    <row r="1211" spans="1:1">
      <c r="A1211" s="2"/>
    </row>
    <row r="1212" spans="1:1">
      <c r="A1212" s="2"/>
    </row>
    <row r="1213" spans="1:1">
      <c r="A1213" s="2"/>
    </row>
    <row r="1214" spans="1:1">
      <c r="A1214" s="2"/>
    </row>
    <row r="1215" spans="1:1">
      <c r="A1215" s="2"/>
    </row>
    <row r="1216" spans="1:1">
      <c r="A1216" s="2"/>
    </row>
    <row r="1217" spans="1:1">
      <c r="A1217" s="2"/>
    </row>
    <row r="1218" spans="1:1">
      <c r="A1218" s="2"/>
    </row>
    <row r="1219" spans="1:1">
      <c r="A1219" s="2"/>
    </row>
    <row r="1220" spans="1:1">
      <c r="A1220" s="2"/>
    </row>
    <row r="1221" spans="1:1">
      <c r="A1221" s="2"/>
    </row>
    <row r="1222" spans="1:1">
      <c r="A1222" s="2"/>
    </row>
    <row r="1223" spans="1:1">
      <c r="A1223" s="2"/>
    </row>
    <row r="1224" spans="1:1">
      <c r="A1224" s="2"/>
    </row>
    <row r="1225" spans="1:1">
      <c r="A1225" s="2"/>
    </row>
    <row r="1226" spans="1:1">
      <c r="A1226" s="2"/>
    </row>
    <row r="1227" spans="1:1">
      <c r="A1227" s="2"/>
    </row>
    <row r="1228" spans="1:1">
      <c r="A1228" s="2"/>
    </row>
    <row r="1229" spans="1:1">
      <c r="A1229" s="2"/>
    </row>
    <row r="1230" spans="1:1">
      <c r="A1230" s="2"/>
    </row>
    <row r="1231" spans="1:1">
      <c r="A1231" s="2"/>
    </row>
    <row r="1232" spans="1:1">
      <c r="A1232" s="2"/>
    </row>
    <row r="1233" spans="1:1">
      <c r="A1233" s="2"/>
    </row>
    <row r="1234" spans="1:1">
      <c r="A1234" s="2"/>
    </row>
    <row r="1235" spans="1:1">
      <c r="A1235" s="2"/>
    </row>
    <row r="1236" spans="1:1">
      <c r="A1236" s="2"/>
    </row>
    <row r="1237" spans="1:1">
      <c r="A1237" s="2"/>
    </row>
    <row r="1238" spans="1:1">
      <c r="A1238" s="2"/>
    </row>
    <row r="1239" spans="1:1">
      <c r="A1239" s="2"/>
    </row>
    <row r="1240" spans="1:1">
      <c r="A1240" s="2"/>
    </row>
    <row r="1241" spans="1:1">
      <c r="A1241" s="2"/>
    </row>
    <row r="1242" spans="1:1">
      <c r="A1242" s="2"/>
    </row>
    <row r="1243" spans="1:1">
      <c r="A1243" s="2"/>
    </row>
    <row r="1244" spans="1:1">
      <c r="A1244" s="2"/>
    </row>
    <row r="1245" spans="1:1">
      <c r="A1245" s="2"/>
    </row>
    <row r="1246" spans="1:1">
      <c r="A1246" s="2"/>
    </row>
    <row r="1247" spans="1:1">
      <c r="A1247" s="2"/>
    </row>
    <row r="1248" spans="1:1">
      <c r="A1248" s="2"/>
    </row>
    <row r="1249" spans="1:1">
      <c r="A1249" s="2"/>
    </row>
    <row r="1250" spans="1:1">
      <c r="A1250" s="2"/>
    </row>
    <row r="1251" spans="1:1">
      <c r="A1251" s="2"/>
    </row>
    <row r="1252" spans="1:1">
      <c r="A1252" s="2"/>
    </row>
    <row r="1253" spans="1:1">
      <c r="A1253" s="2"/>
    </row>
    <row r="1254" spans="1:1">
      <c r="A1254" s="2"/>
    </row>
    <row r="1255" spans="1:1">
      <c r="A1255" s="2"/>
    </row>
    <row r="1256" spans="1:1">
      <c r="A1256" s="2"/>
    </row>
    <row r="1257" spans="1:1">
      <c r="A1257" s="2"/>
    </row>
    <row r="1258" spans="1:1">
      <c r="A1258" s="2"/>
    </row>
    <row r="1259" spans="1:1">
      <c r="A1259" s="2"/>
    </row>
    <row r="1260" spans="1:1">
      <c r="A1260" s="2"/>
    </row>
    <row r="1261" spans="1:1">
      <c r="A1261" s="2"/>
    </row>
    <row r="1262" spans="1:1">
      <c r="A1262" s="2"/>
    </row>
    <row r="1263" spans="1:1">
      <c r="A1263" s="2"/>
    </row>
    <row r="1264" spans="1:1">
      <c r="A1264" s="2"/>
    </row>
    <row r="1265" spans="1:1">
      <c r="A1265" s="2"/>
    </row>
    <row r="1266" spans="1:1">
      <c r="A1266" s="2"/>
    </row>
    <row r="1267" spans="1:1">
      <c r="A1267" s="2"/>
    </row>
    <row r="1268" spans="1:1">
      <c r="A1268" s="2"/>
    </row>
    <row r="1269" spans="1:1">
      <c r="A1269" s="2"/>
    </row>
    <row r="1270" spans="1:1">
      <c r="A1270" s="2"/>
    </row>
    <row r="1271" spans="1:1">
      <c r="A1271" s="2"/>
    </row>
    <row r="1272" spans="1:1">
      <c r="A1272" s="2"/>
    </row>
    <row r="1273" spans="1:1">
      <c r="A1273" s="2"/>
    </row>
    <row r="1274" spans="1:1">
      <c r="A1274" s="2"/>
    </row>
    <row r="1275" spans="1:1">
      <c r="A1275" s="2"/>
    </row>
    <row r="1276" spans="1:1">
      <c r="A1276" s="2"/>
    </row>
    <row r="1277" spans="1:1">
      <c r="A1277" s="2"/>
    </row>
    <row r="1278" spans="1:1">
      <c r="A1278" s="2"/>
    </row>
    <row r="1279" spans="1:1">
      <c r="A1279" s="2"/>
    </row>
    <row r="1280" spans="1:1">
      <c r="A1280" s="2"/>
    </row>
    <row r="1281" spans="1:1">
      <c r="A1281" s="2"/>
    </row>
    <row r="1282" spans="1:1">
      <c r="A1282" s="2"/>
    </row>
    <row r="1283" spans="1:1">
      <c r="A1283" s="2"/>
    </row>
    <row r="1284" spans="1:1">
      <c r="A1284" s="2"/>
    </row>
    <row r="1285" spans="1:1">
      <c r="A1285" s="2"/>
    </row>
    <row r="1286" spans="1:1">
      <c r="A1286" s="2"/>
    </row>
    <row r="1287" spans="1:1">
      <c r="A1287" s="2"/>
    </row>
    <row r="1288" spans="1:1">
      <c r="A1288" s="2"/>
    </row>
    <row r="1289" spans="1:1">
      <c r="A1289" s="2"/>
    </row>
    <row r="1290" spans="1:1">
      <c r="A1290" s="2"/>
    </row>
    <row r="1291" spans="1:1">
      <c r="A1291" s="2"/>
    </row>
    <row r="1292" spans="1:1">
      <c r="A1292" s="2"/>
    </row>
    <row r="1293" spans="1:1">
      <c r="A1293" s="2"/>
    </row>
    <row r="1294" spans="1:1">
      <c r="A1294" s="2"/>
    </row>
    <row r="1295" spans="1:1">
      <c r="A1295" s="2"/>
    </row>
    <row r="1296" spans="1:1">
      <c r="A1296" s="2"/>
    </row>
    <row r="1297" spans="1:1">
      <c r="A1297" s="2"/>
    </row>
    <row r="1298" spans="1:1">
      <c r="A1298" s="2"/>
    </row>
    <row r="1299" spans="1:1">
      <c r="A1299" s="2"/>
    </row>
    <row r="1300" spans="1:1">
      <c r="A1300" s="2"/>
    </row>
    <row r="1301" spans="1:1">
      <c r="A1301" s="2"/>
    </row>
    <row r="1302" spans="1:1">
      <c r="A1302" s="2"/>
    </row>
    <row r="1303" spans="1:1">
      <c r="A1303" s="2"/>
    </row>
    <row r="1304" spans="1:1">
      <c r="A1304" s="2"/>
    </row>
    <row r="1305" spans="1:1">
      <c r="A1305" s="2"/>
    </row>
    <row r="1306" spans="1:1">
      <c r="A1306" s="2"/>
    </row>
    <row r="1307" spans="1:1">
      <c r="A1307" s="2"/>
    </row>
    <row r="1308" spans="1:1">
      <c r="A1308" s="2"/>
    </row>
    <row r="1309" spans="1:1">
      <c r="A1309" s="2"/>
    </row>
    <row r="1310" spans="1:1">
      <c r="A1310" s="2"/>
    </row>
    <row r="1311" spans="1:1">
      <c r="A1311" s="2"/>
    </row>
    <row r="1312" spans="1:1">
      <c r="A1312" s="2"/>
    </row>
    <row r="1313" spans="1:1">
      <c r="A1313" s="2"/>
    </row>
    <row r="1314" spans="1:1">
      <c r="A1314" s="2"/>
    </row>
    <row r="1315" spans="1:1">
      <c r="A1315" s="2"/>
    </row>
    <row r="1316" spans="1:1">
      <c r="A1316" s="2"/>
    </row>
  </sheetData>
  <sortState xmlns:xlrd2="http://schemas.microsoft.com/office/spreadsheetml/2017/richdata2" ref="A5:I109">
    <sortCondition ref="D5:D109"/>
  </sortState>
  <mergeCells count="3">
    <mergeCell ref="A1:H1"/>
    <mergeCell ref="A3:G3"/>
    <mergeCell ref="A123:B123"/>
  </mergeCells>
  <phoneticPr fontId="0" type="noConversion"/>
  <conditionalFormatting sqref="E5">
    <cfRule type="containsText" dxfId="1516" priority="26" operator="containsText" text="CADUCADO">
      <formula>NOT(ISERROR(SEARCH("CADUCADO",E5)))</formula>
    </cfRule>
    <cfRule type="expression" dxfId="1515" priority="27">
      <formula xml:space="preserve"> CADUCADO</formula>
    </cfRule>
  </conditionalFormatting>
  <conditionalFormatting sqref="E5:E45 E47:E48 E50:E113 E115:E118 E121">
    <cfRule type="containsText" dxfId="1514" priority="24" operator="containsText" text="CADUCADO">
      <formula>NOT(ISERROR(SEARCH("CADUCADO",E5)))</formula>
    </cfRule>
  </conditionalFormatting>
  <conditionalFormatting sqref="F6:F45 F47:F48 F50:F113 F115:F118 F121">
    <cfRule type="containsText" dxfId="1513" priority="23" operator="containsText" text="ALERTA">
      <formula>NOT(ISERROR(SEARCH("ALERTA",F6)))</formula>
    </cfRule>
  </conditionalFormatting>
  <conditionalFormatting sqref="F5">
    <cfRule type="containsText" dxfId="1512" priority="21" operator="containsText" text="CADUCADO">
      <formula>NOT(ISERROR(SEARCH("CADUCADO",F5)))</formula>
    </cfRule>
    <cfRule type="expression" dxfId="1511" priority="22">
      <formula xml:space="preserve"> CADUCADO</formula>
    </cfRule>
  </conditionalFormatting>
  <conditionalFormatting sqref="F5">
    <cfRule type="containsText" dxfId="1510" priority="20" operator="containsText" text="ALERTA">
      <formula>NOT(ISERROR(SEARCH("ALERTA",F5)))</formula>
    </cfRule>
  </conditionalFormatting>
  <conditionalFormatting sqref="F5:F45 F47:F48 F50:F113 F115:F118 F121">
    <cfRule type="containsText" dxfId="1509" priority="19" operator="containsText" text="ALERTA">
      <formula>NOT(ISERROR(SEARCH("ALERTA",F5)))</formula>
    </cfRule>
  </conditionalFormatting>
  <conditionalFormatting sqref="E114">
    <cfRule type="containsText" dxfId="1508" priority="18" operator="containsText" text="CADUCADO">
      <formula>NOT(ISERROR(SEARCH("CADUCADO",E114)))</formula>
    </cfRule>
  </conditionalFormatting>
  <conditionalFormatting sqref="F114">
    <cfRule type="containsText" dxfId="1507" priority="17" operator="containsText" text="ALERTA">
      <formula>NOT(ISERROR(SEARCH("ALERTA",F114)))</formula>
    </cfRule>
  </conditionalFormatting>
  <conditionalFormatting sqref="F114">
    <cfRule type="containsText" dxfId="1506" priority="16" operator="containsText" text="ALERTA">
      <formula>NOT(ISERROR(SEARCH("ALERTA",F114)))</formula>
    </cfRule>
  </conditionalFormatting>
  <conditionalFormatting sqref="E46">
    <cfRule type="containsText" dxfId="1505" priority="15" operator="containsText" text="CADUCADO">
      <formula>NOT(ISERROR(SEARCH("CADUCADO",E46)))</formula>
    </cfRule>
  </conditionalFormatting>
  <conditionalFormatting sqref="F46">
    <cfRule type="containsText" dxfId="1504" priority="14" operator="containsText" text="ALERTA">
      <formula>NOT(ISERROR(SEARCH("ALERTA",F46)))</formula>
    </cfRule>
  </conditionalFormatting>
  <conditionalFormatting sqref="F46">
    <cfRule type="containsText" dxfId="1503" priority="13" operator="containsText" text="ALERTA">
      <formula>NOT(ISERROR(SEARCH("ALERTA",F46)))</formula>
    </cfRule>
  </conditionalFormatting>
  <conditionalFormatting sqref="E49">
    <cfRule type="containsText" dxfId="1502" priority="12" operator="containsText" text="CADUCADO">
      <formula>NOT(ISERROR(SEARCH("CADUCADO",E49)))</formula>
    </cfRule>
  </conditionalFormatting>
  <conditionalFormatting sqref="F49">
    <cfRule type="containsText" dxfId="1501" priority="11" operator="containsText" text="ALERTA">
      <formula>NOT(ISERROR(SEARCH("ALERTA",F49)))</formula>
    </cfRule>
  </conditionalFormatting>
  <conditionalFormatting sqref="F49">
    <cfRule type="containsText" dxfId="1500" priority="10" operator="containsText" text="ALERTA">
      <formula>NOT(ISERROR(SEARCH("ALERTA",F49)))</formula>
    </cfRule>
  </conditionalFormatting>
  <conditionalFormatting sqref="E122">
    <cfRule type="containsText" dxfId="1499" priority="6" operator="containsText" text="CADUCADO">
      <formula>NOT(ISERROR(SEARCH("CADUCADO",E122)))</formula>
    </cfRule>
  </conditionalFormatting>
  <conditionalFormatting sqref="F122">
    <cfRule type="containsText" dxfId="1498" priority="5" operator="containsText" text="ALERTA">
      <formula>NOT(ISERROR(SEARCH("ALERTA",F122)))</formula>
    </cfRule>
  </conditionalFormatting>
  <conditionalFormatting sqref="F122">
    <cfRule type="containsText" dxfId="1497" priority="4" operator="containsText" text="ALERTA">
      <formula>NOT(ISERROR(SEARCH("ALERTA",F122)))</formula>
    </cfRule>
  </conditionalFormatting>
  <conditionalFormatting sqref="E119:E120">
    <cfRule type="containsText" dxfId="1496" priority="3" operator="containsText" text="CADUCADO">
      <formula>NOT(ISERROR(SEARCH("CADUCADO",E119)))</formula>
    </cfRule>
  </conditionalFormatting>
  <conditionalFormatting sqref="F119:F120">
    <cfRule type="containsText" dxfId="1495" priority="2" operator="containsText" text="ALERTA">
      <formula>NOT(ISERROR(SEARCH("ALERTA",F119)))</formula>
    </cfRule>
  </conditionalFormatting>
  <conditionalFormatting sqref="F119:F120">
    <cfRule type="containsText" dxfId="1494" priority="1" operator="containsText" text="ALERTA">
      <formula>NOT(ISERROR(SEARCH("ALERTA",F119)))</formula>
    </cfRule>
  </conditionalFormatting>
  <hyperlinks>
    <hyperlink ref="A1:H1" location="TITULARES!A1" display="LISTA DE DIAGNOSTICADORES CON AUTORIZACIÓN DE COMERCIALIZACIÓN EN CUBA 2017" xr:uid="{00000000-0004-0000-0100-000000000000}"/>
  </hyperlinks>
  <pageMargins left="0.75" right="0.75" top="1" bottom="1" header="0" footer="0"/>
  <pageSetup orientation="landscape" r:id="rId2"/>
  <headerFooter alignWithMargins="0"/>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2">
    <pageSetUpPr fitToPage="1"/>
  </sheetPr>
  <dimension ref="A1:CF304"/>
  <sheetViews>
    <sheetView workbookViewId="0">
      <selection sqref="A1:H1"/>
    </sheetView>
  </sheetViews>
  <sheetFormatPr baseColWidth="10" defaultRowHeight="15"/>
  <cols>
    <col min="1" max="1" width="14.85546875" style="13" customWidth="1"/>
    <col min="2" max="2" width="14.5703125" style="13" customWidth="1"/>
    <col min="3" max="3" width="16.42578125" style="13" customWidth="1"/>
    <col min="4" max="6" width="17" style="13" customWidth="1"/>
    <col min="7" max="7" width="14.7109375" style="13" customWidth="1"/>
    <col min="8" max="8" width="30" style="13" customWidth="1"/>
    <col min="9" max="9" width="54.7109375" style="13" customWidth="1"/>
    <col min="10" max="10" width="35.7109375" style="13" customWidth="1"/>
    <col min="11" max="11" width="22.85546875" style="13" customWidth="1"/>
    <col min="12" max="12" width="11.42578125" style="6" hidden="1" customWidth="1"/>
    <col min="13" max="13" width="12.85546875" style="6" hidden="1" customWidth="1"/>
    <col min="14" max="14" width="17.28515625" style="6" hidden="1" customWidth="1"/>
    <col min="15" max="15" width="11.5703125" style="13" hidden="1" customWidth="1"/>
    <col min="16" max="16" width="8.5703125" style="13" hidden="1" customWidth="1"/>
    <col min="17" max="17" width="5" style="13" hidden="1" customWidth="1"/>
    <col min="18" max="19" width="11.42578125" style="13"/>
    <col min="20" max="27" width="0" style="13" hidden="1" customWidth="1"/>
    <col min="28" max="16384" width="11.42578125" style="13"/>
  </cols>
  <sheetData>
    <row r="1" spans="1:84">
      <c r="A1" s="2590" t="s">
        <v>6200</v>
      </c>
      <c r="B1" s="2590"/>
      <c r="C1" s="2590"/>
      <c r="D1" s="2590"/>
      <c r="E1" s="2590"/>
      <c r="F1" s="2590"/>
      <c r="G1" s="2590"/>
      <c r="H1" s="2590"/>
    </row>
    <row r="2" spans="1:84" ht="19.5" thickBot="1">
      <c r="A2" s="418" t="s">
        <v>1376</v>
      </c>
      <c r="B2" s="30"/>
      <c r="C2" s="30"/>
      <c r="D2" s="30"/>
      <c r="E2" s="30"/>
      <c r="F2" s="30"/>
      <c r="M2" s="70"/>
      <c r="S2" s="429" t="s">
        <v>2738</v>
      </c>
      <c r="T2" s="430">
        <f ca="1">TODAY()</f>
        <v>46175</v>
      </c>
    </row>
    <row r="3" spans="1:84" ht="23.25" customHeight="1" thickTop="1" thickBot="1">
      <c r="A3" s="2591" t="s">
        <v>1161</v>
      </c>
      <c r="B3" s="2592"/>
      <c r="C3" s="2592"/>
      <c r="D3" s="2592"/>
      <c r="E3" s="2593"/>
      <c r="F3" s="2593"/>
      <c r="G3" s="2594"/>
      <c r="H3" s="237"/>
      <c r="I3" s="237"/>
      <c r="J3" s="237"/>
      <c r="K3" s="238"/>
    </row>
    <row r="4" spans="1:84" ht="33.75" customHeight="1" thickTop="1">
      <c r="A4" s="458" t="s">
        <v>1603</v>
      </c>
      <c r="B4" s="459" t="s">
        <v>1160</v>
      </c>
      <c r="C4" s="459" t="s">
        <v>1162</v>
      </c>
      <c r="D4" s="493" t="s">
        <v>1163</v>
      </c>
      <c r="E4" s="495" t="s">
        <v>2736</v>
      </c>
      <c r="F4" s="495" t="s">
        <v>2737</v>
      </c>
      <c r="G4" s="494" t="s">
        <v>1046</v>
      </c>
      <c r="H4" s="444" t="s">
        <v>1586</v>
      </c>
      <c r="I4" s="459" t="s">
        <v>1164</v>
      </c>
      <c r="J4" s="459" t="s">
        <v>429</v>
      </c>
      <c r="K4" s="461" t="s">
        <v>1047</v>
      </c>
      <c r="L4" s="70" t="s">
        <v>1592</v>
      </c>
      <c r="M4" s="70" t="s">
        <v>1590</v>
      </c>
      <c r="N4" s="70" t="s">
        <v>1591</v>
      </c>
      <c r="O4" s="325" t="s">
        <v>1594</v>
      </c>
      <c r="P4" s="87"/>
      <c r="Q4" s="87"/>
      <c r="R4" s="87"/>
      <c r="S4" s="87"/>
      <c r="T4" s="548"/>
      <c r="U4" s="552">
        <v>2012</v>
      </c>
      <c r="V4" s="547">
        <v>2013</v>
      </c>
      <c r="W4" s="547">
        <v>2014</v>
      </c>
      <c r="X4" s="547">
        <v>2015</v>
      </c>
      <c r="Y4" s="547">
        <v>2016</v>
      </c>
      <c r="Z4" s="552" t="s">
        <v>2739</v>
      </c>
      <c r="AA4" s="568" t="s">
        <v>1595</v>
      </c>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row>
    <row r="5" spans="1:84" s="11" customFormat="1" ht="45">
      <c r="A5" s="411" t="s">
        <v>1587</v>
      </c>
      <c r="B5" s="172" t="s">
        <v>1058</v>
      </c>
      <c r="C5" s="173">
        <v>40940</v>
      </c>
      <c r="D5" s="219">
        <v>46419</v>
      </c>
      <c r="E5" s="219" t="str">
        <f ca="1">IF(D5&lt;=$T$2,"CADUCADO","VIGENTE")</f>
        <v>VIGENTE</v>
      </c>
      <c r="F5" s="219" t="str">
        <f ca="1">IF($T$2&gt;=(EDATE(D5,-4)),"ALERTA","OK")</f>
        <v>OK</v>
      </c>
      <c r="G5" s="172" t="s">
        <v>1279</v>
      </c>
      <c r="H5" s="258" t="s">
        <v>982</v>
      </c>
      <c r="I5" s="171" t="s">
        <v>983</v>
      </c>
      <c r="J5" s="171" t="s">
        <v>261</v>
      </c>
      <c r="K5" s="631" t="s">
        <v>516</v>
      </c>
      <c r="L5" s="70"/>
      <c r="M5" s="6" t="e">
        <f>IF(ISNUMBER(FIND("/",#REF!,1)),MID(#REF!,1,FIND("/",#REF!,1)-1),#REF!)</f>
        <v>#REF!</v>
      </c>
      <c r="N5" s="6" t="str">
        <f>IF(ISNUMBER(FIND("/",#REF!,1)),MID(#REF!,FIND("/",#REF!,1)+1,LEN(#REF!)),"")</f>
        <v/>
      </c>
      <c r="O5" s="325" t="s">
        <v>1603</v>
      </c>
      <c r="P5" s="325" t="s">
        <v>1590</v>
      </c>
      <c r="Q5" s="87" t="s">
        <v>1595</v>
      </c>
      <c r="R5" s="87"/>
      <c r="S5" s="87"/>
      <c r="T5" s="549"/>
      <c r="U5" s="553">
        <f>COUNTIFS($C$5:$C$234, "&gt;="&amp;U10, $C$5:$C$234, "&lt;="&amp;U11, $A$5:$A$234, "&lt;&gt;F")</f>
        <v>1</v>
      </c>
      <c r="V5" s="553">
        <f>COUNTIFS($C$5:$C$234, "&gt;="&amp;V10, $C$5:$C$234, "&lt;="&amp;V11, $A$5:$A$234, "&lt;&gt;F")</f>
        <v>0</v>
      </c>
      <c r="W5" s="553">
        <f>COUNTIFS($C$5:$C$234, "&gt;="&amp;W10, $C$5:$C$234, "&lt;="&amp;W11, $A$5:$A$234, "&lt;&gt;F")</f>
        <v>0</v>
      </c>
      <c r="X5" s="553">
        <f>COUNTIFS($C$5:$C$234, "&gt;="&amp;X10, $C$5:$C$234, "&lt;="&amp;X11, $A$5:$A$234, "&lt;&gt;F")</f>
        <v>0</v>
      </c>
      <c r="Y5" s="553">
        <f>COUNTIFS($C$5:$C$234, "&gt;="&amp;Y10, $C$5:$C$234, "&lt;="&amp;Y11, $A$5:$A$234, "&lt;&gt;F")</f>
        <v>0</v>
      </c>
      <c r="Z5" s="553">
        <f>COUNTIFS($C$5:$C$234,"&gt;="&amp;Z10, $C$5:$C$234, "&lt;="&amp;Z11, $A$5:$A$234, "&lt;&gt;F")</f>
        <v>1</v>
      </c>
      <c r="AA5" s="569">
        <f>SUM(U5:Y5)</f>
        <v>1</v>
      </c>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row>
    <row r="6" spans="1:84" s="89" customFormat="1">
      <c r="A6" s="2544" t="s">
        <v>2177</v>
      </c>
      <c r="B6" s="2545"/>
      <c r="C6" s="9"/>
      <c r="D6" s="6"/>
      <c r="E6" s="6"/>
      <c r="F6" s="6"/>
      <c r="G6" s="10"/>
      <c r="H6" s="47"/>
      <c r="I6" s="27"/>
      <c r="J6" s="27"/>
      <c r="K6" s="13"/>
      <c r="L6" s="70"/>
      <c r="M6" s="70" t="str">
        <f>IF(ISNUMBER(FIND("/",$B5,1)),MID($B5,1,FIND("/",$B5,1)-1),$B5)</f>
        <v>D1202-05</v>
      </c>
      <c r="N6" s="70" t="str">
        <f>IF(ISNUMBER(FIND("/",$B5,1)),MID($B5,FIND("/",$B5,1)+1,LEN($B5)),"")</f>
        <v/>
      </c>
      <c r="O6" s="595" t="s">
        <v>1587</v>
      </c>
      <c r="P6" s="595"/>
      <c r="Q6" s="630">
        <v>7</v>
      </c>
      <c r="R6" s="595"/>
      <c r="S6" s="595"/>
      <c r="T6" s="605" t="s">
        <v>2740</v>
      </c>
      <c r="U6" s="606">
        <f>COUNTIFS($C$5:$C$234, "&gt;="&amp;U10, $C$5:$C$234, "&lt;="&amp;U11, $A$5:$A$234, "&lt;&gt;F",$G$5:$G$234, "A" )</f>
        <v>0</v>
      </c>
      <c r="V6" s="606">
        <f>COUNTIFS($C$5:$C$234, "&gt;="&amp;V10, $C$5:$C$234, "&lt;="&amp;V11, $A$5:$A$234, "&lt;&gt;F",$G$5:$G$234, "A" )</f>
        <v>0</v>
      </c>
      <c r="W6" s="606">
        <f>COUNTIFS($C$5:$C$234, "&gt;="&amp;W10, $C$5:$C$234, "&lt;="&amp;W11, $A$5:$A$234, "&lt;&gt;F",$G$5:$G$234, "A" )</f>
        <v>0</v>
      </c>
      <c r="X6" s="606">
        <f>COUNTIFS($C$5:$C$234, "&gt;="&amp;X10, $C$5:$C$234, "&lt;="&amp;X11, $A$5:$A$234, "&lt;&gt;F",$G$5:$G$234, "A" )</f>
        <v>0</v>
      </c>
      <c r="Y6" s="606">
        <f>COUNTIFS($C$5:$C$234, "&gt;="&amp;Y10, $C$5:$C$234, "&lt;="&amp;Y11, $A$5:$A$234, "&lt;&gt;F",$G$5:$G$234, "A" )</f>
        <v>0</v>
      </c>
      <c r="Z6" s="606">
        <f>COUNTIFS($C$5:$C$234,"&gt;="&amp;Z11, $C$5:$C$234, "&lt;="&amp;Z12, $A$5:$A$234, "&lt;&gt;F",$G$5:$G$234, "A")</f>
        <v>0</v>
      </c>
      <c r="AA6" s="607">
        <f>SUM(U6:Y6)</f>
        <v>0</v>
      </c>
    </row>
    <row r="7" spans="1:84" s="11" customFormat="1" ht="33.75" customHeight="1">
      <c r="A7" s="13"/>
      <c r="B7" s="13"/>
      <c r="C7" s="13"/>
      <c r="D7" s="13"/>
      <c r="E7" s="413"/>
      <c r="F7" s="413"/>
      <c r="G7" s="10"/>
      <c r="H7" s="94"/>
      <c r="I7" s="13"/>
      <c r="J7" s="27"/>
      <c r="K7" s="13"/>
      <c r="L7" s="70"/>
      <c r="M7" s="6" t="e">
        <f>IF(ISNUMBER(FIND("/",#REF!,1)),MID(#REF!,1,FIND("/",#REF!,1)-1),#REF!)</f>
        <v>#REF!</v>
      </c>
      <c r="N7" s="6" t="str">
        <f>IF(ISNUMBER(FIND("/",#REF!,1)),MID(#REF!,FIND("/",#REF!,1)+1,LEN(#REF!)),"")</f>
        <v/>
      </c>
      <c r="O7" s="87" t="s">
        <v>1593</v>
      </c>
      <c r="P7" s="87"/>
      <c r="Q7" s="327">
        <v>7</v>
      </c>
      <c r="R7" s="87"/>
      <c r="S7" s="87"/>
      <c r="T7" s="550" t="s">
        <v>2741</v>
      </c>
      <c r="U7" s="553">
        <f>COUNTIFS($C$5:$C$234, "&gt;="&amp;U10, $C$5:$C$234, "&lt;="&amp;U11, $A$5:$A$234, "&lt;&gt;F",$G$5:$G$234, "B" )</f>
        <v>0</v>
      </c>
      <c r="V7" s="553">
        <f>COUNTIFS($C$5:$C$234, "&gt;="&amp;V10, $C$5:$C$234, "&lt;="&amp;V11, $A$5:$A$234, "&lt;&gt;F",$G$5:$G$234, "B" )</f>
        <v>0</v>
      </c>
      <c r="W7" s="553">
        <f>COUNTIFS($C$5:$C$234, "&gt;="&amp;W10, $C$5:$C$234, "&lt;="&amp;W11, $A$5:$A$234, "&lt;&gt;F",$G$5:$G$234, "B" )</f>
        <v>0</v>
      </c>
      <c r="X7" s="553">
        <f>COUNTIFS($C$5:$C$234, "&gt;="&amp;X10, $C$5:$C$234, "&lt;="&amp;X11, $A$5:$A$234, "&lt;&gt;F",$G$5:$G$234, "B" )</f>
        <v>0</v>
      </c>
      <c r="Y7" s="553">
        <f>COUNTIFS($C$5:$C$234, "&gt;="&amp;Y10, $C$5:$C$234, "&lt;="&amp;Y11, $A$5:$A$234, "&lt;&gt;F",$G$5:$G$234, "B" )</f>
        <v>0</v>
      </c>
      <c r="Z7" s="553">
        <f>COUNTIFS($C$5:$C$234,"&gt;="&amp;Z12, $C$5:$C$234, "&lt;="&amp;Z13, $A$5:$A$234, "&lt;&gt;F",$G$5:$G$234, "A")</f>
        <v>0</v>
      </c>
      <c r="AA7" s="569">
        <f>SUM(U7:Y7)</f>
        <v>0</v>
      </c>
    </row>
    <row r="8" spans="1:84" s="11" customFormat="1" ht="30">
      <c r="A8" s="382" t="s">
        <v>1599</v>
      </c>
      <c r="B8" s="382" t="s">
        <v>1600</v>
      </c>
      <c r="C8" s="382" t="s">
        <v>1601</v>
      </c>
      <c r="D8" s="382" t="s">
        <v>1602</v>
      </c>
      <c r="E8" s="434"/>
      <c r="F8" s="434"/>
      <c r="G8" s="10"/>
      <c r="H8" s="27"/>
      <c r="I8" s="13"/>
      <c r="J8" s="13"/>
      <c r="K8" s="13"/>
      <c r="L8" s="70"/>
      <c r="M8" s="6" t="e">
        <f>IF(ISNUMBER(FIND("/",#REF!,1)),MID(#REF!,1,FIND("/",#REF!,1)-1),#REF!)</f>
        <v>#REF!</v>
      </c>
      <c r="N8" s="6" t="str">
        <f>IF(ISNUMBER(FIND("/",#REF!,1)),MID(#REF!,FIND("/",#REF!,1)+1,LEN(#REF!)),"")</f>
        <v/>
      </c>
      <c r="O8" s="87"/>
      <c r="P8" s="87"/>
      <c r="Q8" s="87"/>
      <c r="R8" s="87"/>
      <c r="S8" s="87"/>
      <c r="T8" s="550" t="s">
        <v>2742</v>
      </c>
      <c r="U8" s="553">
        <f>COUNTIFS($C$5:$C$234, "&gt;="&amp;U10, $C$5:$C$234, "&lt;="&amp;U11, $A$5:$A$234, "&lt;&gt;F",$G$5:$G$234, "C" )</f>
        <v>0</v>
      </c>
      <c r="V8" s="553">
        <f>COUNTIFS($C$5:$C$234, "&gt;="&amp;V10, $C$5:$C$234, "&lt;="&amp;V11, $A$5:$A$234, "&lt;&gt;F",$G$5:$G$234, "C" )</f>
        <v>0</v>
      </c>
      <c r="W8" s="553">
        <f>COUNTIFS($C$5:$C$234, "&gt;="&amp;W10, $C$5:$C$234, "&lt;="&amp;W11, $A$5:$A$234, "&lt;&gt;F",$G$5:$G$234, "C" )</f>
        <v>0</v>
      </c>
      <c r="X8" s="553">
        <f>COUNTIFS($C$5:$C$234, "&gt;="&amp;X10, $C$5:$C$234, "&lt;="&amp;X11, $A$5:$A$234, "&lt;&gt;F",$G$5:$G$234, "C" )</f>
        <v>0</v>
      </c>
      <c r="Y8" s="553">
        <f>COUNTIFS($C$5:$C$234, "&gt;="&amp;Y10, $C$5:$C$234, "&lt;="&amp;Y11, $A$5:$A$234, "&lt;&gt;F",$G$5:$G$234, "C" )</f>
        <v>0</v>
      </c>
      <c r="Z8" s="553">
        <f>COUNTIFS($C$5:$C$234,"&gt;="&amp;Z13, $C$5:$C$234, "&lt;="&amp;Z14, $A$5:$A$234, "&lt;&gt;F",$G$5:$G$234, "A")</f>
        <v>0</v>
      </c>
      <c r="AA8" s="569">
        <f>SUM(U8:Y8)</f>
        <v>0</v>
      </c>
    </row>
    <row r="9" spans="1:84" ht="15.75" thickBot="1">
      <c r="A9" s="398">
        <f>COUNTIF($A5:$A6,"P")</f>
        <v>1</v>
      </c>
      <c r="B9" s="398">
        <f>COUNTIF($A5:$A6,"S*")</f>
        <v>0</v>
      </c>
      <c r="C9" s="398">
        <f>COUNTIF($A5:$A6,"F")</f>
        <v>0</v>
      </c>
      <c r="D9" s="398">
        <f>COUNTIF($A5:$A6,"P*") + COUNTIF($A5:$A6,"S2") *2 + COUNTIF($A5:$A6,"S3") *3 + COUNTIF($A5:$A6,"S4") *4</f>
        <v>1</v>
      </c>
      <c r="E9" s="10"/>
      <c r="F9" s="10"/>
      <c r="G9" s="10"/>
      <c r="H9" s="27"/>
      <c r="L9" s="70"/>
      <c r="M9" s="6" t="e">
        <f>IF(ISNUMBER(FIND("/",#REF!,1)),MID(#REF!,1,FIND("/",#REF!,1)-1),#REF!)</f>
        <v>#REF!</v>
      </c>
      <c r="N9" s="6" t="str">
        <f>IF(ISNUMBER(FIND("/",#REF!,1)),MID(#REF!,FIND("/",#REF!,1)+1,LEN(#REF!)),"")</f>
        <v/>
      </c>
      <c r="O9" s="87"/>
      <c r="P9" s="87"/>
      <c r="Q9" s="87"/>
      <c r="R9" s="87"/>
      <c r="S9" s="87"/>
      <c r="T9" s="551" t="s">
        <v>2743</v>
      </c>
      <c r="U9" s="554">
        <f>COUNTIFS($C$5:$C$234, "&gt;="&amp;U10, $C$5:$C$234, "&lt;="&amp;U11, $A$5:$A$234, "&lt;&gt;F",$G$5:$G$234, "D" )</f>
        <v>1</v>
      </c>
      <c r="V9" s="554">
        <f>COUNTIFS($C$5:$C$234, "&gt;="&amp;V10, $C$5:$C$234, "&lt;="&amp;V11, $A$5:$A$234, "&lt;&gt;F",$G$5:$G$234, "D" )</f>
        <v>0</v>
      </c>
      <c r="W9" s="554">
        <f>COUNTIFS($C$5:$C$234, "&gt;="&amp;W10, $C$5:$C$234, "&lt;="&amp;W11, $A$5:$A$234, "&lt;&gt;F",$G$5:$G$234, "D" )</f>
        <v>0</v>
      </c>
      <c r="X9" s="554">
        <f>COUNTIFS($C$5:$C$234, "&gt;="&amp;X10, $C$5:$C$234, "&lt;="&amp;X11, $A$5:$A$234, "&lt;&gt;F",$G$5:$G$234, "D" )</f>
        <v>0</v>
      </c>
      <c r="Y9" s="554">
        <f>COUNTIFS($C$5:$C$234, "&gt;="&amp;Y10, $C$5:$C$234, "&lt;="&amp;Y11, $A$5:$A$234, "&lt;&gt;F",$G$5:$G$234, "D" )</f>
        <v>0</v>
      </c>
      <c r="Z9" s="554">
        <f>COUNTIFS($C$5:$C$234,"&gt;="&amp;Z14, $C$5:$C$234, "&lt;="&amp;Z15, $A$5:$A$234, "&lt;&gt;F",$G$5:$G$234, "A")</f>
        <v>0</v>
      </c>
      <c r="AA9" s="570">
        <f>SUM(U9:Y9)</f>
        <v>1</v>
      </c>
    </row>
    <row r="10" spans="1:84" ht="15.75" thickTop="1">
      <c r="A10" s="45"/>
      <c r="B10" s="10"/>
      <c r="C10" s="9"/>
      <c r="D10" s="6"/>
      <c r="E10" s="6"/>
      <c r="F10" s="6"/>
      <c r="G10" s="10"/>
      <c r="H10" s="27"/>
      <c r="L10" s="70"/>
      <c r="M10" s="6" t="e">
        <f>IF(ISNUMBER(FIND("/",#REF!,1)),MID(#REF!,1,FIND("/",#REF!,1)-1),#REF!)</f>
        <v>#REF!</v>
      </c>
      <c r="N10" s="6" t="str">
        <f>IF(ISNUMBER(FIND("/",#REF!,1)),MID(#REF!,FIND("/",#REF!,1)+1,LEN(#REF!)),"")</f>
        <v/>
      </c>
      <c r="O10" s="87"/>
      <c r="P10" s="87"/>
      <c r="Q10" s="87"/>
      <c r="R10" s="87"/>
      <c r="S10" s="87"/>
      <c r="T10" s="431"/>
      <c r="U10" s="542">
        <v>40909</v>
      </c>
      <c r="V10" s="542">
        <v>41275</v>
      </c>
      <c r="W10" s="542">
        <v>41640</v>
      </c>
      <c r="X10" s="542">
        <v>42005</v>
      </c>
      <c r="Y10" s="542">
        <v>42370</v>
      </c>
      <c r="Z10" s="542">
        <v>40909</v>
      </c>
      <c r="AA10" s="431"/>
    </row>
    <row r="11" spans="1:84">
      <c r="A11" s="8"/>
      <c r="B11" s="10"/>
      <c r="C11" s="9"/>
      <c r="D11" s="6"/>
      <c r="E11" s="6"/>
      <c r="F11" s="6"/>
      <c r="G11" s="10"/>
      <c r="H11" s="27"/>
      <c r="L11" s="70"/>
      <c r="M11" s="6" t="e">
        <f>IF(ISNUMBER(FIND("/",#REF!,1)),MID(#REF!,1,FIND("/",#REF!,1)-1),#REF!)</f>
        <v>#REF!</v>
      </c>
      <c r="N11" s="6" t="str">
        <f>IF(ISNUMBER(FIND("/",#REF!,1)),MID(#REF!,FIND("/",#REF!,1)+1,LEN(#REF!)),"")</f>
        <v/>
      </c>
      <c r="O11" s="87"/>
      <c r="P11" s="87"/>
      <c r="Q11" s="87"/>
      <c r="R11" s="87"/>
      <c r="S11" s="87"/>
      <c r="T11" s="2"/>
      <c r="U11" s="543">
        <v>41274</v>
      </c>
      <c r="V11" s="543">
        <v>41639</v>
      </c>
      <c r="W11" s="543">
        <v>42004</v>
      </c>
      <c r="X11" s="543">
        <v>42369</v>
      </c>
      <c r="Y11" s="543">
        <v>42735</v>
      </c>
      <c r="Z11" s="543">
        <v>42735</v>
      </c>
      <c r="AA11" s="2"/>
    </row>
    <row r="12" spans="1:84" ht="22.5" customHeight="1">
      <c r="A12" s="8"/>
      <c r="B12" s="10"/>
      <c r="C12" s="9"/>
      <c r="D12" s="6"/>
      <c r="E12" s="6"/>
      <c r="F12" s="6"/>
      <c r="G12" s="10"/>
      <c r="H12" s="27"/>
      <c r="L12" s="70"/>
      <c r="M12" s="6">
        <f>IF(ISNUMBER(FIND("/",$B6,1)),MID($B6,1,FIND("/",$B6,1)-1),$B6)</f>
        <v>0</v>
      </c>
      <c r="N12" s="6" t="str">
        <f>IF(ISNUMBER(FIND("/",$B6,1)),MID($B6,FIND("/",$B6,1)+1,LEN($B6)),"")</f>
        <v/>
      </c>
      <c r="O12" s="87"/>
      <c r="P12" s="87"/>
      <c r="Q12" s="87"/>
      <c r="R12" s="87"/>
      <c r="S12" s="87"/>
      <c r="T12" s="87"/>
      <c r="U12" s="87"/>
      <c r="V12" s="87"/>
      <c r="W12" s="87"/>
    </row>
    <row r="13" spans="1:84">
      <c r="A13" s="8"/>
      <c r="B13" s="10"/>
      <c r="C13" s="9"/>
      <c r="D13" s="6"/>
      <c r="E13" s="6"/>
      <c r="F13" s="6"/>
      <c r="G13" s="10"/>
      <c r="H13" s="27"/>
      <c r="L13" s="70"/>
      <c r="M13" s="6" t="str">
        <f>IF(ISNUMBER(FIND("/",$B8,1)),MID($B8,1,FIND("/",$B8,1)-1),$B8)</f>
        <v>SISTEMAS</v>
      </c>
      <c r="N13" s="6" t="str">
        <f>IF(ISNUMBER(FIND("/",$B8,1)),MID($B8,FIND("/",$B8,1)+1,LEN($B8)),"")</f>
        <v/>
      </c>
      <c r="O13" s="87"/>
      <c r="P13" s="87"/>
      <c r="Q13" s="87"/>
      <c r="R13" s="87"/>
      <c r="S13" s="87"/>
      <c r="T13" s="87"/>
      <c r="U13" s="87"/>
      <c r="V13" s="87"/>
      <c r="W13" s="87"/>
    </row>
    <row r="14" spans="1:84">
      <c r="A14" s="8"/>
      <c r="B14" s="10"/>
      <c r="C14" s="9"/>
      <c r="D14" s="6"/>
      <c r="E14" s="6"/>
      <c r="F14" s="6"/>
      <c r="G14" s="10"/>
      <c r="H14" s="27"/>
      <c r="L14" s="70"/>
      <c r="M14" s="6">
        <f>IF(ISNUMBER(FIND("/",$B9,1)),MID($B9,1,FIND("/",$B9,1)-1),$B9)</f>
        <v>0</v>
      </c>
      <c r="N14" s="6" t="str">
        <f>IF(ISNUMBER(FIND("/",$B9,1)),MID($B9,FIND("/",$B9,1)+1,LEN($B9)),"")</f>
        <v/>
      </c>
      <c r="O14" s="87"/>
      <c r="P14" s="87"/>
      <c r="Q14" s="87"/>
      <c r="R14" s="87"/>
      <c r="S14" s="87"/>
      <c r="T14" s="87"/>
      <c r="U14" s="87"/>
      <c r="V14" s="87"/>
      <c r="W14" s="87"/>
    </row>
    <row r="15" spans="1:84">
      <c r="A15" s="8"/>
      <c r="B15" s="10"/>
      <c r="C15" s="9"/>
      <c r="D15" s="6"/>
      <c r="E15" s="6"/>
      <c r="F15" s="6"/>
      <c r="G15" s="10"/>
      <c r="H15" s="27"/>
      <c r="M15" s="6" t="e">
        <f>IF(ISNUMBER(FIND("/",#REF!,1)),MID(#REF!,1,FIND("/",#REF!,1)-1),#REF!)</f>
        <v>#REF!</v>
      </c>
      <c r="N15" s="6" t="str">
        <f>IF(ISNUMBER(FIND("/",#REF!,1)),MID(#REF!,FIND("/",#REF!,1)+1,LEN(#REF!)),"")</f>
        <v/>
      </c>
      <c r="O15" s="87"/>
      <c r="P15" s="87"/>
      <c r="Q15" s="87"/>
      <c r="R15" s="87"/>
      <c r="S15" s="87"/>
      <c r="T15" s="87"/>
      <c r="U15" s="87"/>
      <c r="V15" s="87"/>
      <c r="W15" s="87"/>
    </row>
    <row r="16" spans="1:84">
      <c r="A16" s="8"/>
      <c r="B16" s="10"/>
      <c r="C16" s="9"/>
      <c r="D16" s="6"/>
      <c r="E16" s="6"/>
      <c r="F16" s="6"/>
      <c r="G16" s="10"/>
      <c r="H16" s="27"/>
      <c r="M16" s="6">
        <f t="shared" ref="M16:M69" si="0">IF(ISNUMBER(FIND("/",$B10,1)),MID($B10,1,FIND("/",$B10,1)-1),$B10)</f>
        <v>0</v>
      </c>
      <c r="N16" s="6" t="str">
        <f t="shared" ref="N16:N69" si="1">IF(ISNUMBER(FIND("/",$B10,1)),MID($B10,FIND("/",$B10,1)+1,LEN($B10)),"")</f>
        <v/>
      </c>
      <c r="O16" s="87"/>
      <c r="P16" s="87"/>
      <c r="Q16" s="87"/>
      <c r="R16" s="87"/>
      <c r="S16" s="87"/>
      <c r="T16" s="87"/>
      <c r="U16" s="87"/>
      <c r="V16" s="87"/>
      <c r="W16" s="87"/>
    </row>
    <row r="17" spans="1:23">
      <c r="A17" s="8"/>
      <c r="B17" s="10"/>
      <c r="C17" s="9"/>
      <c r="D17" s="6"/>
      <c r="E17" s="6"/>
      <c r="F17" s="6"/>
      <c r="G17" s="10"/>
      <c r="H17" s="27"/>
      <c r="M17" s="6">
        <f t="shared" si="0"/>
        <v>0</v>
      </c>
      <c r="N17" s="6" t="str">
        <f t="shared" si="1"/>
        <v/>
      </c>
      <c r="O17" s="87"/>
      <c r="P17" s="87"/>
      <c r="Q17" s="87"/>
      <c r="R17" s="87"/>
      <c r="S17" s="87"/>
      <c r="T17" s="87"/>
      <c r="U17" s="87"/>
      <c r="V17" s="87"/>
      <c r="W17" s="87"/>
    </row>
    <row r="18" spans="1:23">
      <c r="A18" s="8"/>
      <c r="B18" s="10"/>
      <c r="C18" s="9"/>
      <c r="D18" s="6"/>
      <c r="E18" s="6"/>
      <c r="F18" s="6"/>
      <c r="G18" s="10"/>
      <c r="H18" s="27"/>
      <c r="M18" s="6">
        <f t="shared" si="0"/>
        <v>0</v>
      </c>
      <c r="N18" s="6" t="str">
        <f t="shared" si="1"/>
        <v/>
      </c>
      <c r="O18" s="87"/>
      <c r="P18" s="87"/>
      <c r="Q18" s="87"/>
      <c r="R18" s="87"/>
      <c r="S18" s="87"/>
      <c r="T18" s="87"/>
      <c r="U18" s="87"/>
      <c r="V18" s="87"/>
      <c r="W18" s="87"/>
    </row>
    <row r="19" spans="1:23">
      <c r="A19" s="8"/>
      <c r="B19" s="10"/>
      <c r="C19" s="9"/>
      <c r="D19" s="6"/>
      <c r="E19" s="6"/>
      <c r="F19" s="6"/>
      <c r="G19" s="10"/>
      <c r="H19" s="27"/>
      <c r="M19" s="6">
        <f t="shared" si="0"/>
        <v>0</v>
      </c>
      <c r="N19" s="6" t="str">
        <f t="shared" si="1"/>
        <v/>
      </c>
      <c r="O19" s="87"/>
      <c r="P19" s="87"/>
      <c r="Q19" s="87"/>
      <c r="R19" s="87"/>
      <c r="S19" s="87"/>
      <c r="T19" s="87"/>
      <c r="U19" s="87"/>
      <c r="V19" s="87"/>
      <c r="W19" s="87"/>
    </row>
    <row r="20" spans="1:23">
      <c r="A20" s="8"/>
      <c r="B20" s="10"/>
      <c r="C20" s="9"/>
      <c r="D20" s="6"/>
      <c r="E20" s="6"/>
      <c r="F20" s="6"/>
      <c r="G20" s="10"/>
      <c r="H20" s="27"/>
      <c r="M20" s="6">
        <f t="shared" si="0"/>
        <v>0</v>
      </c>
      <c r="N20" s="6" t="str">
        <f t="shared" si="1"/>
        <v/>
      </c>
      <c r="O20" s="87"/>
      <c r="P20" s="87"/>
      <c r="Q20" s="87"/>
      <c r="R20" s="87"/>
      <c r="S20" s="87"/>
      <c r="T20" s="87"/>
      <c r="U20" s="87"/>
      <c r="V20" s="87"/>
      <c r="W20" s="87"/>
    </row>
    <row r="21" spans="1:23">
      <c r="A21" s="8"/>
      <c r="B21" s="10"/>
      <c r="C21" s="9"/>
      <c r="D21" s="6"/>
      <c r="E21" s="6"/>
      <c r="F21" s="6"/>
      <c r="G21" s="10"/>
      <c r="H21" s="27"/>
      <c r="M21" s="6">
        <f t="shared" si="0"/>
        <v>0</v>
      </c>
      <c r="N21" s="6" t="str">
        <f t="shared" si="1"/>
        <v/>
      </c>
      <c r="O21" s="87"/>
      <c r="P21" s="87"/>
      <c r="Q21" s="87"/>
      <c r="R21" s="87"/>
      <c r="S21" s="87"/>
      <c r="T21" s="87"/>
      <c r="U21" s="87"/>
      <c r="V21" s="87"/>
      <c r="W21" s="87"/>
    </row>
    <row r="22" spans="1:23">
      <c r="A22" s="8"/>
      <c r="B22" s="10"/>
      <c r="C22" s="9"/>
      <c r="D22" s="6"/>
      <c r="E22" s="6"/>
      <c r="F22" s="6"/>
      <c r="G22" s="10"/>
      <c r="H22" s="27"/>
      <c r="M22" s="6">
        <f t="shared" si="0"/>
        <v>0</v>
      </c>
      <c r="N22" s="6" t="str">
        <f t="shared" si="1"/>
        <v/>
      </c>
      <c r="O22" s="87"/>
      <c r="P22" s="87"/>
      <c r="Q22" s="87"/>
      <c r="R22" s="87"/>
      <c r="S22" s="87"/>
      <c r="T22" s="87"/>
      <c r="U22" s="87"/>
      <c r="V22" s="87"/>
      <c r="W22" s="87"/>
    </row>
    <row r="23" spans="1:23">
      <c r="A23" s="8"/>
      <c r="B23" s="10"/>
      <c r="C23" s="9"/>
      <c r="D23" s="6"/>
      <c r="E23" s="6"/>
      <c r="F23" s="6"/>
      <c r="G23" s="10"/>
      <c r="H23" s="27"/>
      <c r="M23" s="6">
        <f t="shared" si="0"/>
        <v>0</v>
      </c>
      <c r="N23" s="6" t="str">
        <f t="shared" si="1"/>
        <v/>
      </c>
      <c r="O23" s="87"/>
      <c r="P23" s="87"/>
      <c r="Q23" s="87"/>
      <c r="R23" s="87"/>
      <c r="S23" s="87"/>
      <c r="T23" s="87"/>
      <c r="U23" s="87"/>
      <c r="V23" s="87"/>
      <c r="W23" s="87"/>
    </row>
    <row r="24" spans="1:23">
      <c r="A24" s="8"/>
      <c r="B24" s="10"/>
      <c r="C24" s="9"/>
      <c r="D24" s="6"/>
      <c r="E24" s="6"/>
      <c r="F24" s="6"/>
      <c r="G24" s="10"/>
      <c r="H24" s="27"/>
      <c r="M24" s="6">
        <f t="shared" si="0"/>
        <v>0</v>
      </c>
      <c r="N24" s="6" t="str">
        <f t="shared" si="1"/>
        <v/>
      </c>
      <c r="O24" s="87"/>
      <c r="P24" s="87"/>
      <c r="Q24" s="87"/>
      <c r="R24" s="87"/>
      <c r="S24" s="87"/>
      <c r="T24" s="87"/>
      <c r="U24" s="87"/>
      <c r="V24" s="87"/>
      <c r="W24" s="87"/>
    </row>
    <row r="25" spans="1:23">
      <c r="A25" s="8"/>
      <c r="B25" s="10"/>
      <c r="C25" s="9"/>
      <c r="D25" s="6"/>
      <c r="E25" s="6"/>
      <c r="F25" s="6"/>
      <c r="G25" s="10"/>
      <c r="H25" s="27"/>
      <c r="M25" s="6">
        <f t="shared" si="0"/>
        <v>0</v>
      </c>
      <c r="N25" s="6" t="str">
        <f t="shared" si="1"/>
        <v/>
      </c>
    </row>
    <row r="26" spans="1:23">
      <c r="A26" s="8"/>
      <c r="C26" s="9"/>
      <c r="D26" s="6"/>
      <c r="E26" s="6"/>
      <c r="F26" s="6"/>
      <c r="G26" s="10"/>
      <c r="H26" s="27"/>
      <c r="M26" s="6">
        <f t="shared" si="0"/>
        <v>0</v>
      </c>
      <c r="N26" s="6" t="str">
        <f t="shared" si="1"/>
        <v/>
      </c>
    </row>
    <row r="27" spans="1:23">
      <c r="A27" s="8"/>
      <c r="B27" s="10"/>
      <c r="C27" s="9"/>
      <c r="D27" s="6"/>
      <c r="E27" s="6"/>
      <c r="F27" s="6"/>
      <c r="G27" s="10"/>
      <c r="H27" s="27"/>
      <c r="M27" s="6">
        <f t="shared" si="0"/>
        <v>0</v>
      </c>
      <c r="N27" s="6" t="str">
        <f t="shared" si="1"/>
        <v/>
      </c>
    </row>
    <row r="28" spans="1:23">
      <c r="A28" s="8"/>
      <c r="B28" s="10"/>
      <c r="C28" s="9"/>
      <c r="D28" s="6"/>
      <c r="E28" s="6"/>
      <c r="F28" s="6"/>
      <c r="G28" s="10"/>
      <c r="H28" s="27"/>
      <c r="M28" s="6">
        <f t="shared" si="0"/>
        <v>0</v>
      </c>
      <c r="N28" s="6" t="str">
        <f t="shared" si="1"/>
        <v/>
      </c>
    </row>
    <row r="29" spans="1:23">
      <c r="A29" s="8"/>
      <c r="B29" s="10"/>
      <c r="C29" s="9"/>
      <c r="D29" s="6"/>
      <c r="E29" s="6"/>
      <c r="F29" s="6"/>
      <c r="G29" s="10"/>
      <c r="H29" s="27"/>
      <c r="M29" s="6">
        <f t="shared" si="0"/>
        <v>0</v>
      </c>
      <c r="N29" s="6" t="str">
        <f t="shared" si="1"/>
        <v/>
      </c>
    </row>
    <row r="30" spans="1:23">
      <c r="A30" s="8"/>
      <c r="B30" s="10"/>
      <c r="C30" s="9"/>
      <c r="D30" s="6"/>
      <c r="E30" s="6"/>
      <c r="F30" s="6"/>
      <c r="G30" s="10"/>
      <c r="H30" s="27"/>
      <c r="M30" s="6">
        <f t="shared" si="0"/>
        <v>0</v>
      </c>
      <c r="N30" s="6" t="str">
        <f t="shared" si="1"/>
        <v/>
      </c>
    </row>
    <row r="31" spans="1:23">
      <c r="A31" s="8"/>
      <c r="B31" s="10"/>
      <c r="C31" s="9"/>
      <c r="D31" s="6"/>
      <c r="E31" s="6"/>
      <c r="F31" s="6"/>
      <c r="G31" s="10"/>
      <c r="H31" s="27"/>
      <c r="M31" s="6">
        <f t="shared" si="0"/>
        <v>0</v>
      </c>
      <c r="N31" s="6" t="str">
        <f t="shared" si="1"/>
        <v/>
      </c>
    </row>
    <row r="32" spans="1:23">
      <c r="A32" s="8"/>
      <c r="B32" s="10"/>
      <c r="C32" s="9"/>
      <c r="D32" s="6"/>
      <c r="E32" s="6"/>
      <c r="F32" s="6"/>
      <c r="G32" s="10"/>
      <c r="H32" s="27"/>
      <c r="M32" s="6">
        <f t="shared" si="0"/>
        <v>0</v>
      </c>
      <c r="N32" s="6" t="str">
        <f t="shared" si="1"/>
        <v/>
      </c>
    </row>
    <row r="33" spans="1:14">
      <c r="A33" s="8"/>
      <c r="B33" s="10"/>
      <c r="C33" s="9"/>
      <c r="D33" s="6"/>
      <c r="E33" s="6"/>
      <c r="F33" s="6"/>
      <c r="G33" s="10"/>
      <c r="H33" s="27"/>
      <c r="M33" s="6">
        <f t="shared" si="0"/>
        <v>0</v>
      </c>
      <c r="N33" s="6" t="str">
        <f t="shared" si="1"/>
        <v/>
      </c>
    </row>
    <row r="34" spans="1:14">
      <c r="A34" s="8"/>
      <c r="B34" s="10"/>
      <c r="C34" s="9"/>
      <c r="D34" s="6"/>
      <c r="E34" s="6"/>
      <c r="F34" s="6"/>
      <c r="G34" s="10"/>
      <c r="H34" s="27"/>
      <c r="M34" s="6">
        <f t="shared" si="0"/>
        <v>0</v>
      </c>
      <c r="N34" s="6" t="str">
        <f t="shared" si="1"/>
        <v/>
      </c>
    </row>
    <row r="35" spans="1:14">
      <c r="A35" s="8"/>
      <c r="B35" s="10"/>
      <c r="C35" s="9"/>
      <c r="D35" s="6"/>
      <c r="E35" s="6"/>
      <c r="F35" s="6"/>
      <c r="G35" s="10"/>
      <c r="H35" s="27"/>
      <c r="M35" s="6">
        <f t="shared" si="0"/>
        <v>0</v>
      </c>
      <c r="N35" s="6" t="str">
        <f t="shared" si="1"/>
        <v/>
      </c>
    </row>
    <row r="36" spans="1:14">
      <c r="A36" s="8"/>
      <c r="B36" s="10"/>
      <c r="C36" s="9"/>
      <c r="D36" s="6"/>
      <c r="E36" s="6"/>
      <c r="F36" s="6"/>
      <c r="G36" s="10"/>
      <c r="H36" s="27"/>
      <c r="M36" s="6">
        <f t="shared" si="0"/>
        <v>0</v>
      </c>
      <c r="N36" s="6" t="str">
        <f t="shared" si="1"/>
        <v/>
      </c>
    </row>
    <row r="37" spans="1:14">
      <c r="A37" s="8"/>
      <c r="B37" s="10"/>
      <c r="C37" s="9"/>
      <c r="D37" s="6"/>
      <c r="E37" s="6"/>
      <c r="F37" s="6"/>
      <c r="G37" s="10"/>
      <c r="H37" s="27"/>
      <c r="M37" s="6">
        <f t="shared" si="0"/>
        <v>0</v>
      </c>
      <c r="N37" s="6" t="str">
        <f t="shared" si="1"/>
        <v/>
      </c>
    </row>
    <row r="38" spans="1:14">
      <c r="A38" s="8"/>
      <c r="B38" s="10"/>
      <c r="C38" s="9"/>
      <c r="D38" s="6"/>
      <c r="E38" s="6"/>
      <c r="F38" s="6"/>
      <c r="G38" s="10"/>
      <c r="H38" s="27"/>
      <c r="M38" s="6">
        <f t="shared" si="0"/>
        <v>0</v>
      </c>
      <c r="N38" s="6" t="str">
        <f t="shared" si="1"/>
        <v/>
      </c>
    </row>
    <row r="39" spans="1:14">
      <c r="A39" s="8"/>
      <c r="B39" s="10"/>
      <c r="C39" s="9"/>
      <c r="D39" s="6"/>
      <c r="E39" s="6"/>
      <c r="F39" s="6"/>
      <c r="G39" s="10"/>
      <c r="H39" s="27"/>
      <c r="M39" s="6">
        <f t="shared" si="0"/>
        <v>0</v>
      </c>
      <c r="N39" s="6" t="str">
        <f t="shared" si="1"/>
        <v/>
      </c>
    </row>
    <row r="40" spans="1:14">
      <c r="A40" s="8"/>
      <c r="B40" s="10"/>
      <c r="C40" s="9"/>
      <c r="D40" s="6"/>
      <c r="E40" s="6"/>
      <c r="F40" s="6"/>
      <c r="G40" s="10"/>
      <c r="H40" s="27"/>
      <c r="M40" s="6">
        <f t="shared" si="0"/>
        <v>0</v>
      </c>
      <c r="N40" s="6" t="str">
        <f t="shared" si="1"/>
        <v/>
      </c>
    </row>
    <row r="41" spans="1:14">
      <c r="A41" s="8"/>
      <c r="B41" s="10"/>
      <c r="C41" s="9"/>
      <c r="D41" s="6"/>
      <c r="E41" s="6"/>
      <c r="F41" s="6"/>
      <c r="G41" s="10"/>
      <c r="H41" s="27"/>
      <c r="M41" s="6">
        <f t="shared" si="0"/>
        <v>0</v>
      </c>
      <c r="N41" s="6" t="str">
        <f t="shared" si="1"/>
        <v/>
      </c>
    </row>
    <row r="42" spans="1:14">
      <c r="A42" s="8"/>
      <c r="B42" s="10"/>
      <c r="C42" s="9"/>
      <c r="D42" s="6"/>
      <c r="E42" s="6"/>
      <c r="F42" s="6"/>
      <c r="G42" s="10"/>
      <c r="H42" s="27"/>
      <c r="M42" s="6">
        <f t="shared" si="0"/>
        <v>0</v>
      </c>
      <c r="N42" s="6" t="str">
        <f t="shared" si="1"/>
        <v/>
      </c>
    </row>
    <row r="43" spans="1:14">
      <c r="A43" s="8"/>
      <c r="B43" s="10"/>
      <c r="C43" s="9"/>
      <c r="D43" s="6"/>
      <c r="E43" s="6"/>
      <c r="F43" s="6"/>
      <c r="G43" s="10"/>
      <c r="H43" s="27"/>
      <c r="M43" s="6">
        <f t="shared" si="0"/>
        <v>0</v>
      </c>
      <c r="N43" s="6" t="str">
        <f t="shared" si="1"/>
        <v/>
      </c>
    </row>
    <row r="44" spans="1:14">
      <c r="A44" s="8"/>
      <c r="B44" s="10"/>
      <c r="C44" s="9"/>
      <c r="D44" s="6"/>
      <c r="E44" s="6"/>
      <c r="F44" s="6"/>
      <c r="G44" s="10"/>
      <c r="H44" s="27"/>
      <c r="M44" s="6">
        <f t="shared" si="0"/>
        <v>0</v>
      </c>
      <c r="N44" s="6" t="str">
        <f t="shared" si="1"/>
        <v/>
      </c>
    </row>
    <row r="45" spans="1:14">
      <c r="A45" s="8"/>
      <c r="B45" s="10"/>
      <c r="C45" s="9"/>
      <c r="D45" s="6"/>
      <c r="E45" s="6"/>
      <c r="F45" s="6"/>
      <c r="G45" s="10"/>
      <c r="H45" s="27"/>
      <c r="M45" s="6">
        <f t="shared" si="0"/>
        <v>0</v>
      </c>
      <c r="N45" s="6" t="str">
        <f t="shared" si="1"/>
        <v/>
      </c>
    </row>
    <row r="46" spans="1:14">
      <c r="A46" s="8"/>
      <c r="B46" s="10"/>
      <c r="C46" s="9"/>
      <c r="D46" s="6"/>
      <c r="E46" s="6"/>
      <c r="F46" s="6"/>
      <c r="G46" s="10"/>
      <c r="H46" s="27"/>
      <c r="M46" s="6">
        <f t="shared" si="0"/>
        <v>0</v>
      </c>
      <c r="N46" s="6" t="str">
        <f t="shared" si="1"/>
        <v/>
      </c>
    </row>
    <row r="47" spans="1:14">
      <c r="A47" s="8"/>
      <c r="B47" s="10"/>
      <c r="C47" s="9"/>
      <c r="D47" s="6"/>
      <c r="E47" s="6"/>
      <c r="F47" s="6"/>
      <c r="G47" s="10"/>
      <c r="H47" s="27"/>
      <c r="M47" s="6">
        <f t="shared" si="0"/>
        <v>0</v>
      </c>
      <c r="N47" s="6" t="str">
        <f t="shared" si="1"/>
        <v/>
      </c>
    </row>
    <row r="48" spans="1:14">
      <c r="A48" s="8"/>
      <c r="B48" s="10"/>
      <c r="C48" s="9"/>
      <c r="D48" s="6"/>
      <c r="E48" s="6"/>
      <c r="F48" s="6"/>
      <c r="G48" s="10"/>
      <c r="H48" s="27"/>
      <c r="M48" s="6">
        <f t="shared" si="0"/>
        <v>0</v>
      </c>
      <c r="N48" s="6" t="str">
        <f t="shared" si="1"/>
        <v/>
      </c>
    </row>
    <row r="49" spans="1:14">
      <c r="A49" s="8"/>
      <c r="B49" s="10"/>
      <c r="C49" s="9"/>
      <c r="D49" s="6"/>
      <c r="E49" s="6"/>
      <c r="F49" s="6"/>
      <c r="G49" s="10"/>
      <c r="H49" s="27"/>
      <c r="M49" s="6">
        <f t="shared" si="0"/>
        <v>0</v>
      </c>
      <c r="N49" s="6" t="str">
        <f t="shared" si="1"/>
        <v/>
      </c>
    </row>
    <row r="50" spans="1:14">
      <c r="A50" s="8"/>
      <c r="B50" s="10"/>
      <c r="C50" s="9"/>
      <c r="D50" s="6"/>
      <c r="E50" s="6"/>
      <c r="F50" s="6"/>
      <c r="G50" s="10"/>
      <c r="H50" s="27"/>
      <c r="L50" s="12"/>
      <c r="M50" s="6">
        <f t="shared" si="0"/>
        <v>0</v>
      </c>
      <c r="N50" s="6" t="str">
        <f t="shared" si="1"/>
        <v/>
      </c>
    </row>
    <row r="51" spans="1:14">
      <c r="A51" s="8"/>
      <c r="B51" s="10"/>
      <c r="C51" s="9"/>
      <c r="D51" s="6"/>
      <c r="E51" s="6"/>
      <c r="F51" s="6"/>
      <c r="G51" s="10"/>
      <c r="H51" s="27"/>
      <c r="L51" s="12"/>
      <c r="M51" s="6">
        <f t="shared" si="0"/>
        <v>0</v>
      </c>
      <c r="N51" s="6" t="str">
        <f t="shared" si="1"/>
        <v/>
      </c>
    </row>
    <row r="52" spans="1:14">
      <c r="A52" s="8"/>
      <c r="B52" s="10"/>
      <c r="C52" s="9"/>
      <c r="D52" s="6"/>
      <c r="E52" s="6"/>
      <c r="F52" s="6"/>
      <c r="G52" s="10"/>
      <c r="H52" s="27"/>
      <c r="M52" s="6">
        <f t="shared" si="0"/>
        <v>0</v>
      </c>
      <c r="N52" s="6" t="str">
        <f t="shared" si="1"/>
        <v/>
      </c>
    </row>
    <row r="53" spans="1:14">
      <c r="A53" s="8"/>
      <c r="B53" s="10"/>
      <c r="C53" s="9"/>
      <c r="D53" s="6"/>
      <c r="E53" s="6"/>
      <c r="F53" s="6"/>
      <c r="G53" s="10"/>
      <c r="H53" s="27"/>
      <c r="M53" s="6">
        <f t="shared" si="0"/>
        <v>0</v>
      </c>
      <c r="N53" s="6" t="str">
        <f t="shared" si="1"/>
        <v/>
      </c>
    </row>
    <row r="54" spans="1:14">
      <c r="A54" s="8"/>
      <c r="B54" s="10"/>
      <c r="C54" s="9"/>
      <c r="D54" s="6"/>
      <c r="E54" s="6"/>
      <c r="F54" s="6"/>
      <c r="G54" s="10"/>
      <c r="H54" s="27"/>
      <c r="M54" s="6">
        <f t="shared" si="0"/>
        <v>0</v>
      </c>
      <c r="N54" s="6" t="str">
        <f t="shared" si="1"/>
        <v/>
      </c>
    </row>
    <row r="55" spans="1:14">
      <c r="A55" s="8"/>
      <c r="B55" s="10"/>
      <c r="C55" s="9"/>
      <c r="D55" s="6"/>
      <c r="E55" s="6"/>
      <c r="F55" s="6"/>
      <c r="G55" s="10"/>
      <c r="H55" s="27"/>
      <c r="M55" s="6">
        <f t="shared" si="0"/>
        <v>0</v>
      </c>
      <c r="N55" s="6" t="str">
        <f t="shared" si="1"/>
        <v/>
      </c>
    </row>
    <row r="56" spans="1:14">
      <c r="A56" s="8"/>
      <c r="B56" s="10"/>
      <c r="C56" s="9"/>
      <c r="D56" s="6"/>
      <c r="E56" s="6"/>
      <c r="F56" s="6"/>
      <c r="G56" s="10"/>
      <c r="H56" s="27"/>
      <c r="M56" s="6">
        <f t="shared" si="0"/>
        <v>0</v>
      </c>
      <c r="N56" s="6" t="str">
        <f t="shared" si="1"/>
        <v/>
      </c>
    </row>
    <row r="57" spans="1:14">
      <c r="A57" s="8"/>
      <c r="B57" s="10"/>
      <c r="C57" s="9"/>
      <c r="D57" s="6"/>
      <c r="E57" s="6"/>
      <c r="F57" s="6"/>
      <c r="G57" s="10"/>
      <c r="H57" s="27"/>
      <c r="M57" s="6">
        <f t="shared" si="0"/>
        <v>0</v>
      </c>
      <c r="N57" s="6" t="str">
        <f t="shared" si="1"/>
        <v/>
      </c>
    </row>
    <row r="58" spans="1:14">
      <c r="A58" s="8"/>
      <c r="B58" s="10"/>
      <c r="C58" s="9"/>
      <c r="D58" s="6"/>
      <c r="E58" s="6"/>
      <c r="F58" s="6"/>
      <c r="G58" s="10"/>
      <c r="H58" s="27"/>
      <c r="M58" s="6">
        <f t="shared" si="0"/>
        <v>0</v>
      </c>
      <c r="N58" s="6" t="str">
        <f t="shared" si="1"/>
        <v/>
      </c>
    </row>
    <row r="59" spans="1:14">
      <c r="A59" s="8"/>
      <c r="B59" s="10"/>
      <c r="C59" s="9"/>
      <c r="D59" s="6"/>
      <c r="E59" s="6"/>
      <c r="F59" s="6"/>
      <c r="G59" s="10"/>
      <c r="H59" s="27"/>
      <c r="M59" s="6">
        <f t="shared" si="0"/>
        <v>0</v>
      </c>
      <c r="N59" s="6" t="str">
        <f t="shared" si="1"/>
        <v/>
      </c>
    </row>
    <row r="60" spans="1:14">
      <c r="A60" s="8"/>
      <c r="B60" s="10"/>
      <c r="C60" s="9"/>
      <c r="D60" s="6"/>
      <c r="E60" s="6"/>
      <c r="F60" s="6"/>
      <c r="G60" s="10"/>
      <c r="H60" s="27"/>
      <c r="M60" s="6">
        <f t="shared" si="0"/>
        <v>0</v>
      </c>
      <c r="N60" s="6" t="str">
        <f t="shared" si="1"/>
        <v/>
      </c>
    </row>
    <row r="61" spans="1:14">
      <c r="A61" s="8"/>
      <c r="B61" s="10"/>
      <c r="C61" s="9"/>
      <c r="D61" s="6"/>
      <c r="E61" s="6"/>
      <c r="F61" s="6"/>
      <c r="G61" s="10"/>
      <c r="H61" s="27"/>
      <c r="M61" s="6">
        <f t="shared" si="0"/>
        <v>0</v>
      </c>
      <c r="N61" s="6" t="str">
        <f t="shared" si="1"/>
        <v/>
      </c>
    </row>
    <row r="62" spans="1:14">
      <c r="A62" s="8"/>
      <c r="B62" s="10"/>
      <c r="C62" s="9"/>
      <c r="D62" s="6"/>
      <c r="E62" s="6"/>
      <c r="F62" s="6"/>
      <c r="G62" s="10"/>
      <c r="H62" s="27"/>
      <c r="M62" s="6">
        <f t="shared" si="0"/>
        <v>0</v>
      </c>
      <c r="N62" s="6" t="str">
        <f t="shared" si="1"/>
        <v/>
      </c>
    </row>
    <row r="63" spans="1:14">
      <c r="A63" s="8"/>
      <c r="B63" s="10"/>
      <c r="C63" s="9"/>
      <c r="D63" s="6"/>
      <c r="E63" s="6"/>
      <c r="F63" s="6"/>
      <c r="G63" s="10"/>
      <c r="H63" s="27"/>
      <c r="M63" s="6">
        <f t="shared" si="0"/>
        <v>0</v>
      </c>
      <c r="N63" s="6" t="str">
        <f t="shared" si="1"/>
        <v/>
      </c>
    </row>
    <row r="64" spans="1:14">
      <c r="A64" s="8"/>
      <c r="B64" s="10"/>
      <c r="C64" s="9"/>
      <c r="D64" s="6"/>
      <c r="E64" s="6"/>
      <c r="F64" s="6"/>
      <c r="G64" s="10"/>
      <c r="H64" s="27"/>
      <c r="M64" s="6">
        <f t="shared" si="0"/>
        <v>0</v>
      </c>
      <c r="N64" s="6" t="str">
        <f t="shared" si="1"/>
        <v/>
      </c>
    </row>
    <row r="65" spans="1:14">
      <c r="A65" s="8"/>
      <c r="B65" s="10"/>
      <c r="C65" s="9"/>
      <c r="D65" s="6"/>
      <c r="E65" s="6"/>
      <c r="F65" s="6"/>
      <c r="G65" s="10"/>
      <c r="H65" s="27"/>
      <c r="M65" s="6">
        <f t="shared" si="0"/>
        <v>0</v>
      </c>
      <c r="N65" s="6" t="str">
        <f t="shared" si="1"/>
        <v/>
      </c>
    </row>
    <row r="66" spans="1:14">
      <c r="A66" s="8"/>
      <c r="B66" s="10"/>
      <c r="C66" s="9"/>
      <c r="D66" s="6"/>
      <c r="E66" s="6"/>
      <c r="F66" s="6"/>
      <c r="G66" s="10"/>
      <c r="H66" s="27"/>
      <c r="M66" s="6">
        <f t="shared" si="0"/>
        <v>0</v>
      </c>
      <c r="N66" s="6" t="str">
        <f t="shared" si="1"/>
        <v/>
      </c>
    </row>
    <row r="67" spans="1:14">
      <c r="A67" s="8"/>
      <c r="B67" s="10"/>
      <c r="C67" s="9"/>
      <c r="D67" s="6"/>
      <c r="E67" s="6"/>
      <c r="F67" s="6"/>
      <c r="G67" s="10"/>
      <c r="H67" s="27"/>
      <c r="M67" s="6">
        <f t="shared" si="0"/>
        <v>0</v>
      </c>
      <c r="N67" s="6" t="str">
        <f t="shared" si="1"/>
        <v/>
      </c>
    </row>
    <row r="68" spans="1:14">
      <c r="A68" s="8"/>
      <c r="B68" s="10"/>
      <c r="C68" s="9"/>
      <c r="D68" s="6"/>
      <c r="E68" s="6"/>
      <c r="F68" s="6"/>
      <c r="G68" s="10"/>
      <c r="H68" s="27"/>
      <c r="M68" s="6">
        <f t="shared" si="0"/>
        <v>0</v>
      </c>
      <c r="N68" s="6" t="str">
        <f t="shared" si="1"/>
        <v/>
      </c>
    </row>
    <row r="69" spans="1:14">
      <c r="A69" s="8"/>
      <c r="B69" s="10"/>
      <c r="C69" s="9"/>
      <c r="D69" s="6"/>
      <c r="E69" s="6"/>
      <c r="F69" s="6"/>
      <c r="G69" s="10"/>
      <c r="H69" s="27"/>
      <c r="M69" s="6">
        <f t="shared" si="0"/>
        <v>0</v>
      </c>
      <c r="N69" s="6" t="str">
        <f t="shared" si="1"/>
        <v/>
      </c>
    </row>
    <row r="70" spans="1:14">
      <c r="A70" s="8"/>
      <c r="B70" s="10"/>
      <c r="C70" s="9"/>
      <c r="D70" s="6"/>
      <c r="E70" s="6"/>
      <c r="F70" s="6"/>
      <c r="G70" s="10"/>
      <c r="H70" s="27"/>
      <c r="M70" s="6">
        <f t="shared" ref="M70:M133" si="2">IF(ISNUMBER(FIND("/",$B64,1)),MID($B64,1,FIND("/",$B64,1)-1),$B64)</f>
        <v>0</v>
      </c>
      <c r="N70" s="6" t="str">
        <f t="shared" ref="N70:N133" si="3">IF(ISNUMBER(FIND("/",$B64,1)),MID($B64,FIND("/",$B64,1)+1,LEN($B64)),"")</f>
        <v/>
      </c>
    </row>
    <row r="71" spans="1:14">
      <c r="A71" s="8"/>
      <c r="B71" s="10"/>
      <c r="C71" s="9"/>
      <c r="D71" s="6"/>
      <c r="E71" s="6"/>
      <c r="F71" s="6"/>
      <c r="G71" s="10"/>
      <c r="H71" s="27"/>
      <c r="M71" s="6">
        <f t="shared" si="2"/>
        <v>0</v>
      </c>
      <c r="N71" s="6" t="str">
        <f t="shared" si="3"/>
        <v/>
      </c>
    </row>
    <row r="72" spans="1:14">
      <c r="A72" s="8"/>
      <c r="B72" s="10"/>
      <c r="C72" s="9"/>
      <c r="D72" s="6"/>
      <c r="E72" s="6"/>
      <c r="F72" s="6"/>
      <c r="G72" s="10"/>
      <c r="H72" s="27"/>
      <c r="M72" s="6">
        <f t="shared" si="2"/>
        <v>0</v>
      </c>
      <c r="N72" s="6" t="str">
        <f t="shared" si="3"/>
        <v/>
      </c>
    </row>
    <row r="73" spans="1:14">
      <c r="A73" s="8"/>
      <c r="B73" s="10"/>
      <c r="C73" s="9"/>
      <c r="D73" s="6"/>
      <c r="E73" s="6"/>
      <c r="F73" s="6"/>
      <c r="G73" s="10"/>
      <c r="H73" s="27"/>
      <c r="M73" s="6">
        <f t="shared" si="2"/>
        <v>0</v>
      </c>
      <c r="N73" s="6" t="str">
        <f t="shared" si="3"/>
        <v/>
      </c>
    </row>
    <row r="74" spans="1:14">
      <c r="A74" s="8"/>
      <c r="B74" s="10"/>
      <c r="C74" s="9"/>
      <c r="D74" s="6"/>
      <c r="E74" s="6"/>
      <c r="F74" s="6"/>
      <c r="G74" s="10"/>
      <c r="H74" s="27"/>
      <c r="M74" s="6">
        <f t="shared" si="2"/>
        <v>0</v>
      </c>
      <c r="N74" s="6" t="str">
        <f t="shared" si="3"/>
        <v/>
      </c>
    </row>
    <row r="75" spans="1:14">
      <c r="A75" s="8"/>
      <c r="B75" s="10"/>
      <c r="C75" s="9"/>
      <c r="D75" s="6"/>
      <c r="E75" s="6"/>
      <c r="F75" s="6"/>
      <c r="G75" s="10"/>
      <c r="H75" s="27"/>
      <c r="M75" s="6">
        <f t="shared" si="2"/>
        <v>0</v>
      </c>
      <c r="N75" s="6" t="str">
        <f t="shared" si="3"/>
        <v/>
      </c>
    </row>
    <row r="76" spans="1:14">
      <c r="A76" s="8"/>
      <c r="B76" s="10"/>
      <c r="C76" s="9"/>
      <c r="D76" s="6"/>
      <c r="E76" s="6"/>
      <c r="F76" s="6"/>
      <c r="G76" s="10"/>
      <c r="H76" s="27"/>
      <c r="M76" s="6">
        <f t="shared" si="2"/>
        <v>0</v>
      </c>
      <c r="N76" s="6" t="str">
        <f t="shared" si="3"/>
        <v/>
      </c>
    </row>
    <row r="77" spans="1:14">
      <c r="A77" s="8"/>
      <c r="B77" s="10"/>
      <c r="C77" s="9"/>
      <c r="D77" s="6"/>
      <c r="E77" s="6"/>
      <c r="F77" s="6"/>
      <c r="G77" s="10"/>
      <c r="H77" s="27"/>
      <c r="M77" s="6">
        <f t="shared" si="2"/>
        <v>0</v>
      </c>
      <c r="N77" s="6" t="str">
        <f t="shared" si="3"/>
        <v/>
      </c>
    </row>
    <row r="78" spans="1:14">
      <c r="A78" s="8"/>
      <c r="B78" s="36"/>
      <c r="C78" s="9"/>
      <c r="D78" s="6"/>
      <c r="E78" s="6"/>
      <c r="F78" s="6"/>
      <c r="G78" s="10"/>
      <c r="H78" s="37"/>
      <c r="M78" s="6">
        <f t="shared" si="2"/>
        <v>0</v>
      </c>
      <c r="N78" s="6" t="str">
        <f t="shared" si="3"/>
        <v/>
      </c>
    </row>
    <row r="79" spans="1:14">
      <c r="A79" s="8"/>
      <c r="B79" s="36"/>
      <c r="C79" s="9"/>
      <c r="D79" s="6"/>
      <c r="E79" s="6"/>
      <c r="F79" s="6"/>
      <c r="G79" s="10"/>
      <c r="H79" s="37"/>
      <c r="M79" s="6">
        <f t="shared" si="2"/>
        <v>0</v>
      </c>
      <c r="N79" s="6" t="str">
        <f t="shared" si="3"/>
        <v/>
      </c>
    </row>
    <row r="80" spans="1:14">
      <c r="A80" s="8"/>
      <c r="B80" s="38"/>
      <c r="C80" s="39"/>
      <c r="D80" s="6"/>
      <c r="E80" s="6"/>
      <c r="F80" s="6"/>
      <c r="G80" s="36"/>
      <c r="H80" s="40"/>
      <c r="I80" s="11"/>
      <c r="J80" s="11"/>
      <c r="M80" s="6">
        <f t="shared" si="2"/>
        <v>0</v>
      </c>
      <c r="N80" s="6" t="str">
        <f t="shared" si="3"/>
        <v/>
      </c>
    </row>
    <row r="81" spans="1:14">
      <c r="A81" s="8"/>
      <c r="B81" s="36"/>
      <c r="C81" s="41"/>
      <c r="D81" s="6"/>
      <c r="E81" s="6"/>
      <c r="F81" s="6"/>
      <c r="G81" s="36"/>
      <c r="H81" s="42"/>
      <c r="M81" s="6">
        <f t="shared" si="2"/>
        <v>0</v>
      </c>
      <c r="N81" s="6" t="str">
        <f t="shared" si="3"/>
        <v/>
      </c>
    </row>
    <row r="82" spans="1:14">
      <c r="A82" s="8"/>
      <c r="B82" s="10"/>
      <c r="C82" s="41"/>
      <c r="D82" s="6"/>
      <c r="E82" s="6"/>
      <c r="F82" s="6"/>
      <c r="G82" s="10"/>
      <c r="H82" s="22"/>
      <c r="M82" s="6">
        <f t="shared" si="2"/>
        <v>0</v>
      </c>
      <c r="N82" s="6" t="str">
        <f t="shared" si="3"/>
        <v/>
      </c>
    </row>
    <row r="83" spans="1:14">
      <c r="A83" s="8"/>
      <c r="B83" s="10"/>
      <c r="C83" s="41"/>
      <c r="D83" s="6"/>
      <c r="E83" s="6"/>
      <c r="F83" s="6"/>
      <c r="G83" s="10"/>
      <c r="H83" s="22"/>
      <c r="M83" s="6">
        <f t="shared" si="2"/>
        <v>0</v>
      </c>
      <c r="N83" s="6" t="str">
        <f t="shared" si="3"/>
        <v/>
      </c>
    </row>
    <row r="84" spans="1:14">
      <c r="A84" s="8"/>
      <c r="B84" s="10"/>
      <c r="C84" s="41"/>
      <c r="D84" s="6"/>
      <c r="E84" s="6"/>
      <c r="F84" s="6"/>
      <c r="G84" s="10"/>
      <c r="H84" s="22"/>
      <c r="M84" s="6">
        <f t="shared" si="2"/>
        <v>0</v>
      </c>
      <c r="N84" s="6" t="str">
        <f t="shared" si="3"/>
        <v/>
      </c>
    </row>
    <row r="85" spans="1:14">
      <c r="A85" s="8"/>
      <c r="B85" s="10"/>
      <c r="C85" s="41"/>
      <c r="D85" s="6"/>
      <c r="E85" s="6"/>
      <c r="F85" s="6"/>
      <c r="G85" s="10"/>
      <c r="H85" s="22"/>
      <c r="M85" s="6">
        <f t="shared" si="2"/>
        <v>0</v>
      </c>
      <c r="N85" s="6" t="str">
        <f t="shared" si="3"/>
        <v/>
      </c>
    </row>
    <row r="86" spans="1:14">
      <c r="A86" s="8"/>
      <c r="B86" s="10"/>
      <c r="C86" s="41"/>
      <c r="D86" s="6"/>
      <c r="E86" s="6"/>
      <c r="F86" s="6"/>
      <c r="G86" s="10"/>
      <c r="H86" s="22"/>
      <c r="M86" s="6">
        <f t="shared" si="2"/>
        <v>0</v>
      </c>
      <c r="N86" s="6" t="str">
        <f t="shared" si="3"/>
        <v/>
      </c>
    </row>
    <row r="87" spans="1:14">
      <c r="A87" s="8"/>
      <c r="B87" s="15"/>
      <c r="C87" s="43"/>
      <c r="D87" s="6"/>
      <c r="E87" s="6"/>
      <c r="F87" s="6"/>
      <c r="G87" s="10"/>
      <c r="H87" s="44"/>
      <c r="M87" s="6">
        <f t="shared" si="2"/>
        <v>0</v>
      </c>
      <c r="N87" s="6" t="str">
        <f t="shared" si="3"/>
        <v/>
      </c>
    </row>
    <row r="88" spans="1:14">
      <c r="A88" s="8"/>
      <c r="B88" s="10"/>
      <c r="C88" s="9"/>
      <c r="D88" s="6"/>
      <c r="E88" s="6"/>
      <c r="F88" s="6"/>
      <c r="G88" s="10"/>
      <c r="H88" s="22"/>
      <c r="J88" s="27"/>
      <c r="M88" s="6">
        <f t="shared" si="2"/>
        <v>0</v>
      </c>
      <c r="N88" s="6" t="str">
        <f t="shared" si="3"/>
        <v/>
      </c>
    </row>
    <row r="89" spans="1:14">
      <c r="A89" s="8"/>
      <c r="B89" s="10"/>
      <c r="C89" s="9"/>
      <c r="D89" s="6"/>
      <c r="E89" s="6"/>
      <c r="F89" s="6"/>
      <c r="G89" s="10"/>
      <c r="H89" s="22"/>
      <c r="J89" s="27"/>
      <c r="M89" s="6">
        <f t="shared" si="2"/>
        <v>0</v>
      </c>
      <c r="N89" s="6" t="str">
        <f t="shared" si="3"/>
        <v/>
      </c>
    </row>
    <row r="90" spans="1:14">
      <c r="A90" s="8"/>
      <c r="B90" s="10"/>
      <c r="C90" s="9"/>
      <c r="D90" s="6"/>
      <c r="E90" s="6"/>
      <c r="F90" s="6"/>
      <c r="G90" s="10"/>
      <c r="H90" s="22"/>
      <c r="J90" s="27"/>
      <c r="M90" s="6">
        <f t="shared" si="2"/>
        <v>0</v>
      </c>
      <c r="N90" s="6" t="str">
        <f t="shared" si="3"/>
        <v/>
      </c>
    </row>
    <row r="91" spans="1:14">
      <c r="A91" s="8"/>
      <c r="B91" s="10"/>
      <c r="C91" s="9"/>
      <c r="D91" s="6"/>
      <c r="E91" s="6"/>
      <c r="F91" s="6"/>
      <c r="G91" s="10"/>
      <c r="H91" s="22"/>
      <c r="J91" s="27"/>
      <c r="M91" s="6">
        <f t="shared" si="2"/>
        <v>0</v>
      </c>
      <c r="N91" s="6" t="str">
        <f t="shared" si="3"/>
        <v/>
      </c>
    </row>
    <row r="92" spans="1:14">
      <c r="A92" s="8"/>
      <c r="B92" s="10"/>
      <c r="C92" s="9"/>
      <c r="D92" s="6"/>
      <c r="E92" s="6"/>
      <c r="F92" s="6"/>
      <c r="G92" s="10"/>
      <c r="H92" s="22"/>
      <c r="J92" s="27"/>
      <c r="L92" s="332"/>
      <c r="M92" s="6">
        <f t="shared" si="2"/>
        <v>0</v>
      </c>
      <c r="N92" s="6" t="str">
        <f t="shared" si="3"/>
        <v/>
      </c>
    </row>
    <row r="93" spans="1:14">
      <c r="A93" s="45"/>
      <c r="B93" s="10"/>
      <c r="C93" s="9"/>
      <c r="D93" s="6"/>
      <c r="E93" s="6"/>
      <c r="F93" s="6"/>
      <c r="G93" s="10"/>
      <c r="H93" s="22"/>
      <c r="J93" s="27"/>
      <c r="M93" s="6">
        <f t="shared" si="2"/>
        <v>0</v>
      </c>
      <c r="N93" s="6" t="str">
        <f t="shared" si="3"/>
        <v/>
      </c>
    </row>
    <row r="94" spans="1:14">
      <c r="A94" s="45"/>
      <c r="B94" s="10"/>
      <c r="C94" s="9"/>
      <c r="D94" s="6"/>
      <c r="E94" s="6"/>
      <c r="F94" s="6"/>
      <c r="G94" s="10"/>
      <c r="H94" s="22"/>
      <c r="J94" s="27"/>
      <c r="M94" s="6">
        <f t="shared" si="2"/>
        <v>0</v>
      </c>
      <c r="N94" s="6" t="str">
        <f t="shared" si="3"/>
        <v/>
      </c>
    </row>
    <row r="95" spans="1:14">
      <c r="A95" s="45"/>
      <c r="B95" s="10"/>
      <c r="C95" s="9"/>
      <c r="D95" s="6"/>
      <c r="E95" s="6"/>
      <c r="F95" s="6"/>
      <c r="G95" s="10"/>
      <c r="H95" s="22"/>
      <c r="M95" s="6">
        <f t="shared" si="2"/>
        <v>0</v>
      </c>
      <c r="N95" s="6" t="str">
        <f t="shared" si="3"/>
        <v/>
      </c>
    </row>
    <row r="96" spans="1:14">
      <c r="A96" s="8"/>
      <c r="B96" s="10"/>
      <c r="C96" s="9"/>
      <c r="D96" s="6"/>
      <c r="E96" s="6"/>
      <c r="F96" s="6"/>
      <c r="G96" s="10"/>
      <c r="H96" s="22"/>
      <c r="M96" s="6">
        <f t="shared" si="2"/>
        <v>0</v>
      </c>
      <c r="N96" s="6" t="str">
        <f t="shared" si="3"/>
        <v/>
      </c>
    </row>
    <row r="97" spans="1:14">
      <c r="B97" s="15"/>
      <c r="C97" s="39"/>
      <c r="D97" s="6"/>
      <c r="E97" s="6"/>
      <c r="F97" s="6"/>
      <c r="G97" s="10"/>
      <c r="H97" s="44"/>
      <c r="M97" s="6">
        <f t="shared" si="2"/>
        <v>0</v>
      </c>
      <c r="N97" s="6" t="str">
        <f t="shared" si="3"/>
        <v/>
      </c>
    </row>
    <row r="98" spans="1:14">
      <c r="A98" s="8"/>
      <c r="B98" s="10"/>
      <c r="C98" s="41"/>
      <c r="D98" s="6"/>
      <c r="E98" s="6"/>
      <c r="F98" s="6"/>
      <c r="G98" s="10"/>
      <c r="H98" s="22"/>
      <c r="M98" s="6">
        <f t="shared" si="2"/>
        <v>0</v>
      </c>
      <c r="N98" s="6" t="str">
        <f t="shared" si="3"/>
        <v/>
      </c>
    </row>
    <row r="99" spans="1:14">
      <c r="A99" s="8"/>
      <c r="B99" s="10"/>
      <c r="C99" s="41"/>
      <c r="D99" s="6"/>
      <c r="E99" s="6"/>
      <c r="F99" s="6"/>
      <c r="G99" s="10"/>
      <c r="H99" s="22"/>
      <c r="M99" s="6">
        <f t="shared" si="2"/>
        <v>0</v>
      </c>
      <c r="N99" s="6" t="str">
        <f t="shared" si="3"/>
        <v/>
      </c>
    </row>
    <row r="100" spans="1:14">
      <c r="A100" s="8"/>
      <c r="B100" s="10"/>
      <c r="C100" s="41"/>
      <c r="D100" s="6"/>
      <c r="E100" s="6"/>
      <c r="F100" s="6"/>
      <c r="G100" s="10"/>
      <c r="H100" s="22"/>
      <c r="M100" s="6">
        <f t="shared" si="2"/>
        <v>0</v>
      </c>
      <c r="N100" s="6" t="str">
        <f t="shared" si="3"/>
        <v/>
      </c>
    </row>
    <row r="101" spans="1:14">
      <c r="M101" s="6">
        <f t="shared" si="2"/>
        <v>0</v>
      </c>
      <c r="N101" s="6" t="str">
        <f t="shared" si="3"/>
        <v/>
      </c>
    </row>
    <row r="102" spans="1:14">
      <c r="M102" s="6">
        <f t="shared" si="2"/>
        <v>0</v>
      </c>
      <c r="N102" s="6" t="str">
        <f t="shared" si="3"/>
        <v/>
      </c>
    </row>
    <row r="103" spans="1:14">
      <c r="M103" s="6">
        <f t="shared" si="2"/>
        <v>0</v>
      </c>
      <c r="N103" s="6" t="str">
        <f t="shared" si="3"/>
        <v/>
      </c>
    </row>
    <row r="104" spans="1:14">
      <c r="M104" s="6">
        <f t="shared" si="2"/>
        <v>0</v>
      </c>
      <c r="N104" s="6" t="str">
        <f t="shared" si="3"/>
        <v/>
      </c>
    </row>
    <row r="105" spans="1:14">
      <c r="M105" s="6">
        <f t="shared" si="2"/>
        <v>0</v>
      </c>
      <c r="N105" s="6" t="str">
        <f t="shared" si="3"/>
        <v/>
      </c>
    </row>
    <row r="106" spans="1:14">
      <c r="M106" s="6">
        <f t="shared" si="2"/>
        <v>0</v>
      </c>
      <c r="N106" s="6" t="str">
        <f t="shared" si="3"/>
        <v/>
      </c>
    </row>
    <row r="107" spans="1:14">
      <c r="M107" s="6">
        <f t="shared" si="2"/>
        <v>0</v>
      </c>
      <c r="N107" s="6" t="str">
        <f t="shared" si="3"/>
        <v/>
      </c>
    </row>
    <row r="108" spans="1:14">
      <c r="M108" s="6">
        <f t="shared" si="2"/>
        <v>0</v>
      </c>
      <c r="N108" s="6" t="str">
        <f t="shared" si="3"/>
        <v/>
      </c>
    </row>
    <row r="109" spans="1:14">
      <c r="M109" s="6">
        <f t="shared" si="2"/>
        <v>0</v>
      </c>
      <c r="N109" s="6" t="str">
        <f t="shared" si="3"/>
        <v/>
      </c>
    </row>
    <row r="110" spans="1:14">
      <c r="M110" s="6">
        <f t="shared" si="2"/>
        <v>0</v>
      </c>
      <c r="N110" s="6" t="str">
        <f t="shared" si="3"/>
        <v/>
      </c>
    </row>
    <row r="111" spans="1:14">
      <c r="M111" s="6">
        <f t="shared" si="2"/>
        <v>0</v>
      </c>
      <c r="N111" s="6" t="str">
        <f t="shared" si="3"/>
        <v/>
      </c>
    </row>
    <row r="112" spans="1:14">
      <c r="M112" s="6">
        <f t="shared" si="2"/>
        <v>0</v>
      </c>
      <c r="N112" s="6" t="str">
        <f t="shared" si="3"/>
        <v/>
      </c>
    </row>
    <row r="113" spans="13:14">
      <c r="M113" s="6">
        <f t="shared" si="2"/>
        <v>0</v>
      </c>
      <c r="N113" s="6" t="str">
        <f t="shared" si="3"/>
        <v/>
      </c>
    </row>
    <row r="114" spans="13:14">
      <c r="M114" s="6">
        <f t="shared" si="2"/>
        <v>0</v>
      </c>
      <c r="N114" s="6" t="str">
        <f t="shared" si="3"/>
        <v/>
      </c>
    </row>
    <row r="115" spans="13:14">
      <c r="M115" s="6">
        <f t="shared" si="2"/>
        <v>0</v>
      </c>
      <c r="N115" s="6" t="str">
        <f t="shared" si="3"/>
        <v/>
      </c>
    </row>
    <row r="116" spans="13:14">
      <c r="M116" s="6">
        <f t="shared" si="2"/>
        <v>0</v>
      </c>
      <c r="N116" s="6" t="str">
        <f t="shared" si="3"/>
        <v/>
      </c>
    </row>
    <row r="117" spans="13:14">
      <c r="M117" s="6">
        <f t="shared" si="2"/>
        <v>0</v>
      </c>
      <c r="N117" s="6" t="str">
        <f t="shared" si="3"/>
        <v/>
      </c>
    </row>
    <row r="118" spans="13:14">
      <c r="M118" s="6">
        <f t="shared" si="2"/>
        <v>0</v>
      </c>
      <c r="N118" s="6" t="str">
        <f t="shared" si="3"/>
        <v/>
      </c>
    </row>
    <row r="119" spans="13:14">
      <c r="M119" s="6">
        <f t="shared" si="2"/>
        <v>0</v>
      </c>
      <c r="N119" s="6" t="str">
        <f t="shared" si="3"/>
        <v/>
      </c>
    </row>
    <row r="120" spans="13:14">
      <c r="M120" s="6">
        <f t="shared" si="2"/>
        <v>0</v>
      </c>
      <c r="N120" s="6" t="str">
        <f t="shared" si="3"/>
        <v/>
      </c>
    </row>
    <row r="121" spans="13:14">
      <c r="M121" s="6">
        <f t="shared" si="2"/>
        <v>0</v>
      </c>
      <c r="N121" s="6" t="str">
        <f t="shared" si="3"/>
        <v/>
      </c>
    </row>
    <row r="122" spans="13:14">
      <c r="M122" s="6">
        <f t="shared" si="2"/>
        <v>0</v>
      </c>
      <c r="N122" s="6" t="str">
        <f t="shared" si="3"/>
        <v/>
      </c>
    </row>
    <row r="123" spans="13:14">
      <c r="M123" s="6">
        <f t="shared" si="2"/>
        <v>0</v>
      </c>
      <c r="N123" s="6" t="str">
        <f t="shared" si="3"/>
        <v/>
      </c>
    </row>
    <row r="124" spans="13:14">
      <c r="M124" s="6">
        <f t="shared" si="2"/>
        <v>0</v>
      </c>
      <c r="N124" s="6" t="str">
        <f t="shared" si="3"/>
        <v/>
      </c>
    </row>
    <row r="125" spans="13:14">
      <c r="M125" s="6">
        <f t="shared" si="2"/>
        <v>0</v>
      </c>
      <c r="N125" s="6" t="str">
        <f t="shared" si="3"/>
        <v/>
      </c>
    </row>
    <row r="126" spans="13:14">
      <c r="M126" s="6">
        <f t="shared" si="2"/>
        <v>0</v>
      </c>
      <c r="N126" s="6" t="str">
        <f t="shared" si="3"/>
        <v/>
      </c>
    </row>
    <row r="127" spans="13:14">
      <c r="M127" s="6">
        <f t="shared" si="2"/>
        <v>0</v>
      </c>
      <c r="N127" s="6" t="str">
        <f t="shared" si="3"/>
        <v/>
      </c>
    </row>
    <row r="128" spans="13:14">
      <c r="M128" s="6">
        <f t="shared" si="2"/>
        <v>0</v>
      </c>
      <c r="N128" s="6" t="str">
        <f t="shared" si="3"/>
        <v/>
      </c>
    </row>
    <row r="129" spans="13:14">
      <c r="M129" s="6">
        <f t="shared" si="2"/>
        <v>0</v>
      </c>
      <c r="N129" s="6" t="str">
        <f t="shared" si="3"/>
        <v/>
      </c>
    </row>
    <row r="130" spans="13:14">
      <c r="M130" s="6">
        <f t="shared" si="2"/>
        <v>0</v>
      </c>
      <c r="N130" s="6" t="str">
        <f t="shared" si="3"/>
        <v/>
      </c>
    </row>
    <row r="131" spans="13:14">
      <c r="M131" s="6">
        <f t="shared" si="2"/>
        <v>0</v>
      </c>
      <c r="N131" s="6" t="str">
        <f t="shared" si="3"/>
        <v/>
      </c>
    </row>
    <row r="132" spans="13:14">
      <c r="M132" s="6">
        <f t="shared" si="2"/>
        <v>0</v>
      </c>
      <c r="N132" s="6" t="str">
        <f t="shared" si="3"/>
        <v/>
      </c>
    </row>
    <row r="133" spans="13:14">
      <c r="M133" s="6">
        <f t="shared" si="2"/>
        <v>0</v>
      </c>
      <c r="N133" s="6" t="str">
        <f t="shared" si="3"/>
        <v/>
      </c>
    </row>
    <row r="134" spans="13:14">
      <c r="M134" s="6">
        <f t="shared" ref="M134:M197" si="4">IF(ISNUMBER(FIND("/",$B128,1)),MID($B128,1,FIND("/",$B128,1)-1),$B128)</f>
        <v>0</v>
      </c>
      <c r="N134" s="6" t="str">
        <f t="shared" ref="N134:N197" si="5">IF(ISNUMBER(FIND("/",$B128,1)),MID($B128,FIND("/",$B128,1)+1,LEN($B128)),"")</f>
        <v/>
      </c>
    </row>
    <row r="135" spans="13:14">
      <c r="M135" s="6">
        <f t="shared" si="4"/>
        <v>0</v>
      </c>
      <c r="N135" s="6" t="str">
        <f t="shared" si="5"/>
        <v/>
      </c>
    </row>
    <row r="136" spans="13:14">
      <c r="M136" s="6">
        <f t="shared" si="4"/>
        <v>0</v>
      </c>
      <c r="N136" s="6" t="str">
        <f t="shared" si="5"/>
        <v/>
      </c>
    </row>
    <row r="137" spans="13:14">
      <c r="M137" s="6">
        <f t="shared" si="4"/>
        <v>0</v>
      </c>
      <c r="N137" s="6" t="str">
        <f t="shared" si="5"/>
        <v/>
      </c>
    </row>
    <row r="138" spans="13:14">
      <c r="M138" s="6">
        <f t="shared" si="4"/>
        <v>0</v>
      </c>
      <c r="N138" s="6" t="str">
        <f t="shared" si="5"/>
        <v/>
      </c>
    </row>
    <row r="139" spans="13:14">
      <c r="M139" s="6">
        <f t="shared" si="4"/>
        <v>0</v>
      </c>
      <c r="N139" s="6" t="str">
        <f t="shared" si="5"/>
        <v/>
      </c>
    </row>
    <row r="140" spans="13:14">
      <c r="M140" s="6">
        <f t="shared" si="4"/>
        <v>0</v>
      </c>
      <c r="N140" s="6" t="str">
        <f t="shared" si="5"/>
        <v/>
      </c>
    </row>
    <row r="141" spans="13:14">
      <c r="M141" s="6">
        <f t="shared" si="4"/>
        <v>0</v>
      </c>
      <c r="N141" s="6" t="str">
        <f t="shared" si="5"/>
        <v/>
      </c>
    </row>
    <row r="142" spans="13:14">
      <c r="M142" s="6">
        <f t="shared" si="4"/>
        <v>0</v>
      </c>
      <c r="N142" s="6" t="str">
        <f t="shared" si="5"/>
        <v/>
      </c>
    </row>
    <row r="143" spans="13:14">
      <c r="M143" s="6">
        <f t="shared" si="4"/>
        <v>0</v>
      </c>
      <c r="N143" s="6" t="str">
        <f t="shared" si="5"/>
        <v/>
      </c>
    </row>
    <row r="144" spans="13:14">
      <c r="M144" s="6">
        <f t="shared" si="4"/>
        <v>0</v>
      </c>
      <c r="N144" s="6" t="str">
        <f t="shared" si="5"/>
        <v/>
      </c>
    </row>
    <row r="145" spans="13:14">
      <c r="M145" s="6">
        <f t="shared" si="4"/>
        <v>0</v>
      </c>
      <c r="N145" s="6" t="str">
        <f t="shared" si="5"/>
        <v/>
      </c>
    </row>
    <row r="146" spans="13:14">
      <c r="M146" s="6">
        <f t="shared" si="4"/>
        <v>0</v>
      </c>
      <c r="N146" s="6" t="str">
        <f t="shared" si="5"/>
        <v/>
      </c>
    </row>
    <row r="147" spans="13:14">
      <c r="M147" s="6">
        <f t="shared" si="4"/>
        <v>0</v>
      </c>
      <c r="N147" s="6" t="str">
        <f t="shared" si="5"/>
        <v/>
      </c>
    </row>
    <row r="148" spans="13:14">
      <c r="M148" s="6">
        <f t="shared" si="4"/>
        <v>0</v>
      </c>
      <c r="N148" s="6" t="str">
        <f t="shared" si="5"/>
        <v/>
      </c>
    </row>
    <row r="149" spans="13:14">
      <c r="M149" s="6">
        <f t="shared" si="4"/>
        <v>0</v>
      </c>
      <c r="N149" s="6" t="str">
        <f t="shared" si="5"/>
        <v/>
      </c>
    </row>
    <row r="150" spans="13:14">
      <c r="M150" s="6">
        <f t="shared" si="4"/>
        <v>0</v>
      </c>
      <c r="N150" s="6" t="str">
        <f t="shared" si="5"/>
        <v/>
      </c>
    </row>
    <row r="151" spans="13:14">
      <c r="M151" s="6">
        <f t="shared" si="4"/>
        <v>0</v>
      </c>
      <c r="N151" s="6" t="str">
        <f t="shared" si="5"/>
        <v/>
      </c>
    </row>
    <row r="152" spans="13:14">
      <c r="M152" s="6">
        <f t="shared" si="4"/>
        <v>0</v>
      </c>
      <c r="N152" s="6" t="str">
        <f t="shared" si="5"/>
        <v/>
      </c>
    </row>
    <row r="153" spans="13:14">
      <c r="M153" s="6">
        <f t="shared" si="4"/>
        <v>0</v>
      </c>
      <c r="N153" s="6" t="str">
        <f t="shared" si="5"/>
        <v/>
      </c>
    </row>
    <row r="154" spans="13:14">
      <c r="M154" s="6">
        <f t="shared" si="4"/>
        <v>0</v>
      </c>
      <c r="N154" s="6" t="str">
        <f t="shared" si="5"/>
        <v/>
      </c>
    </row>
    <row r="155" spans="13:14">
      <c r="M155" s="6">
        <f t="shared" si="4"/>
        <v>0</v>
      </c>
      <c r="N155" s="6" t="str">
        <f t="shared" si="5"/>
        <v/>
      </c>
    </row>
    <row r="156" spans="13:14">
      <c r="M156" s="6">
        <f t="shared" si="4"/>
        <v>0</v>
      </c>
      <c r="N156" s="6" t="str">
        <f t="shared" si="5"/>
        <v/>
      </c>
    </row>
    <row r="157" spans="13:14">
      <c r="M157" s="6">
        <f t="shared" si="4"/>
        <v>0</v>
      </c>
      <c r="N157" s="6" t="str">
        <f t="shared" si="5"/>
        <v/>
      </c>
    </row>
    <row r="158" spans="13:14">
      <c r="M158" s="6">
        <f t="shared" si="4"/>
        <v>0</v>
      </c>
      <c r="N158" s="6" t="str">
        <f t="shared" si="5"/>
        <v/>
      </c>
    </row>
    <row r="159" spans="13:14">
      <c r="M159" s="6">
        <f t="shared" si="4"/>
        <v>0</v>
      </c>
      <c r="N159" s="6" t="str">
        <f t="shared" si="5"/>
        <v/>
      </c>
    </row>
    <row r="160" spans="13:14">
      <c r="M160" s="6">
        <f t="shared" si="4"/>
        <v>0</v>
      </c>
      <c r="N160" s="6" t="str">
        <f t="shared" si="5"/>
        <v/>
      </c>
    </row>
    <row r="161" spans="12:14">
      <c r="M161" s="6">
        <f t="shared" si="4"/>
        <v>0</v>
      </c>
      <c r="N161" s="6" t="str">
        <f t="shared" si="5"/>
        <v/>
      </c>
    </row>
    <row r="162" spans="12:14">
      <c r="M162" s="6">
        <f t="shared" si="4"/>
        <v>0</v>
      </c>
      <c r="N162" s="6" t="str">
        <f t="shared" si="5"/>
        <v/>
      </c>
    </row>
    <row r="163" spans="12:14">
      <c r="M163" s="6">
        <f t="shared" si="4"/>
        <v>0</v>
      </c>
      <c r="N163" s="6" t="str">
        <f t="shared" si="5"/>
        <v/>
      </c>
    </row>
    <row r="164" spans="12:14">
      <c r="M164" s="6">
        <f t="shared" si="4"/>
        <v>0</v>
      </c>
      <c r="N164" s="6" t="str">
        <f t="shared" si="5"/>
        <v/>
      </c>
    </row>
    <row r="165" spans="12:14">
      <c r="M165" s="6">
        <f t="shared" si="4"/>
        <v>0</v>
      </c>
      <c r="N165" s="6" t="str">
        <f t="shared" si="5"/>
        <v/>
      </c>
    </row>
    <row r="166" spans="12:14">
      <c r="M166" s="6">
        <f t="shared" si="4"/>
        <v>0</v>
      </c>
      <c r="N166" s="6" t="str">
        <f t="shared" si="5"/>
        <v/>
      </c>
    </row>
    <row r="167" spans="12:14">
      <c r="M167" s="6">
        <f t="shared" si="4"/>
        <v>0</v>
      </c>
      <c r="N167" s="6" t="str">
        <f t="shared" si="5"/>
        <v/>
      </c>
    </row>
    <row r="168" spans="12:14">
      <c r="M168" s="6">
        <f t="shared" si="4"/>
        <v>0</v>
      </c>
      <c r="N168" s="6" t="str">
        <f t="shared" si="5"/>
        <v/>
      </c>
    </row>
    <row r="169" spans="12:14">
      <c r="M169" s="6">
        <f t="shared" si="4"/>
        <v>0</v>
      </c>
      <c r="N169" s="6" t="str">
        <f t="shared" si="5"/>
        <v/>
      </c>
    </row>
    <row r="170" spans="12:14">
      <c r="M170" s="6">
        <f t="shared" si="4"/>
        <v>0</v>
      </c>
      <c r="N170" s="6" t="str">
        <f t="shared" si="5"/>
        <v/>
      </c>
    </row>
    <row r="171" spans="12:14">
      <c r="M171" s="6">
        <f t="shared" si="4"/>
        <v>0</v>
      </c>
      <c r="N171" s="6" t="str">
        <f t="shared" si="5"/>
        <v/>
      </c>
    </row>
    <row r="172" spans="12:14">
      <c r="M172" s="6">
        <f t="shared" si="4"/>
        <v>0</v>
      </c>
      <c r="N172" s="6" t="str">
        <f t="shared" si="5"/>
        <v/>
      </c>
    </row>
    <row r="173" spans="12:14">
      <c r="L173" s="10"/>
      <c r="M173" s="6">
        <f t="shared" si="4"/>
        <v>0</v>
      </c>
      <c r="N173" s="6" t="str">
        <f t="shared" si="5"/>
        <v/>
      </c>
    </row>
    <row r="174" spans="12:14">
      <c r="L174" s="10"/>
      <c r="M174" s="6">
        <f t="shared" si="4"/>
        <v>0</v>
      </c>
      <c r="N174" s="6" t="str">
        <f t="shared" si="5"/>
        <v/>
      </c>
    </row>
    <row r="175" spans="12:14">
      <c r="L175" s="10"/>
      <c r="M175" s="6">
        <f t="shared" si="4"/>
        <v>0</v>
      </c>
      <c r="N175" s="6" t="str">
        <f t="shared" si="5"/>
        <v/>
      </c>
    </row>
    <row r="176" spans="12:14">
      <c r="L176" s="10"/>
      <c r="M176" s="6">
        <f t="shared" si="4"/>
        <v>0</v>
      </c>
      <c r="N176" s="6" t="str">
        <f t="shared" si="5"/>
        <v/>
      </c>
    </row>
    <row r="177" spans="12:14">
      <c r="L177" s="10"/>
      <c r="M177" s="6">
        <f t="shared" si="4"/>
        <v>0</v>
      </c>
      <c r="N177" s="6" t="str">
        <f t="shared" si="5"/>
        <v/>
      </c>
    </row>
    <row r="178" spans="12:14">
      <c r="L178" s="10"/>
      <c r="M178" s="6">
        <f t="shared" si="4"/>
        <v>0</v>
      </c>
      <c r="N178" s="6" t="str">
        <f t="shared" si="5"/>
        <v/>
      </c>
    </row>
    <row r="179" spans="12:14">
      <c r="L179" s="10"/>
      <c r="M179" s="6">
        <f t="shared" si="4"/>
        <v>0</v>
      </c>
      <c r="N179" s="6" t="str">
        <f t="shared" si="5"/>
        <v/>
      </c>
    </row>
    <row r="180" spans="12:14">
      <c r="L180" s="10"/>
      <c r="M180" s="6">
        <f t="shared" si="4"/>
        <v>0</v>
      </c>
      <c r="N180" s="6" t="str">
        <f t="shared" si="5"/>
        <v/>
      </c>
    </row>
    <row r="181" spans="12:14">
      <c r="L181" s="10"/>
      <c r="M181" s="6">
        <f t="shared" si="4"/>
        <v>0</v>
      </c>
      <c r="N181" s="6" t="str">
        <f t="shared" si="5"/>
        <v/>
      </c>
    </row>
    <row r="182" spans="12:14">
      <c r="L182" s="10"/>
      <c r="M182" s="6">
        <f t="shared" si="4"/>
        <v>0</v>
      </c>
      <c r="N182" s="6" t="str">
        <f t="shared" si="5"/>
        <v/>
      </c>
    </row>
    <row r="183" spans="12:14">
      <c r="L183" s="10"/>
      <c r="M183" s="6">
        <f t="shared" si="4"/>
        <v>0</v>
      </c>
      <c r="N183" s="6" t="str">
        <f t="shared" si="5"/>
        <v/>
      </c>
    </row>
    <row r="184" spans="12:14">
      <c r="L184" s="10"/>
      <c r="M184" s="6">
        <f t="shared" si="4"/>
        <v>0</v>
      </c>
      <c r="N184" s="6" t="str">
        <f t="shared" si="5"/>
        <v/>
      </c>
    </row>
    <row r="185" spans="12:14">
      <c r="L185" s="10"/>
      <c r="M185" s="6">
        <f t="shared" si="4"/>
        <v>0</v>
      </c>
      <c r="N185" s="6" t="str">
        <f t="shared" si="5"/>
        <v/>
      </c>
    </row>
    <row r="186" spans="12:14">
      <c r="L186" s="10"/>
      <c r="M186" s="6">
        <f t="shared" si="4"/>
        <v>0</v>
      </c>
      <c r="N186" s="6" t="str">
        <f t="shared" si="5"/>
        <v/>
      </c>
    </row>
    <row r="187" spans="12:14">
      <c r="L187" s="10"/>
      <c r="M187" s="6">
        <f t="shared" si="4"/>
        <v>0</v>
      </c>
      <c r="N187" s="6" t="str">
        <f t="shared" si="5"/>
        <v/>
      </c>
    </row>
    <row r="188" spans="12:14">
      <c r="L188" s="10"/>
      <c r="M188" s="6">
        <f t="shared" si="4"/>
        <v>0</v>
      </c>
      <c r="N188" s="6" t="str">
        <f t="shared" si="5"/>
        <v/>
      </c>
    </row>
    <row r="189" spans="12:14">
      <c r="L189" s="10"/>
      <c r="M189" s="6">
        <f t="shared" si="4"/>
        <v>0</v>
      </c>
      <c r="N189" s="6" t="str">
        <f t="shared" si="5"/>
        <v/>
      </c>
    </row>
    <row r="190" spans="12:14">
      <c r="L190" s="10"/>
      <c r="M190" s="6">
        <f t="shared" si="4"/>
        <v>0</v>
      </c>
      <c r="N190" s="6" t="str">
        <f t="shared" si="5"/>
        <v/>
      </c>
    </row>
    <row r="191" spans="12:14">
      <c r="L191" s="10"/>
      <c r="M191" s="6">
        <f t="shared" si="4"/>
        <v>0</v>
      </c>
      <c r="N191" s="6" t="str">
        <f t="shared" si="5"/>
        <v/>
      </c>
    </row>
    <row r="192" spans="12:14">
      <c r="L192" s="10"/>
      <c r="M192" s="6">
        <f t="shared" si="4"/>
        <v>0</v>
      </c>
      <c r="N192" s="6" t="str">
        <f t="shared" si="5"/>
        <v/>
      </c>
    </row>
    <row r="193" spans="12:14">
      <c r="L193" s="10"/>
      <c r="M193" s="6">
        <f t="shared" si="4"/>
        <v>0</v>
      </c>
      <c r="N193" s="6" t="str">
        <f t="shared" si="5"/>
        <v/>
      </c>
    </row>
    <row r="194" spans="12:14">
      <c r="L194" s="36"/>
      <c r="M194" s="6">
        <f t="shared" si="4"/>
        <v>0</v>
      </c>
      <c r="N194" s="6" t="str">
        <f t="shared" si="5"/>
        <v/>
      </c>
    </row>
    <row r="195" spans="12:14">
      <c r="L195" s="36"/>
      <c r="M195" s="6">
        <f t="shared" si="4"/>
        <v>0</v>
      </c>
      <c r="N195" s="6" t="str">
        <f t="shared" si="5"/>
        <v/>
      </c>
    </row>
    <row r="196" spans="12:14">
      <c r="L196" s="36"/>
      <c r="M196" s="6">
        <f t="shared" si="4"/>
        <v>0</v>
      </c>
      <c r="N196" s="6" t="str">
        <f t="shared" si="5"/>
        <v/>
      </c>
    </row>
    <row r="197" spans="12:14">
      <c r="L197" s="36"/>
      <c r="M197" s="6">
        <f t="shared" si="4"/>
        <v>0</v>
      </c>
      <c r="N197" s="6" t="str">
        <f t="shared" si="5"/>
        <v/>
      </c>
    </row>
    <row r="198" spans="12:14">
      <c r="L198" s="36"/>
      <c r="M198" s="6">
        <f t="shared" ref="M198:M261" si="6">IF(ISNUMBER(FIND("/",$B192,1)),MID($B192,1,FIND("/",$B192,1)-1),$B192)</f>
        <v>0</v>
      </c>
      <c r="N198" s="6" t="str">
        <f t="shared" ref="N198:N261" si="7">IF(ISNUMBER(FIND("/",$B192,1)),MID($B192,FIND("/",$B192,1)+1,LEN($B192)),"")</f>
        <v/>
      </c>
    </row>
    <row r="199" spans="12:14">
      <c r="L199" s="36"/>
      <c r="M199" s="6">
        <f t="shared" si="6"/>
        <v>0</v>
      </c>
      <c r="N199" s="6" t="str">
        <f t="shared" si="7"/>
        <v/>
      </c>
    </row>
    <row r="200" spans="12:14">
      <c r="L200" s="36"/>
      <c r="M200" s="6">
        <f t="shared" si="6"/>
        <v>0</v>
      </c>
      <c r="N200" s="6" t="str">
        <f t="shared" si="7"/>
        <v/>
      </c>
    </row>
    <row r="201" spans="12:14">
      <c r="L201" s="36"/>
      <c r="M201" s="6">
        <f t="shared" si="6"/>
        <v>0</v>
      </c>
      <c r="N201" s="6" t="str">
        <f t="shared" si="7"/>
        <v/>
      </c>
    </row>
    <row r="202" spans="12:14">
      <c r="L202" s="36"/>
      <c r="M202" s="6">
        <f t="shared" si="6"/>
        <v>0</v>
      </c>
      <c r="N202" s="6" t="str">
        <f t="shared" si="7"/>
        <v/>
      </c>
    </row>
    <row r="203" spans="12:14">
      <c r="L203" s="36"/>
      <c r="M203" s="6">
        <f t="shared" si="6"/>
        <v>0</v>
      </c>
      <c r="N203" s="6" t="str">
        <f t="shared" si="7"/>
        <v/>
      </c>
    </row>
    <row r="204" spans="12:14">
      <c r="L204" s="36"/>
      <c r="M204" s="6">
        <f t="shared" si="6"/>
        <v>0</v>
      </c>
      <c r="N204" s="6" t="str">
        <f t="shared" si="7"/>
        <v/>
      </c>
    </row>
    <row r="205" spans="12:14">
      <c r="L205" s="36"/>
      <c r="M205" s="6">
        <f t="shared" si="6"/>
        <v>0</v>
      </c>
      <c r="N205" s="6" t="str">
        <f t="shared" si="7"/>
        <v/>
      </c>
    </row>
    <row r="206" spans="12:14">
      <c r="L206" s="36"/>
      <c r="M206" s="6">
        <f t="shared" si="6"/>
        <v>0</v>
      </c>
      <c r="N206" s="6" t="str">
        <f t="shared" si="7"/>
        <v/>
      </c>
    </row>
    <row r="207" spans="12:14">
      <c r="L207" s="36"/>
      <c r="M207" s="6">
        <f t="shared" si="6"/>
        <v>0</v>
      </c>
      <c r="N207" s="6" t="str">
        <f t="shared" si="7"/>
        <v/>
      </c>
    </row>
    <row r="208" spans="12:14">
      <c r="L208" s="36"/>
      <c r="M208" s="6">
        <f t="shared" si="6"/>
        <v>0</v>
      </c>
      <c r="N208" s="6" t="str">
        <f t="shared" si="7"/>
        <v/>
      </c>
    </row>
    <row r="209" spans="12:14">
      <c r="L209" s="36"/>
      <c r="M209" s="6">
        <f t="shared" si="6"/>
        <v>0</v>
      </c>
      <c r="N209" s="6" t="str">
        <f t="shared" si="7"/>
        <v/>
      </c>
    </row>
    <row r="210" spans="12:14">
      <c r="L210" s="36"/>
      <c r="M210" s="6">
        <f t="shared" si="6"/>
        <v>0</v>
      </c>
      <c r="N210" s="6" t="str">
        <f t="shared" si="7"/>
        <v/>
      </c>
    </row>
    <row r="211" spans="12:14">
      <c r="L211" s="36"/>
      <c r="M211" s="6">
        <f t="shared" si="6"/>
        <v>0</v>
      </c>
      <c r="N211" s="6" t="str">
        <f t="shared" si="7"/>
        <v/>
      </c>
    </row>
    <row r="212" spans="12:14">
      <c r="L212" s="36"/>
      <c r="M212" s="6">
        <f t="shared" si="6"/>
        <v>0</v>
      </c>
      <c r="N212" s="6" t="str">
        <f t="shared" si="7"/>
        <v/>
      </c>
    </row>
    <row r="213" spans="12:14">
      <c r="L213" s="36"/>
      <c r="M213" s="6">
        <f t="shared" si="6"/>
        <v>0</v>
      </c>
      <c r="N213" s="6" t="str">
        <f t="shared" si="7"/>
        <v/>
      </c>
    </row>
    <row r="214" spans="12:14">
      <c r="L214" s="36"/>
      <c r="M214" s="6">
        <f t="shared" si="6"/>
        <v>0</v>
      </c>
      <c r="N214" s="6" t="str">
        <f t="shared" si="7"/>
        <v/>
      </c>
    </row>
    <row r="215" spans="12:14">
      <c r="L215" s="36"/>
      <c r="M215" s="6">
        <f t="shared" si="6"/>
        <v>0</v>
      </c>
      <c r="N215" s="6" t="str">
        <f t="shared" si="7"/>
        <v/>
      </c>
    </row>
    <row r="216" spans="12:14">
      <c r="L216" s="10"/>
      <c r="M216" s="6">
        <f t="shared" si="6"/>
        <v>0</v>
      </c>
      <c r="N216" s="6" t="str">
        <f t="shared" si="7"/>
        <v/>
      </c>
    </row>
    <row r="217" spans="12:14">
      <c r="L217" s="10"/>
      <c r="M217" s="6">
        <f t="shared" si="6"/>
        <v>0</v>
      </c>
      <c r="N217" s="6" t="str">
        <f t="shared" si="7"/>
        <v/>
      </c>
    </row>
    <row r="218" spans="12:14">
      <c r="L218" s="10"/>
      <c r="M218" s="6">
        <f t="shared" si="6"/>
        <v>0</v>
      </c>
      <c r="N218" s="6" t="str">
        <f t="shared" si="7"/>
        <v/>
      </c>
    </row>
    <row r="219" spans="12:14">
      <c r="L219" s="10"/>
      <c r="M219" s="6">
        <f t="shared" si="6"/>
        <v>0</v>
      </c>
      <c r="N219" s="6" t="str">
        <f t="shared" si="7"/>
        <v/>
      </c>
    </row>
    <row r="220" spans="12:14">
      <c r="L220" s="10"/>
      <c r="M220" s="6">
        <f t="shared" si="6"/>
        <v>0</v>
      </c>
      <c r="N220" s="6" t="str">
        <f t="shared" si="7"/>
        <v/>
      </c>
    </row>
    <row r="221" spans="12:14">
      <c r="L221" s="10"/>
      <c r="M221" s="6">
        <f t="shared" si="6"/>
        <v>0</v>
      </c>
      <c r="N221" s="6" t="str">
        <f t="shared" si="7"/>
        <v/>
      </c>
    </row>
    <row r="222" spans="12:14">
      <c r="L222" s="10"/>
      <c r="M222" s="6">
        <f t="shared" si="6"/>
        <v>0</v>
      </c>
      <c r="N222" s="6" t="str">
        <f t="shared" si="7"/>
        <v/>
      </c>
    </row>
    <row r="223" spans="12:14">
      <c r="M223" s="6">
        <f t="shared" si="6"/>
        <v>0</v>
      </c>
      <c r="N223" s="6" t="str">
        <f t="shared" si="7"/>
        <v/>
      </c>
    </row>
    <row r="224" spans="12:14">
      <c r="M224" s="6">
        <f t="shared" si="6"/>
        <v>0</v>
      </c>
      <c r="N224" s="6" t="str">
        <f t="shared" si="7"/>
        <v/>
      </c>
    </row>
    <row r="225" spans="12:14">
      <c r="L225" s="13"/>
      <c r="M225" s="6">
        <f t="shared" si="6"/>
        <v>0</v>
      </c>
      <c r="N225" s="6" t="str">
        <f t="shared" si="7"/>
        <v/>
      </c>
    </row>
    <row r="226" spans="12:14">
      <c r="L226" s="13"/>
      <c r="M226" s="6">
        <f t="shared" si="6"/>
        <v>0</v>
      </c>
      <c r="N226" s="6" t="str">
        <f t="shared" si="7"/>
        <v/>
      </c>
    </row>
    <row r="227" spans="12:14">
      <c r="L227" s="13"/>
      <c r="M227" s="6">
        <f t="shared" si="6"/>
        <v>0</v>
      </c>
      <c r="N227" s="6" t="str">
        <f t="shared" si="7"/>
        <v/>
      </c>
    </row>
    <row r="228" spans="12:14">
      <c r="L228" s="13"/>
      <c r="M228" s="6">
        <f t="shared" si="6"/>
        <v>0</v>
      </c>
      <c r="N228" s="6" t="str">
        <f t="shared" si="7"/>
        <v/>
      </c>
    </row>
    <row r="229" spans="12:14">
      <c r="L229" s="13"/>
      <c r="M229" s="6">
        <f t="shared" si="6"/>
        <v>0</v>
      </c>
      <c r="N229" s="6" t="str">
        <f t="shared" si="7"/>
        <v/>
      </c>
    </row>
    <row r="230" spans="12:14">
      <c r="L230" s="13"/>
      <c r="M230" s="6">
        <f t="shared" si="6"/>
        <v>0</v>
      </c>
      <c r="N230" s="6" t="str">
        <f t="shared" si="7"/>
        <v/>
      </c>
    </row>
    <row r="231" spans="12:14">
      <c r="L231" s="13"/>
      <c r="M231" s="6">
        <f t="shared" si="6"/>
        <v>0</v>
      </c>
      <c r="N231" s="6" t="str">
        <f t="shared" si="7"/>
        <v/>
      </c>
    </row>
    <row r="232" spans="12:14">
      <c r="L232" s="13"/>
      <c r="M232" s="6">
        <f t="shared" si="6"/>
        <v>0</v>
      </c>
      <c r="N232" s="6" t="str">
        <f t="shared" si="7"/>
        <v/>
      </c>
    </row>
    <row r="233" spans="12:14">
      <c r="L233" s="13"/>
      <c r="M233" s="6">
        <f t="shared" si="6"/>
        <v>0</v>
      </c>
      <c r="N233" s="6" t="str">
        <f t="shared" si="7"/>
        <v/>
      </c>
    </row>
    <row r="234" spans="12:14">
      <c r="L234" s="13"/>
      <c r="M234" s="6">
        <f t="shared" si="6"/>
        <v>0</v>
      </c>
      <c r="N234" s="6" t="str">
        <f t="shared" si="7"/>
        <v/>
      </c>
    </row>
    <row r="235" spans="12:14">
      <c r="L235" s="13"/>
      <c r="M235" s="6">
        <f t="shared" si="6"/>
        <v>0</v>
      </c>
      <c r="N235" s="6" t="str">
        <f t="shared" si="7"/>
        <v/>
      </c>
    </row>
    <row r="236" spans="12:14">
      <c r="L236" s="13"/>
      <c r="M236" s="6">
        <f t="shared" si="6"/>
        <v>0</v>
      </c>
      <c r="N236" s="6" t="str">
        <f t="shared" si="7"/>
        <v/>
      </c>
    </row>
    <row r="237" spans="12:14">
      <c r="L237" s="13"/>
      <c r="M237" s="6">
        <f t="shared" si="6"/>
        <v>0</v>
      </c>
      <c r="N237" s="6" t="str">
        <f t="shared" si="7"/>
        <v/>
      </c>
    </row>
    <row r="238" spans="12:14">
      <c r="L238" s="13"/>
      <c r="M238" s="6">
        <f t="shared" si="6"/>
        <v>0</v>
      </c>
      <c r="N238" s="6" t="str">
        <f t="shared" si="7"/>
        <v/>
      </c>
    </row>
    <row r="239" spans="12:14">
      <c r="L239" s="13"/>
      <c r="M239" s="6">
        <f t="shared" si="6"/>
        <v>0</v>
      </c>
      <c r="N239" s="6" t="str">
        <f t="shared" si="7"/>
        <v/>
      </c>
    </row>
    <row r="240" spans="12:14">
      <c r="L240" s="13"/>
      <c r="M240" s="6">
        <f t="shared" si="6"/>
        <v>0</v>
      </c>
      <c r="N240" s="6" t="str">
        <f t="shared" si="7"/>
        <v/>
      </c>
    </row>
    <row r="241" spans="12:14">
      <c r="L241" s="13"/>
      <c r="M241" s="6">
        <f t="shared" si="6"/>
        <v>0</v>
      </c>
      <c r="N241" s="6" t="str">
        <f t="shared" si="7"/>
        <v/>
      </c>
    </row>
    <row r="242" spans="12:14">
      <c r="L242" s="13"/>
      <c r="M242" s="6">
        <f t="shared" si="6"/>
        <v>0</v>
      </c>
      <c r="N242" s="6" t="str">
        <f t="shared" si="7"/>
        <v/>
      </c>
    </row>
    <row r="243" spans="12:14">
      <c r="L243" s="13"/>
      <c r="M243" s="6">
        <f t="shared" si="6"/>
        <v>0</v>
      </c>
      <c r="N243" s="6" t="str">
        <f t="shared" si="7"/>
        <v/>
      </c>
    </row>
    <row r="244" spans="12:14">
      <c r="L244" s="13"/>
      <c r="M244" s="6">
        <f t="shared" si="6"/>
        <v>0</v>
      </c>
      <c r="N244" s="6" t="str">
        <f t="shared" si="7"/>
        <v/>
      </c>
    </row>
    <row r="245" spans="12:14">
      <c r="L245" s="13"/>
      <c r="M245" s="6">
        <f t="shared" si="6"/>
        <v>0</v>
      </c>
      <c r="N245" s="6" t="str">
        <f t="shared" si="7"/>
        <v/>
      </c>
    </row>
    <row r="246" spans="12:14">
      <c r="L246" s="13"/>
      <c r="M246" s="6">
        <f t="shared" si="6"/>
        <v>0</v>
      </c>
      <c r="N246" s="6" t="str">
        <f t="shared" si="7"/>
        <v/>
      </c>
    </row>
    <row r="247" spans="12:14">
      <c r="L247" s="13"/>
      <c r="M247" s="6">
        <f t="shared" si="6"/>
        <v>0</v>
      </c>
      <c r="N247" s="6" t="str">
        <f t="shared" si="7"/>
        <v/>
      </c>
    </row>
    <row r="248" spans="12:14">
      <c r="L248" s="13"/>
      <c r="M248" s="6">
        <f t="shared" si="6"/>
        <v>0</v>
      </c>
      <c r="N248" s="6" t="str">
        <f t="shared" si="7"/>
        <v/>
      </c>
    </row>
    <row r="249" spans="12:14">
      <c r="L249" s="13"/>
      <c r="M249" s="6">
        <f t="shared" si="6"/>
        <v>0</v>
      </c>
      <c r="N249" s="6" t="str">
        <f t="shared" si="7"/>
        <v/>
      </c>
    </row>
    <row r="250" spans="12:14">
      <c r="L250" s="13"/>
      <c r="M250" s="6">
        <f t="shared" si="6"/>
        <v>0</v>
      </c>
      <c r="N250" s="6" t="str">
        <f t="shared" si="7"/>
        <v/>
      </c>
    </row>
    <row r="251" spans="12:14">
      <c r="L251" s="13"/>
      <c r="M251" s="6">
        <f t="shared" si="6"/>
        <v>0</v>
      </c>
      <c r="N251" s="6" t="str">
        <f t="shared" si="7"/>
        <v/>
      </c>
    </row>
    <row r="252" spans="12:14">
      <c r="L252" s="13"/>
      <c r="M252" s="6">
        <f t="shared" si="6"/>
        <v>0</v>
      </c>
      <c r="N252" s="6" t="str">
        <f t="shared" si="7"/>
        <v/>
      </c>
    </row>
    <row r="253" spans="12:14">
      <c r="L253" s="13"/>
      <c r="M253" s="6">
        <f t="shared" si="6"/>
        <v>0</v>
      </c>
      <c r="N253" s="6" t="str">
        <f t="shared" si="7"/>
        <v/>
      </c>
    </row>
    <row r="254" spans="12:14">
      <c r="L254" s="13"/>
      <c r="M254" s="6">
        <f t="shared" si="6"/>
        <v>0</v>
      </c>
      <c r="N254" s="6" t="str">
        <f t="shared" si="7"/>
        <v/>
      </c>
    </row>
    <row r="255" spans="12:14">
      <c r="L255" s="13"/>
      <c r="M255" s="6">
        <f t="shared" si="6"/>
        <v>0</v>
      </c>
      <c r="N255" s="6" t="str">
        <f t="shared" si="7"/>
        <v/>
      </c>
    </row>
    <row r="256" spans="12:14">
      <c r="L256" s="13"/>
      <c r="M256" s="6">
        <f t="shared" si="6"/>
        <v>0</v>
      </c>
      <c r="N256" s="6" t="str">
        <f t="shared" si="7"/>
        <v/>
      </c>
    </row>
    <row r="257" spans="12:14">
      <c r="L257" s="13"/>
      <c r="M257" s="6">
        <f t="shared" si="6"/>
        <v>0</v>
      </c>
      <c r="N257" s="6" t="str">
        <f t="shared" si="7"/>
        <v/>
      </c>
    </row>
    <row r="258" spans="12:14">
      <c r="L258" s="13"/>
      <c r="M258" s="6">
        <f t="shared" si="6"/>
        <v>0</v>
      </c>
      <c r="N258" s="6" t="str">
        <f t="shared" si="7"/>
        <v/>
      </c>
    </row>
    <row r="259" spans="12:14">
      <c r="L259" s="13"/>
      <c r="M259" s="6">
        <f t="shared" si="6"/>
        <v>0</v>
      </c>
      <c r="N259" s="6" t="str">
        <f t="shared" si="7"/>
        <v/>
      </c>
    </row>
    <row r="260" spans="12:14">
      <c r="L260" s="13"/>
      <c r="M260" s="6">
        <f t="shared" si="6"/>
        <v>0</v>
      </c>
      <c r="N260" s="6" t="str">
        <f t="shared" si="7"/>
        <v/>
      </c>
    </row>
    <row r="261" spans="12:14">
      <c r="L261" s="13"/>
      <c r="M261" s="6">
        <f t="shared" si="6"/>
        <v>0</v>
      </c>
      <c r="N261" s="6" t="str">
        <f t="shared" si="7"/>
        <v/>
      </c>
    </row>
    <row r="262" spans="12:14">
      <c r="L262" s="13"/>
      <c r="M262" s="6">
        <f t="shared" ref="M262:M300" si="8">IF(ISNUMBER(FIND("/",$B256,1)),MID($B256,1,FIND("/",$B256,1)-1),$B256)</f>
        <v>0</v>
      </c>
      <c r="N262" s="6" t="str">
        <f t="shared" ref="N262:N300" si="9">IF(ISNUMBER(FIND("/",$B256,1)),MID($B256,FIND("/",$B256,1)+1,LEN($B256)),"")</f>
        <v/>
      </c>
    </row>
    <row r="263" spans="12:14">
      <c r="L263" s="13"/>
      <c r="M263" s="6">
        <f t="shared" si="8"/>
        <v>0</v>
      </c>
      <c r="N263" s="6" t="str">
        <f t="shared" si="9"/>
        <v/>
      </c>
    </row>
    <row r="264" spans="12:14">
      <c r="L264" s="13"/>
      <c r="M264" s="6">
        <f t="shared" si="8"/>
        <v>0</v>
      </c>
      <c r="N264" s="6" t="str">
        <f t="shared" si="9"/>
        <v/>
      </c>
    </row>
    <row r="265" spans="12:14">
      <c r="L265" s="13"/>
      <c r="M265" s="6">
        <f t="shared" si="8"/>
        <v>0</v>
      </c>
      <c r="N265" s="6" t="str">
        <f t="shared" si="9"/>
        <v/>
      </c>
    </row>
    <row r="266" spans="12:14">
      <c r="L266" s="13"/>
      <c r="M266" s="6">
        <f t="shared" si="8"/>
        <v>0</v>
      </c>
      <c r="N266" s="6" t="str">
        <f t="shared" si="9"/>
        <v/>
      </c>
    </row>
    <row r="267" spans="12:14">
      <c r="L267" s="13"/>
      <c r="M267" s="6">
        <f t="shared" si="8"/>
        <v>0</v>
      </c>
      <c r="N267" s="6" t="str">
        <f t="shared" si="9"/>
        <v/>
      </c>
    </row>
    <row r="268" spans="12:14">
      <c r="L268" s="13"/>
      <c r="M268" s="6">
        <f t="shared" si="8"/>
        <v>0</v>
      </c>
      <c r="N268" s="6" t="str">
        <f t="shared" si="9"/>
        <v/>
      </c>
    </row>
    <row r="269" spans="12:14">
      <c r="L269" s="13"/>
      <c r="M269" s="6">
        <f t="shared" si="8"/>
        <v>0</v>
      </c>
      <c r="N269" s="6" t="str">
        <f t="shared" si="9"/>
        <v/>
      </c>
    </row>
    <row r="270" spans="12:14">
      <c r="L270" s="13"/>
      <c r="M270" s="6">
        <f t="shared" si="8"/>
        <v>0</v>
      </c>
      <c r="N270" s="6" t="str">
        <f t="shared" si="9"/>
        <v/>
      </c>
    </row>
    <row r="271" spans="12:14">
      <c r="L271" s="13"/>
      <c r="M271" s="6">
        <f t="shared" si="8"/>
        <v>0</v>
      </c>
      <c r="N271" s="6" t="str">
        <f t="shared" si="9"/>
        <v/>
      </c>
    </row>
    <row r="272" spans="12:14">
      <c r="L272" s="13"/>
      <c r="M272" s="6">
        <f t="shared" si="8"/>
        <v>0</v>
      </c>
      <c r="N272" s="6" t="str">
        <f t="shared" si="9"/>
        <v/>
      </c>
    </row>
    <row r="273" spans="12:14">
      <c r="L273" s="13"/>
      <c r="M273" s="6">
        <f t="shared" si="8"/>
        <v>0</v>
      </c>
      <c r="N273" s="6" t="str">
        <f t="shared" si="9"/>
        <v/>
      </c>
    </row>
    <row r="274" spans="12:14">
      <c r="L274" s="13"/>
      <c r="M274" s="6">
        <f t="shared" si="8"/>
        <v>0</v>
      </c>
      <c r="N274" s="6" t="str">
        <f t="shared" si="9"/>
        <v/>
      </c>
    </row>
    <row r="275" spans="12:14">
      <c r="L275" s="13"/>
      <c r="M275" s="6">
        <f t="shared" si="8"/>
        <v>0</v>
      </c>
      <c r="N275" s="6" t="str">
        <f t="shared" si="9"/>
        <v/>
      </c>
    </row>
    <row r="276" spans="12:14">
      <c r="L276" s="13"/>
      <c r="M276" s="6">
        <f t="shared" si="8"/>
        <v>0</v>
      </c>
      <c r="N276" s="6" t="str">
        <f t="shared" si="9"/>
        <v/>
      </c>
    </row>
    <row r="277" spans="12:14">
      <c r="L277" s="13"/>
      <c r="M277" s="6">
        <f t="shared" si="8"/>
        <v>0</v>
      </c>
      <c r="N277" s="6" t="str">
        <f t="shared" si="9"/>
        <v/>
      </c>
    </row>
    <row r="278" spans="12:14">
      <c r="L278" s="13"/>
      <c r="M278" s="6">
        <f t="shared" si="8"/>
        <v>0</v>
      </c>
      <c r="N278" s="6" t="str">
        <f t="shared" si="9"/>
        <v/>
      </c>
    </row>
    <row r="279" spans="12:14">
      <c r="L279" s="13"/>
      <c r="M279" s="6">
        <f t="shared" si="8"/>
        <v>0</v>
      </c>
      <c r="N279" s="6" t="str">
        <f t="shared" si="9"/>
        <v/>
      </c>
    </row>
    <row r="280" spans="12:14">
      <c r="L280" s="13"/>
      <c r="M280" s="6">
        <f t="shared" si="8"/>
        <v>0</v>
      </c>
      <c r="N280" s="6" t="str">
        <f t="shared" si="9"/>
        <v/>
      </c>
    </row>
    <row r="281" spans="12:14">
      <c r="L281" s="13"/>
      <c r="M281" s="6">
        <f t="shared" si="8"/>
        <v>0</v>
      </c>
      <c r="N281" s="6" t="str">
        <f t="shared" si="9"/>
        <v/>
      </c>
    </row>
    <row r="282" spans="12:14">
      <c r="L282" s="13"/>
      <c r="M282" s="6">
        <f t="shared" si="8"/>
        <v>0</v>
      </c>
      <c r="N282" s="6" t="str">
        <f t="shared" si="9"/>
        <v/>
      </c>
    </row>
    <row r="283" spans="12:14">
      <c r="L283" s="13"/>
      <c r="M283" s="6">
        <f t="shared" si="8"/>
        <v>0</v>
      </c>
      <c r="N283" s="6" t="str">
        <f t="shared" si="9"/>
        <v/>
      </c>
    </row>
    <row r="284" spans="12:14">
      <c r="L284" s="13"/>
      <c r="M284" s="6">
        <f t="shared" si="8"/>
        <v>0</v>
      </c>
      <c r="N284" s="6" t="str">
        <f t="shared" si="9"/>
        <v/>
      </c>
    </row>
    <row r="285" spans="12:14">
      <c r="L285" s="13"/>
      <c r="M285" s="6">
        <f t="shared" si="8"/>
        <v>0</v>
      </c>
      <c r="N285" s="6" t="str">
        <f t="shared" si="9"/>
        <v/>
      </c>
    </row>
    <row r="286" spans="12:14">
      <c r="L286" s="13"/>
      <c r="M286" s="6">
        <f t="shared" si="8"/>
        <v>0</v>
      </c>
      <c r="N286" s="6" t="str">
        <f t="shared" si="9"/>
        <v/>
      </c>
    </row>
    <row r="287" spans="12:14">
      <c r="L287" s="13"/>
      <c r="M287" s="6">
        <f t="shared" si="8"/>
        <v>0</v>
      </c>
      <c r="N287" s="6" t="str">
        <f t="shared" si="9"/>
        <v/>
      </c>
    </row>
    <row r="288" spans="12:14">
      <c r="L288" s="13"/>
      <c r="M288" s="6">
        <f t="shared" si="8"/>
        <v>0</v>
      </c>
      <c r="N288" s="6" t="str">
        <f t="shared" si="9"/>
        <v/>
      </c>
    </row>
    <row r="289" spans="12:14">
      <c r="M289" s="6">
        <f t="shared" si="8"/>
        <v>0</v>
      </c>
      <c r="N289" s="6" t="str">
        <f t="shared" si="9"/>
        <v/>
      </c>
    </row>
    <row r="290" spans="12:14">
      <c r="M290" s="6">
        <f t="shared" si="8"/>
        <v>0</v>
      </c>
      <c r="N290" s="6" t="str">
        <f t="shared" si="9"/>
        <v/>
      </c>
    </row>
    <row r="291" spans="12:14">
      <c r="M291" s="6">
        <f t="shared" si="8"/>
        <v>0</v>
      </c>
      <c r="N291" s="6" t="str">
        <f t="shared" si="9"/>
        <v/>
      </c>
    </row>
    <row r="292" spans="12:14">
      <c r="M292" s="6">
        <f t="shared" si="8"/>
        <v>0</v>
      </c>
      <c r="N292" s="6" t="str">
        <f t="shared" si="9"/>
        <v/>
      </c>
    </row>
    <row r="293" spans="12:14">
      <c r="M293" s="6">
        <f t="shared" si="8"/>
        <v>0</v>
      </c>
      <c r="N293" s="6" t="str">
        <f t="shared" si="9"/>
        <v/>
      </c>
    </row>
    <row r="294" spans="12:14">
      <c r="M294" s="6">
        <f t="shared" si="8"/>
        <v>0</v>
      </c>
      <c r="N294" s="6" t="str">
        <f t="shared" si="9"/>
        <v/>
      </c>
    </row>
    <row r="295" spans="12:14">
      <c r="M295" s="6">
        <f t="shared" si="8"/>
        <v>0</v>
      </c>
      <c r="N295" s="6" t="str">
        <f t="shared" si="9"/>
        <v/>
      </c>
    </row>
    <row r="296" spans="12:14">
      <c r="L296" s="333"/>
      <c r="M296" s="6">
        <f t="shared" si="8"/>
        <v>0</v>
      </c>
      <c r="N296" s="6" t="str">
        <f t="shared" si="9"/>
        <v/>
      </c>
    </row>
    <row r="297" spans="12:14">
      <c r="L297" s="70"/>
      <c r="M297" s="6">
        <f t="shared" si="8"/>
        <v>0</v>
      </c>
      <c r="N297" s="6" t="str">
        <f t="shared" si="9"/>
        <v/>
      </c>
    </row>
    <row r="298" spans="12:14">
      <c r="L298" s="70"/>
      <c r="M298" s="6">
        <f t="shared" si="8"/>
        <v>0</v>
      </c>
      <c r="N298" s="6" t="str">
        <f t="shared" si="9"/>
        <v/>
      </c>
    </row>
    <row r="299" spans="12:14">
      <c r="L299" s="333"/>
      <c r="M299" s="6">
        <f t="shared" si="8"/>
        <v>0</v>
      </c>
      <c r="N299" s="6" t="str">
        <f t="shared" si="9"/>
        <v/>
      </c>
    </row>
    <row r="300" spans="12:14">
      <c r="L300" s="333"/>
      <c r="M300" s="6">
        <f t="shared" si="8"/>
        <v>0</v>
      </c>
      <c r="N300" s="6" t="str">
        <f t="shared" si="9"/>
        <v/>
      </c>
    </row>
    <row r="301" spans="12:14">
      <c r="L301" s="333"/>
    </row>
    <row r="302" spans="12:14">
      <c r="L302" s="333"/>
    </row>
    <row r="303" spans="12:14">
      <c r="L303" s="124"/>
    </row>
    <row r="304" spans="12:14">
      <c r="L304" s="124"/>
    </row>
  </sheetData>
  <mergeCells count="3">
    <mergeCell ref="A1:H1"/>
    <mergeCell ref="A6:B6"/>
    <mergeCell ref="A3:G3"/>
  </mergeCells>
  <phoneticPr fontId="0" type="noConversion"/>
  <conditionalFormatting sqref="F5">
    <cfRule type="containsText" dxfId="537" priority="1" operator="containsText" text="ALERTA">
      <formula>NOT(ISERROR(SEARCH("ALERTA",F5)))</formula>
    </cfRule>
  </conditionalFormatting>
  <conditionalFormatting sqref="E5">
    <cfRule type="containsText" dxfId="536" priority="4" operator="containsText" text="CADUCADO">
      <formula>NOT(ISERROR(SEARCH("CADUCADO",E5)))</formula>
    </cfRule>
  </conditionalFormatting>
  <hyperlinks>
    <hyperlink ref="A1:H1" location="TITULARES!A1" display="LISTA DE DIAGNOSTICADORES CON AUTORIZACIÓN DE COMERCIALIZACIÓN EN CUBA 2017" xr:uid="{00000000-0004-0000-1200-000000000000}"/>
  </hyperlinks>
  <pageMargins left="0.75" right="0.75" top="1" bottom="1" header="0" footer="0"/>
  <pageSetup scale="66" orientation="landscape" verticalDpi="1200" r:id="rId2"/>
  <headerFooter alignWithMargins="0"/>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B304"/>
  <sheetViews>
    <sheetView workbookViewId="0">
      <selection sqref="A1:H1"/>
    </sheetView>
  </sheetViews>
  <sheetFormatPr baseColWidth="10" defaultRowHeight="15"/>
  <cols>
    <col min="1" max="1" width="13.42578125" style="1383" customWidth="1"/>
    <col min="2" max="2" width="15.5703125" style="1383" customWidth="1"/>
    <col min="3" max="3" width="12.140625" style="1383" customWidth="1"/>
    <col min="4" max="4" width="13.42578125" style="1383" customWidth="1"/>
    <col min="5" max="5" width="16.85546875" style="1383" customWidth="1"/>
    <col min="6" max="6" width="16.5703125" style="1383" customWidth="1"/>
    <col min="7" max="7" width="13.7109375" style="1383" customWidth="1"/>
    <col min="8" max="8" width="30" style="1383" customWidth="1"/>
    <col min="9" max="9" width="54.7109375" style="1383" customWidth="1"/>
    <col min="10" max="10" width="35.7109375" style="1383" customWidth="1"/>
    <col min="11" max="11" width="22.85546875" style="1383" customWidth="1"/>
    <col min="12" max="12" width="11.42578125" style="1384" hidden="1" customWidth="1"/>
    <col min="13" max="13" width="12.85546875" style="1384" hidden="1" customWidth="1"/>
    <col min="14" max="14" width="17.28515625" style="1384" hidden="1" customWidth="1"/>
    <col min="15" max="15" width="11.5703125" style="1383" hidden="1" customWidth="1"/>
    <col min="16" max="16" width="9.85546875" style="1383" hidden="1" customWidth="1"/>
    <col min="17" max="17" width="5" style="1383" hidden="1" customWidth="1"/>
    <col min="18" max="19" width="11.42578125" style="2162"/>
    <col min="20" max="27" width="0" style="2162" hidden="1" customWidth="1"/>
    <col min="28" max="36" width="11.42578125" style="2162"/>
    <col min="37" max="16384" width="11.42578125" style="1383"/>
  </cols>
  <sheetData>
    <row r="1" spans="1:80" s="2162" customFormat="1">
      <c r="A1" s="2595" t="s">
        <v>6200</v>
      </c>
      <c r="B1" s="2595"/>
      <c r="C1" s="2595"/>
      <c r="D1" s="2595"/>
      <c r="E1" s="2595"/>
      <c r="F1" s="2595"/>
      <c r="G1" s="2595"/>
      <c r="H1" s="2595"/>
      <c r="L1" s="2163"/>
      <c r="M1" s="2163"/>
      <c r="N1" s="2163"/>
    </row>
    <row r="2" spans="1:80" s="2162" customFormat="1" ht="27.75" customHeight="1" thickBot="1">
      <c r="A2" s="2164" t="s">
        <v>2221</v>
      </c>
      <c r="B2" s="2165"/>
      <c r="C2" s="2165"/>
      <c r="D2" s="2165"/>
      <c r="E2" s="2165"/>
      <c r="F2" s="2165"/>
      <c r="L2" s="2163"/>
      <c r="M2" s="2166"/>
      <c r="N2" s="2163"/>
      <c r="S2" s="2167" t="s">
        <v>2738</v>
      </c>
      <c r="T2" s="2168">
        <f ca="1">TODAY()</f>
        <v>46175</v>
      </c>
    </row>
    <row r="3" spans="1:80" s="2162" customFormat="1" ht="23.25" customHeight="1" thickTop="1" thickBot="1">
      <c r="A3" s="2169"/>
      <c r="B3" s="2596" t="s">
        <v>1161</v>
      </c>
      <c r="C3" s="2596"/>
      <c r="D3" s="2596"/>
      <c r="E3" s="2170"/>
      <c r="F3" s="2170"/>
      <c r="G3" s="2171"/>
      <c r="H3" s="2171"/>
      <c r="I3" s="2171"/>
      <c r="J3" s="2171"/>
      <c r="K3" s="2172"/>
      <c r="L3" s="2163"/>
      <c r="M3" s="2163"/>
      <c r="N3" s="2163"/>
    </row>
    <row r="4" spans="1:80" s="1393" customFormat="1" ht="33.75" customHeight="1" thickTop="1">
      <c r="A4" s="1386" t="s">
        <v>1603</v>
      </c>
      <c r="B4" s="1387" t="s">
        <v>1160</v>
      </c>
      <c r="C4" s="1387" t="s">
        <v>1162</v>
      </c>
      <c r="D4" s="1388" t="s">
        <v>1163</v>
      </c>
      <c r="E4" s="1389" t="s">
        <v>2736</v>
      </c>
      <c r="F4" s="1389" t="s">
        <v>2737</v>
      </c>
      <c r="G4" s="1390" t="s">
        <v>1046</v>
      </c>
      <c r="H4" s="1391" t="s">
        <v>1586</v>
      </c>
      <c r="I4" s="1387" t="s">
        <v>1164</v>
      </c>
      <c r="J4" s="1387" t="s">
        <v>429</v>
      </c>
      <c r="K4" s="1392" t="s">
        <v>1047</v>
      </c>
      <c r="L4" s="1155" t="s">
        <v>1592</v>
      </c>
      <c r="M4" s="1155" t="s">
        <v>1590</v>
      </c>
      <c r="N4" s="1155" t="s">
        <v>1591</v>
      </c>
      <c r="O4" s="1157"/>
      <c r="P4" s="1157"/>
      <c r="Q4" s="1157"/>
      <c r="R4" s="2173"/>
      <c r="S4" s="2173"/>
      <c r="T4" s="2174"/>
      <c r="U4" s="2175">
        <v>2012</v>
      </c>
      <c r="V4" s="2176">
        <v>2013</v>
      </c>
      <c r="W4" s="2176">
        <v>2014</v>
      </c>
      <c r="X4" s="2176">
        <v>2015</v>
      </c>
      <c r="Y4" s="2176">
        <v>2016</v>
      </c>
      <c r="Z4" s="2175" t="s">
        <v>2739</v>
      </c>
      <c r="AA4" s="2177" t="s">
        <v>1595</v>
      </c>
      <c r="AB4" s="2173"/>
      <c r="AC4" s="2173"/>
      <c r="AD4" s="2173"/>
      <c r="AE4" s="2173"/>
      <c r="AF4" s="2173"/>
      <c r="AG4" s="2173"/>
      <c r="AH4" s="2173"/>
      <c r="AI4" s="2173"/>
      <c r="AJ4" s="2173"/>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row>
    <row r="5" spans="1:80" s="1158" customFormat="1" ht="47.25">
      <c r="A5" s="1174" t="s">
        <v>1587</v>
      </c>
      <c r="B5" s="1175" t="s">
        <v>2222</v>
      </c>
      <c r="C5" s="1176">
        <v>42404</v>
      </c>
      <c r="D5" s="1177">
        <v>46081</v>
      </c>
      <c r="E5" s="1178" t="str">
        <f t="shared" ref="E5:E16" ca="1" si="0">IF(D5&lt;=$T$2,"CADUCADO","VIGENTE")</f>
        <v>CADUCADO</v>
      </c>
      <c r="F5" s="1178" t="str">
        <f t="shared" ref="F5:F16" ca="1" si="1">IF($T$2&gt;=(EDATE(D5,-4)),"ALERTA","OK")</f>
        <v>ALERTA</v>
      </c>
      <c r="G5" s="1179" t="s">
        <v>1279</v>
      </c>
      <c r="H5" s="1180" t="s">
        <v>2223</v>
      </c>
      <c r="I5" s="1181" t="s">
        <v>2227</v>
      </c>
      <c r="J5" s="1180" t="s">
        <v>2226</v>
      </c>
      <c r="K5" s="1182" t="s">
        <v>2225</v>
      </c>
      <c r="L5" s="1155"/>
      <c r="M5" s="1156" t="str">
        <f>IF(ISNUMBER(FIND("/",$B5,1)),MID($B5,1,FIND("/",$B5,1)-1),$B5)</f>
        <v>D1602-01</v>
      </c>
      <c r="N5" s="1156" t="str">
        <f>IF(ISNUMBER(FIND("/",$B5,1)),MID($B5,FIND("/",$B5,1)+1,LEN($B5)),"")</f>
        <v/>
      </c>
      <c r="O5" s="1157"/>
      <c r="P5" s="1157"/>
      <c r="Q5" s="1157"/>
      <c r="R5" s="2173"/>
      <c r="S5" s="2173"/>
      <c r="T5" s="2178"/>
      <c r="U5" s="2179">
        <f>COUNTIFS($C$17:$C$251, "&gt;="&amp;U10, $C$17:$C$251, "&lt;="&amp;U11, $A$17:$A$251, "&lt;&gt;F")</f>
        <v>0</v>
      </c>
      <c r="V5" s="2179">
        <f>COUNTIFS($C$17:$C$251, "&gt;="&amp;V10, $C$17:$C$251, "&lt;="&amp;V11, $A$17:$A$251, "&lt;&gt;F")</f>
        <v>0</v>
      </c>
      <c r="W5" s="2179">
        <f>COUNTIFS($C$17:$C$251, "&gt;="&amp;W10, $C$17:$C$251, "&lt;="&amp;W11, $A$17:$A$251, "&lt;&gt;F")</f>
        <v>0</v>
      </c>
      <c r="X5" s="2179">
        <f>COUNTIFS($C$17:$C$251, "&gt;="&amp;X10, $C$17:$C$251, "&lt;="&amp;X11, $A$17:$A$251, "&lt;&gt;F")</f>
        <v>0</v>
      </c>
      <c r="Y5" s="2179">
        <f>COUNTIFS($C$17:$C$251, "&gt;="&amp;Y10, $C$17:$C$251, "&lt;="&amp;Y11, $A$17:$A$251, "&lt;&gt;F")</f>
        <v>0</v>
      </c>
      <c r="Z5" s="2179">
        <f>COUNTIFS($C$17:$C$251,"&gt;="&amp;Z10, $C$17:$C$251, "&lt;="&amp;Z11, $A$17:$A$251, "&lt;&gt;F")</f>
        <v>0</v>
      </c>
      <c r="AA5" s="2180">
        <f>SUM(U5:Y5)</f>
        <v>0</v>
      </c>
      <c r="AB5" s="2173"/>
      <c r="AC5" s="2173"/>
      <c r="AD5" s="2173"/>
      <c r="AE5" s="2173"/>
      <c r="AF5" s="2173"/>
      <c r="AG5" s="2173"/>
      <c r="AH5" s="2173"/>
      <c r="AI5" s="2173"/>
      <c r="AJ5" s="2173"/>
      <c r="AK5" s="1157"/>
      <c r="AL5" s="1157"/>
      <c r="AM5" s="1157"/>
      <c r="AN5" s="1157"/>
      <c r="AO5" s="1157"/>
      <c r="AP5" s="1157"/>
      <c r="AQ5" s="1157"/>
      <c r="AR5" s="1157"/>
      <c r="AS5" s="1157"/>
      <c r="AT5" s="1157"/>
      <c r="AU5" s="1157"/>
      <c r="AV5" s="1157"/>
      <c r="AW5" s="1157"/>
      <c r="AX5" s="1157"/>
      <c r="AY5" s="1157"/>
      <c r="AZ5" s="1157"/>
      <c r="BA5" s="1157"/>
      <c r="BB5" s="1157"/>
      <c r="BC5" s="1157"/>
      <c r="BD5" s="1157"/>
      <c r="BE5" s="1157"/>
      <c r="BF5" s="1157"/>
      <c r="BG5" s="1157"/>
      <c r="BH5" s="1157"/>
      <c r="BI5" s="1157"/>
      <c r="BJ5" s="1157"/>
      <c r="BK5" s="1157"/>
      <c r="BL5" s="1157"/>
      <c r="BM5" s="1157"/>
      <c r="BN5" s="1157"/>
      <c r="BO5" s="1157"/>
      <c r="BP5" s="1157"/>
      <c r="BQ5" s="1157"/>
      <c r="BR5" s="1157"/>
      <c r="BS5" s="1157"/>
      <c r="BT5" s="1157"/>
      <c r="BU5" s="1157"/>
      <c r="BV5" s="1157"/>
      <c r="BW5" s="1157"/>
      <c r="BX5" s="1157"/>
      <c r="BY5" s="1157"/>
      <c r="BZ5" s="1157"/>
      <c r="CA5" s="1157"/>
      <c r="CB5" s="1157"/>
    </row>
    <row r="6" spans="1:80" s="1395" customFormat="1" ht="60">
      <c r="A6" s="1166" t="s">
        <v>1589</v>
      </c>
      <c r="B6" s="1167" t="s">
        <v>3756</v>
      </c>
      <c r="C6" s="1168">
        <v>43413</v>
      </c>
      <c r="D6" s="1169">
        <v>45260</v>
      </c>
      <c r="E6" s="1165" t="str">
        <f t="shared" ca="1" si="0"/>
        <v>CADUCADO</v>
      </c>
      <c r="F6" s="1165" t="str">
        <f t="shared" ca="1" si="1"/>
        <v>ALERTA</v>
      </c>
      <c r="G6" s="1170" t="s">
        <v>1277</v>
      </c>
      <c r="H6" s="1171" t="s">
        <v>3758</v>
      </c>
      <c r="I6" s="1172" t="s">
        <v>3757</v>
      </c>
      <c r="J6" s="1171"/>
      <c r="K6" s="1173"/>
      <c r="L6" s="1385"/>
      <c r="M6" s="1384">
        <f>IF(ISNUMBER(FIND("/",$B17,1)),MID($B17,1,FIND("/",$B17,1)-1),$B17)</f>
        <v>0</v>
      </c>
      <c r="N6" s="1384" t="str">
        <f>IF(ISNUMBER(FIND("/",$B17,1)),MID($B17,FIND("/",$B17,1)+1,LEN($B17)),"")</f>
        <v/>
      </c>
      <c r="O6" s="1394"/>
      <c r="P6" s="1394"/>
      <c r="Q6" s="1394"/>
      <c r="R6" s="2181"/>
      <c r="S6" s="2181"/>
      <c r="T6" s="2182" t="s">
        <v>2740</v>
      </c>
      <c r="U6" s="2179">
        <f>COUNTIFS($C$17:$C$251, "&gt;="&amp;U10, $C$17:$C$251, "&lt;="&amp;U11, $A$17:$A$251, "&lt;&gt;F",$G$17:$G$251, "A" )</f>
        <v>0</v>
      </c>
      <c r="V6" s="2179">
        <f>COUNTIFS($C$17:$C$251, "&gt;="&amp;V10, $C$17:$C$251, "&lt;="&amp;V11, $A$17:$A$251, "&lt;&gt;F",$G$17:$G$251, "A" )</f>
        <v>0</v>
      </c>
      <c r="W6" s="2179">
        <f>COUNTIFS($C$17:$C$251, "&gt;="&amp;W10, $C$17:$C$251, "&lt;="&amp;W11, $A$17:$A$251, "&lt;&gt;F",$G$17:$G$251, "A" )</f>
        <v>0</v>
      </c>
      <c r="X6" s="2179">
        <f>COUNTIFS($C$17:$C$251, "&gt;="&amp;X10, $C$17:$C$251, "&lt;="&amp;X11, $A$17:$A$251, "&lt;&gt;F",$G$17:$G$251, "A" )</f>
        <v>0</v>
      </c>
      <c r="Y6" s="2179">
        <f>COUNTIFS($C$17:$C$251, "&gt;="&amp;Y10, $C$17:$C$251, "&lt;="&amp;Y11, $A$17:$A$251, "&lt;&gt;F",$G$17:$G$251, "A" )</f>
        <v>0</v>
      </c>
      <c r="Z6" s="2179">
        <f>COUNTIFS($C$17:$C$251,"&gt;="&amp;Z11, $C$17:$C$251, "&lt;="&amp;Z12, $A$17:$A$251, "&lt;&gt;F",$G$17:$G$251, "A")</f>
        <v>0</v>
      </c>
      <c r="AA6" s="2180">
        <f>SUM(U6:Y6)</f>
        <v>0</v>
      </c>
      <c r="AB6" s="2183"/>
      <c r="AC6" s="2183"/>
      <c r="AD6" s="2183"/>
      <c r="AE6" s="2183"/>
      <c r="AF6" s="2183"/>
      <c r="AG6" s="2183"/>
      <c r="AH6" s="2183"/>
      <c r="AI6" s="2183"/>
      <c r="AJ6" s="2183"/>
    </row>
    <row r="7" spans="1:80" s="1395" customFormat="1" ht="45">
      <c r="A7" s="1159" t="s">
        <v>1588</v>
      </c>
      <c r="B7" s="1160" t="s">
        <v>3759</v>
      </c>
      <c r="C7" s="356">
        <v>43413</v>
      </c>
      <c r="D7" s="1161">
        <v>45260</v>
      </c>
      <c r="E7" s="1312" t="str">
        <f t="shared" ca="1" si="0"/>
        <v>CADUCADO</v>
      </c>
      <c r="F7" s="1312" t="str">
        <f t="shared" ca="1" si="1"/>
        <v>ALERTA</v>
      </c>
      <c r="G7" s="1162" t="s">
        <v>1277</v>
      </c>
      <c r="H7" s="339" t="s">
        <v>3764</v>
      </c>
      <c r="I7" s="1163" t="s">
        <v>3769</v>
      </c>
      <c r="J7" s="339" t="s">
        <v>3774</v>
      </c>
      <c r="K7" s="1164" t="s">
        <v>3778</v>
      </c>
      <c r="L7" s="1385"/>
      <c r="M7" s="1384" t="str">
        <f>IF(ISNUMBER(FIND("/",$B19,1)),MID($B19,1,FIND("/",$B19,1)-1),$B19)</f>
        <v>SISTEMAS</v>
      </c>
      <c r="N7" s="1384" t="str">
        <f>IF(ISNUMBER(FIND("/",#REF!,1)),MID(#REF!,FIND("/",#REF!,1)+1,LEN(#REF!)),"")</f>
        <v/>
      </c>
      <c r="O7" s="1394"/>
      <c r="P7" s="1394"/>
      <c r="Q7" s="1394"/>
      <c r="R7" s="2181"/>
      <c r="S7" s="2181"/>
      <c r="T7" s="2182" t="s">
        <v>2741</v>
      </c>
      <c r="U7" s="2179">
        <f>COUNTIFS($C$17:$C$251, "&gt;="&amp;U10, $C$17:$C$251, "&lt;="&amp;U11, $A$17:$A$251, "&lt;&gt;F",$G$17:$G$251, "B" )</f>
        <v>0</v>
      </c>
      <c r="V7" s="2179">
        <f>COUNTIFS($C$17:$C$251, "&gt;="&amp;V10, $C$17:$C$251, "&lt;="&amp;V11, $A$17:$A$251, "&lt;&gt;F",$G$17:$G$251, "B" )</f>
        <v>0</v>
      </c>
      <c r="W7" s="2179">
        <f>COUNTIFS($C$17:$C$251, "&gt;="&amp;W10, $C$17:$C$251, "&lt;="&amp;W11, $A$17:$A$251, "&lt;&gt;F",$G$17:$G$251, "B" )</f>
        <v>0</v>
      </c>
      <c r="X7" s="2179">
        <f>COUNTIFS($C$17:$C$251, "&gt;="&amp;X10, $C$17:$C$251, "&lt;="&amp;X11, $A$17:$A$251, "&lt;&gt;F",$G$17:$G$251, "B" )</f>
        <v>0</v>
      </c>
      <c r="Y7" s="2179">
        <f>COUNTIFS($C$17:$C$251, "&gt;="&amp;Y10, $C$17:$C$251, "&lt;="&amp;Y11, $A$17:$A$251, "&lt;&gt;F",$G$17:$G$251, "B" )</f>
        <v>0</v>
      </c>
      <c r="Z7" s="2179">
        <f>COUNTIFS($C$17:$C$251,"&gt;="&amp;Z12, $C$17:$C$251, "&lt;="&amp;Z13, $A$17:$A$251, "&lt;&gt;F",$G$17:$G$251, "A")</f>
        <v>0</v>
      </c>
      <c r="AA7" s="2180">
        <f>SUM(U7:Y7)</f>
        <v>0</v>
      </c>
      <c r="AB7" s="2183"/>
      <c r="AC7" s="2183"/>
      <c r="AD7" s="2183"/>
      <c r="AE7" s="2183"/>
      <c r="AF7" s="2183"/>
      <c r="AG7" s="2183"/>
      <c r="AH7" s="2183"/>
      <c r="AI7" s="2183"/>
      <c r="AJ7" s="2183"/>
    </row>
    <row r="8" spans="1:80" s="1395" customFormat="1" ht="30">
      <c r="A8" s="1159" t="s">
        <v>1588</v>
      </c>
      <c r="B8" s="1160" t="s">
        <v>3760</v>
      </c>
      <c r="C8" s="356">
        <v>43413</v>
      </c>
      <c r="D8" s="1161">
        <v>45260</v>
      </c>
      <c r="E8" s="1312" t="str">
        <f t="shared" ca="1" si="0"/>
        <v>CADUCADO</v>
      </c>
      <c r="F8" s="1312" t="str">
        <f t="shared" ca="1" si="1"/>
        <v>ALERTA</v>
      </c>
      <c r="G8" s="1162" t="s">
        <v>1277</v>
      </c>
      <c r="H8" s="339" t="s">
        <v>3765</v>
      </c>
      <c r="I8" s="1163" t="s">
        <v>3770</v>
      </c>
      <c r="J8" s="339" t="s">
        <v>3775</v>
      </c>
      <c r="K8" s="1164" t="s">
        <v>3779</v>
      </c>
      <c r="L8" s="1385"/>
      <c r="M8" s="1384">
        <f>IF(ISNUMBER(FIND("/",$B20,1)),MID($B20,1,FIND("/",$B20,1)-1),$B20)</f>
        <v>0</v>
      </c>
      <c r="N8" s="1384" t="str">
        <f>IF(ISNUMBER(FIND("/",#REF!,1)),MID(#REF!,FIND("/",#REF!,1)+1,LEN(#REF!)),"")</f>
        <v/>
      </c>
      <c r="O8" s="1394"/>
      <c r="P8" s="1394"/>
      <c r="Q8" s="1394"/>
      <c r="R8" s="2181"/>
      <c r="S8" s="2181"/>
      <c r="T8" s="2182" t="s">
        <v>2742</v>
      </c>
      <c r="U8" s="2179">
        <f>COUNTIFS($C$17:$C$251, "&gt;="&amp;U10, $C$17:$C$251, "&lt;="&amp;U11, $A$17:$A$251, "&lt;&gt;F",$G$17:$G$251, "C" )</f>
        <v>0</v>
      </c>
      <c r="V8" s="2179">
        <f>COUNTIFS($C$17:$C$251, "&gt;="&amp;V10, $C$17:$C$251, "&lt;="&amp;V11, $A$17:$A$251, "&lt;&gt;F",$G$17:$G$251, "C" )</f>
        <v>0</v>
      </c>
      <c r="W8" s="2179">
        <f>COUNTIFS($C$17:$C$251, "&gt;="&amp;W10, $C$17:$C$251, "&lt;="&amp;W11, $A$17:$A$251, "&lt;&gt;F",$G$17:$G$251, "C" )</f>
        <v>0</v>
      </c>
      <c r="X8" s="2179">
        <f>COUNTIFS($C$17:$C$251, "&gt;="&amp;X10, $C$17:$C$251, "&lt;="&amp;X11, $A$17:$A$251, "&lt;&gt;F",$G$17:$G$251, "C" )</f>
        <v>0</v>
      </c>
      <c r="Y8" s="2179">
        <f>COUNTIFS($C$17:$C$251, "&gt;="&amp;Y10, $C$17:$C$251, "&lt;="&amp;Y11, $A$17:$A$251, "&lt;&gt;F",$G$17:$G$251, "C" )</f>
        <v>0</v>
      </c>
      <c r="Z8" s="2179">
        <f>COUNTIFS($C$17:$C$251,"&gt;="&amp;Z13, $C$17:$C$251, "&lt;="&amp;Z14, $A$17:$A$251, "&lt;&gt;F",$G$17:$G$251, "A")</f>
        <v>0</v>
      </c>
      <c r="AA8" s="2180">
        <f>SUM(U8:Y8)</f>
        <v>0</v>
      </c>
      <c r="AB8" s="2183"/>
      <c r="AC8" s="2183"/>
      <c r="AD8" s="2183"/>
      <c r="AE8" s="2183"/>
      <c r="AF8" s="2183"/>
      <c r="AG8" s="2183"/>
      <c r="AH8" s="2183"/>
      <c r="AI8" s="2183"/>
      <c r="AJ8" s="2183"/>
    </row>
    <row r="9" spans="1:80" ht="15.75" thickBot="1">
      <c r="A9" s="1159" t="s">
        <v>1588</v>
      </c>
      <c r="B9" s="1160" t="s">
        <v>3761</v>
      </c>
      <c r="C9" s="356">
        <v>43413</v>
      </c>
      <c r="D9" s="1161">
        <v>45260</v>
      </c>
      <c r="E9" s="1312" t="str">
        <f t="shared" ca="1" si="0"/>
        <v>CADUCADO</v>
      </c>
      <c r="F9" s="1312" t="str">
        <f t="shared" ca="1" si="1"/>
        <v>ALERTA</v>
      </c>
      <c r="G9" s="1162" t="s">
        <v>1277</v>
      </c>
      <c r="H9" s="339" t="s">
        <v>3766</v>
      </c>
      <c r="I9" s="1163" t="s">
        <v>3771</v>
      </c>
      <c r="J9" s="339" t="s">
        <v>583</v>
      </c>
      <c r="K9" s="1164" t="s">
        <v>3780</v>
      </c>
      <c r="L9" s="1385"/>
      <c r="M9" s="1384" t="e">
        <f>IF(ISNUMBER(FIND("/",#REF!,1)),MID(#REF!,1,FIND("/",#REF!,1)-1),#REF!)</f>
        <v>#REF!</v>
      </c>
      <c r="N9" s="1384" t="str">
        <f>IF(ISNUMBER(FIND("/",#REF!,1)),MID(#REF!,FIND("/",#REF!,1)+1,LEN(#REF!)),"")</f>
        <v/>
      </c>
      <c r="O9" s="1394"/>
      <c r="P9" s="1394"/>
      <c r="Q9" s="1394"/>
      <c r="R9" s="2181"/>
      <c r="S9" s="2181"/>
      <c r="T9" s="2184" t="s">
        <v>2743</v>
      </c>
      <c r="U9" s="2185">
        <f>COUNTIFS($C$17:$C$251, "&gt;="&amp;U10, $C$17:$C$251, "&lt;="&amp;U11, $A$17:$A$251, "&lt;&gt;F",$G$17:$G$251, "D" )</f>
        <v>0</v>
      </c>
      <c r="V9" s="2185">
        <f>COUNTIFS($C$17:$C$251, "&gt;="&amp;V10, $C$17:$C$251, "&lt;="&amp;V11, $A$17:$A$251, "&lt;&gt;F",$G$17:$G$251, "D" )</f>
        <v>0</v>
      </c>
      <c r="W9" s="2185">
        <f>COUNTIFS($C$17:$C$251, "&gt;="&amp;W10, $C$17:$C$251, "&lt;="&amp;W11, $A$17:$A$251, "&lt;&gt;F",$G$17:$G$251, "D" )</f>
        <v>0</v>
      </c>
      <c r="X9" s="2185">
        <f>COUNTIFS($C$17:$C$251, "&gt;="&amp;X10, $C$17:$C$251, "&lt;="&amp;X11, $A$17:$A$251, "&lt;&gt;F",$G$17:$G$251, "D" )</f>
        <v>0</v>
      </c>
      <c r="Y9" s="2185">
        <f>COUNTIFS($C$17:$C$251, "&gt;="&amp;Y10, $C$17:$C$251, "&lt;="&amp;Y11, $A$17:$A$251, "&lt;&gt;F",$G$17:$G$251, "D" )</f>
        <v>0</v>
      </c>
      <c r="Z9" s="2185">
        <f>COUNTIFS($C$17:$C$251,"&gt;="&amp;Z14, $C$17:$C$251, "&lt;="&amp;Z15, $A$17:$A$251, "&lt;&gt;F",$G$17:$G$251, "A")</f>
        <v>0</v>
      </c>
      <c r="AA9" s="2186">
        <f>SUM(U9:Y9)</f>
        <v>0</v>
      </c>
    </row>
    <row r="10" spans="1:80" ht="45.75" thickTop="1">
      <c r="A10" s="1159" t="s">
        <v>1588</v>
      </c>
      <c r="B10" s="1160" t="s">
        <v>3762</v>
      </c>
      <c r="C10" s="356">
        <v>43413</v>
      </c>
      <c r="D10" s="1161">
        <v>45260</v>
      </c>
      <c r="E10" s="1312" t="str">
        <f t="shared" ca="1" si="0"/>
        <v>CADUCADO</v>
      </c>
      <c r="F10" s="1312" t="str">
        <f t="shared" ca="1" si="1"/>
        <v>ALERTA</v>
      </c>
      <c r="G10" s="1162" t="s">
        <v>1277</v>
      </c>
      <c r="H10" s="339" t="s">
        <v>3767</v>
      </c>
      <c r="I10" s="1163" t="s">
        <v>3772</v>
      </c>
      <c r="J10" s="339" t="s">
        <v>3776</v>
      </c>
      <c r="K10" s="1164" t="s">
        <v>3781</v>
      </c>
      <c r="L10" s="1385"/>
      <c r="M10" s="1384">
        <f>IF(ISNUMBER(FIND("/",$B21,1)),MID($B21,1,FIND("/",$B21,1)-1),$B21)</f>
        <v>0</v>
      </c>
      <c r="N10" s="1384" t="str">
        <f>IF(ISNUMBER(FIND("/",$B21,1)),MID($B21,FIND("/",$B21,1)+1,LEN($B21)),"")</f>
        <v/>
      </c>
      <c r="O10" s="1394"/>
      <c r="P10" s="1394"/>
      <c r="Q10" s="1394"/>
      <c r="R10" s="2181"/>
      <c r="S10" s="2181"/>
      <c r="T10" s="2187"/>
      <c r="U10" s="2188">
        <v>40909</v>
      </c>
      <c r="V10" s="2188">
        <v>41275</v>
      </c>
      <c r="W10" s="2188">
        <v>41640</v>
      </c>
      <c r="X10" s="2188">
        <v>42005</v>
      </c>
      <c r="Y10" s="2188">
        <v>42370</v>
      </c>
      <c r="Z10" s="2188">
        <v>40909</v>
      </c>
      <c r="AA10" s="2187"/>
    </row>
    <row r="11" spans="1:80" ht="60">
      <c r="A11" s="1159" t="s">
        <v>1588</v>
      </c>
      <c r="B11" s="1160" t="s">
        <v>3763</v>
      </c>
      <c r="C11" s="356">
        <v>43413</v>
      </c>
      <c r="D11" s="1161">
        <v>45260</v>
      </c>
      <c r="E11" s="1312" t="str">
        <f t="shared" ca="1" si="0"/>
        <v>CADUCADO</v>
      </c>
      <c r="F11" s="1312" t="str">
        <f t="shared" ca="1" si="1"/>
        <v>ALERTA</v>
      </c>
      <c r="G11" s="1162" t="s">
        <v>1277</v>
      </c>
      <c r="H11" s="339" t="s">
        <v>3768</v>
      </c>
      <c r="I11" s="1163" t="s">
        <v>3773</v>
      </c>
      <c r="J11" s="339" t="s">
        <v>3777</v>
      </c>
      <c r="K11" s="1164" t="s">
        <v>3782</v>
      </c>
      <c r="L11" s="1385"/>
      <c r="N11" s="1384" t="str">
        <f>IF(ISNUMBER(FIND("/",$B22,1)),MID($B22,FIND("/",$B22,1)+1,LEN($B22)),"")</f>
        <v/>
      </c>
      <c r="O11" s="1394"/>
      <c r="P11" s="1394"/>
      <c r="Q11" s="1394"/>
      <c r="R11" s="2181"/>
      <c r="S11" s="2181"/>
      <c r="T11" s="2187"/>
      <c r="U11" s="2189">
        <v>41274</v>
      </c>
      <c r="V11" s="2189">
        <v>41639</v>
      </c>
      <c r="W11" s="2189">
        <v>42004</v>
      </c>
      <c r="X11" s="2189">
        <v>42369</v>
      </c>
      <c r="Y11" s="2189">
        <v>42735</v>
      </c>
      <c r="Z11" s="2189">
        <v>42735</v>
      </c>
      <c r="AA11" s="2187"/>
    </row>
    <row r="12" spans="1:80" ht="30.75" customHeight="1">
      <c r="A12" s="1423" t="s">
        <v>1589</v>
      </c>
      <c r="B12" s="1424" t="s">
        <v>4706</v>
      </c>
      <c r="C12" s="1425">
        <v>44077</v>
      </c>
      <c r="D12" s="1426">
        <v>45930</v>
      </c>
      <c r="E12" s="1427" t="str">
        <f t="shared" ca="1" si="0"/>
        <v>CADUCADO</v>
      </c>
      <c r="F12" s="1427" t="str">
        <f t="shared" ca="1" si="1"/>
        <v>ALERTA</v>
      </c>
      <c r="G12" s="1428" t="s">
        <v>1277</v>
      </c>
      <c r="H12" s="1429" t="s">
        <v>4682</v>
      </c>
      <c r="I12" s="1430" t="s">
        <v>4683</v>
      </c>
      <c r="J12" s="1429"/>
      <c r="K12" s="1431"/>
      <c r="L12" s="1385"/>
      <c r="N12" s="1384" t="str">
        <f>IF(ISNUMBER(FIND("/",$B23,1)),MID($B23,FIND("/",$B23,1)+1,LEN($B23)),"")</f>
        <v/>
      </c>
      <c r="O12" s="1394"/>
      <c r="P12" s="1394"/>
      <c r="Q12" s="1394"/>
      <c r="R12" s="2181"/>
      <c r="S12" s="2181"/>
    </row>
    <row r="13" spans="1:80" s="1382" customFormat="1" ht="45">
      <c r="A13" s="1159" t="s">
        <v>1588</v>
      </c>
      <c r="B13" s="1160" t="s">
        <v>4685</v>
      </c>
      <c r="C13" s="1432">
        <v>44077</v>
      </c>
      <c r="D13" s="1433">
        <v>45930</v>
      </c>
      <c r="E13" s="1312" t="str">
        <f t="shared" ca="1" si="0"/>
        <v>CADUCADO</v>
      </c>
      <c r="F13" s="1312" t="str">
        <f t="shared" ca="1" si="1"/>
        <v>ALERTA</v>
      </c>
      <c r="G13" s="1434" t="s">
        <v>1277</v>
      </c>
      <c r="H13" s="339" t="s">
        <v>4689</v>
      </c>
      <c r="I13" s="1163" t="s">
        <v>4693</v>
      </c>
      <c r="J13" s="339" t="s">
        <v>4697</v>
      </c>
      <c r="K13" s="1164" t="s">
        <v>4701</v>
      </c>
      <c r="L13" s="1380"/>
      <c r="M13" s="1379"/>
      <c r="N13" s="1379" t="str">
        <f>IF(ISNUMBER(FIND("/",$B19,1)),MID($B19,FIND("/",$B19,1)+1,LEN($B19)),"")</f>
        <v/>
      </c>
      <c r="O13" s="1381"/>
      <c r="P13" s="1381"/>
      <c r="Q13" s="1381"/>
      <c r="R13" s="2190"/>
      <c r="S13" s="2190"/>
      <c r="T13" s="2191"/>
      <c r="U13" s="2191"/>
      <c r="V13" s="2191"/>
      <c r="W13" s="2191"/>
      <c r="X13" s="2191"/>
      <c r="Y13" s="2191"/>
      <c r="Z13" s="2191"/>
      <c r="AA13" s="2191"/>
      <c r="AB13" s="2191"/>
      <c r="AC13" s="2191"/>
      <c r="AD13" s="2191"/>
      <c r="AE13" s="2191"/>
      <c r="AF13" s="2191"/>
      <c r="AG13" s="2191"/>
      <c r="AH13" s="2191"/>
      <c r="AI13" s="2191"/>
      <c r="AJ13" s="2191"/>
    </row>
    <row r="14" spans="1:80" ht="60">
      <c r="A14" s="1418" t="s">
        <v>1588</v>
      </c>
      <c r="B14" s="1419" t="s">
        <v>4686</v>
      </c>
      <c r="C14" s="1432">
        <v>44077</v>
      </c>
      <c r="D14" s="1433">
        <v>45930</v>
      </c>
      <c r="E14" s="1312" t="str">
        <f t="shared" ca="1" si="0"/>
        <v>CADUCADO</v>
      </c>
      <c r="F14" s="1312" t="str">
        <f t="shared" ca="1" si="1"/>
        <v>ALERTA</v>
      </c>
      <c r="G14" s="1434" t="s">
        <v>1277</v>
      </c>
      <c r="H14" s="1420" t="s">
        <v>4690</v>
      </c>
      <c r="I14" s="1421" t="s">
        <v>4694</v>
      </c>
      <c r="J14" s="1420" t="s">
        <v>4698</v>
      </c>
      <c r="K14" s="1422" t="s">
        <v>4702</v>
      </c>
      <c r="L14" s="1385"/>
      <c r="N14" s="1384" t="str">
        <f>IF(ISNUMBER(FIND("/",$B20,1)),MID($B20,FIND("/",$B20,1)+1,LEN($B20)),"")</f>
        <v/>
      </c>
      <c r="O14" s="1394"/>
      <c r="P14" s="1394"/>
      <c r="Q14" s="1394"/>
      <c r="R14" s="2181"/>
      <c r="S14" s="2181"/>
    </row>
    <row r="15" spans="1:80" ht="30">
      <c r="A15" s="1159" t="s">
        <v>1588</v>
      </c>
      <c r="B15" s="1160" t="s">
        <v>4687</v>
      </c>
      <c r="C15" s="1432">
        <v>44077</v>
      </c>
      <c r="D15" s="1433">
        <v>45930</v>
      </c>
      <c r="E15" s="1312" t="str">
        <f t="shared" ca="1" si="0"/>
        <v>CADUCADO</v>
      </c>
      <c r="F15" s="1312" t="str">
        <f t="shared" ca="1" si="1"/>
        <v>ALERTA</v>
      </c>
      <c r="G15" s="1434" t="s">
        <v>1277</v>
      </c>
      <c r="H15" s="339" t="s">
        <v>4691</v>
      </c>
      <c r="I15" s="1163" t="s">
        <v>4695</v>
      </c>
      <c r="J15" s="339" t="s">
        <v>4699</v>
      </c>
      <c r="K15" s="1164" t="s">
        <v>4703</v>
      </c>
      <c r="L15" s="1385"/>
      <c r="N15" s="1384" t="str">
        <f t="shared" ref="N15:N46" si="2">IF(ISNUMBER(FIND("/",$B26,1)),MID($B26,FIND("/",$B26,1)+1,LEN($B26)),"")</f>
        <v/>
      </c>
      <c r="O15" s="1394"/>
      <c r="P15" s="1394"/>
      <c r="Q15" s="1394"/>
      <c r="R15" s="2181"/>
      <c r="S15" s="2181"/>
    </row>
    <row r="16" spans="1:80" ht="53.25" customHeight="1">
      <c r="A16" s="1418" t="s">
        <v>1588</v>
      </c>
      <c r="B16" s="1419" t="s">
        <v>4688</v>
      </c>
      <c r="C16" s="1432">
        <v>44077</v>
      </c>
      <c r="D16" s="1433">
        <v>45930</v>
      </c>
      <c r="E16" s="1312" t="str">
        <f t="shared" ca="1" si="0"/>
        <v>CADUCADO</v>
      </c>
      <c r="F16" s="1312" t="str">
        <f t="shared" ca="1" si="1"/>
        <v>ALERTA</v>
      </c>
      <c r="G16" s="1434" t="s">
        <v>1277</v>
      </c>
      <c r="H16" s="1420" t="s">
        <v>4692</v>
      </c>
      <c r="I16" s="1421" t="s">
        <v>4696</v>
      </c>
      <c r="J16" s="1420" t="s">
        <v>4700</v>
      </c>
      <c r="K16" s="1422" t="s">
        <v>4704</v>
      </c>
      <c r="L16" s="1385"/>
      <c r="N16" s="1384" t="str">
        <f t="shared" si="2"/>
        <v/>
      </c>
      <c r="O16" s="1394"/>
      <c r="P16" s="1394"/>
      <c r="Q16" s="1394"/>
      <c r="R16" s="2181"/>
      <c r="S16" s="2181"/>
    </row>
    <row r="17" spans="1:23" s="2162" customFormat="1" ht="15.75">
      <c r="A17" s="2597" t="s">
        <v>2177</v>
      </c>
      <c r="B17" s="2598"/>
      <c r="C17" s="2192"/>
      <c r="D17" s="2192"/>
      <c r="E17" s="2192"/>
      <c r="F17" s="2192"/>
      <c r="G17" s="2192"/>
      <c r="H17" s="2193"/>
      <c r="I17" s="2193"/>
      <c r="J17" s="2194"/>
      <c r="K17" s="2195" t="s">
        <v>2224</v>
      </c>
      <c r="L17" s="2166"/>
      <c r="M17" s="2163"/>
      <c r="N17" s="2163" t="str">
        <f t="shared" si="2"/>
        <v/>
      </c>
      <c r="O17" s="2181"/>
      <c r="P17" s="2181"/>
      <c r="Q17" s="2181"/>
      <c r="R17" s="2181"/>
      <c r="S17" s="2181"/>
      <c r="T17" s="2181"/>
      <c r="U17" s="2181"/>
      <c r="V17" s="2181"/>
      <c r="W17" s="2181"/>
    </row>
    <row r="18" spans="1:23" s="2162" customFormat="1">
      <c r="A18" s="2183"/>
      <c r="B18" s="2183"/>
      <c r="C18" s="2183"/>
      <c r="D18" s="2183"/>
      <c r="E18" s="2183"/>
      <c r="F18" s="2183"/>
      <c r="G18" s="2196"/>
      <c r="H18" s="2183"/>
      <c r="I18" s="2197"/>
      <c r="J18" s="2198"/>
      <c r="K18" s="2198"/>
      <c r="L18" s="2166"/>
      <c r="M18" s="2163"/>
      <c r="N18" s="2163" t="str">
        <f t="shared" si="2"/>
        <v/>
      </c>
      <c r="O18" s="2181"/>
      <c r="P18" s="2181"/>
      <c r="Q18" s="2181"/>
      <c r="R18" s="2181"/>
      <c r="S18" s="2181"/>
      <c r="T18" s="2181"/>
      <c r="U18" s="2181"/>
      <c r="V18" s="2181"/>
      <c r="W18" s="2181"/>
    </row>
    <row r="19" spans="1:23" ht="35.25" customHeight="1">
      <c r="A19" s="1399" t="s">
        <v>1599</v>
      </c>
      <c r="B19" s="1399" t="s">
        <v>1600</v>
      </c>
      <c r="C19" s="1399" t="s">
        <v>1601</v>
      </c>
      <c r="D19" s="1399" t="s">
        <v>1602</v>
      </c>
      <c r="E19" s="2206"/>
      <c r="F19" s="2206"/>
      <c r="G19" s="2196"/>
      <c r="H19" s="2183"/>
      <c r="I19" s="2197"/>
      <c r="J19" s="2198"/>
      <c r="K19" s="2198"/>
      <c r="L19" s="2166"/>
      <c r="M19" s="2163"/>
      <c r="N19" s="2163" t="str">
        <f t="shared" si="2"/>
        <v/>
      </c>
      <c r="O19" s="2181"/>
      <c r="P19" s="2181"/>
      <c r="Q19" s="2181"/>
      <c r="R19" s="2181"/>
      <c r="S19" s="2181"/>
      <c r="T19" s="2181"/>
      <c r="U19" s="2181"/>
      <c r="V19" s="2181"/>
      <c r="W19" s="2181"/>
    </row>
    <row r="20" spans="1:23">
      <c r="A20" s="1400">
        <f>COUNTIF($A5:$A17,"P*")</f>
        <v>10</v>
      </c>
      <c r="B20" s="1400">
        <f>COUNTIF($A5:$A17,"S*")</f>
        <v>0</v>
      </c>
      <c r="C20" s="1400">
        <f>COUNTIF($A5:$A17,"F")</f>
        <v>2</v>
      </c>
      <c r="D20" s="1400">
        <f>COUNTIF($A5:$A17,"P*") + COUNTIF($A5:$A17,"S2") *2 + COUNTIF($A5:$A17,"S3") *3 + COUNTIF($A5:$A17,"S4") *4</f>
        <v>10</v>
      </c>
      <c r="E20" s="2196"/>
      <c r="F20" s="2196"/>
      <c r="G20" s="2196"/>
      <c r="H20" s="2197"/>
      <c r="I20" s="2198"/>
      <c r="J20" s="2198"/>
      <c r="K20" s="2198"/>
      <c r="L20" s="2166"/>
      <c r="M20" s="2163"/>
      <c r="N20" s="2163" t="str">
        <f t="shared" si="2"/>
        <v/>
      </c>
      <c r="O20" s="2181"/>
      <c r="P20" s="2181"/>
      <c r="Q20" s="2181"/>
      <c r="R20" s="2181"/>
      <c r="S20" s="2181"/>
      <c r="T20" s="2181"/>
      <c r="U20" s="2181"/>
      <c r="V20" s="2181"/>
      <c r="W20" s="2181"/>
    </row>
    <row r="21" spans="1:23" s="2162" customFormat="1">
      <c r="A21" s="2199"/>
      <c r="B21" s="2196"/>
      <c r="C21" s="2200"/>
      <c r="D21" s="2201"/>
      <c r="E21" s="2201"/>
      <c r="F21" s="2201"/>
      <c r="G21" s="2196"/>
      <c r="H21" s="2202"/>
      <c r="I21" s="2196"/>
      <c r="J21" s="2183"/>
      <c r="K21" s="2198"/>
      <c r="L21" s="2166"/>
      <c r="M21" s="2163"/>
      <c r="N21" s="2163" t="str">
        <f t="shared" si="2"/>
        <v/>
      </c>
      <c r="O21" s="2181"/>
      <c r="P21" s="2181"/>
      <c r="Q21" s="2181"/>
      <c r="R21" s="2181"/>
      <c r="S21" s="2181"/>
      <c r="T21" s="2181"/>
      <c r="U21" s="2181"/>
      <c r="V21" s="2181"/>
      <c r="W21" s="2181"/>
    </row>
    <row r="22" spans="1:23" s="2162" customFormat="1">
      <c r="A22" s="2199"/>
      <c r="B22" s="2196"/>
      <c r="C22" s="2200"/>
      <c r="D22" s="2201"/>
      <c r="E22" s="2201"/>
      <c r="F22" s="2201"/>
      <c r="G22" s="2196"/>
      <c r="H22" s="2202"/>
      <c r="I22" s="2198"/>
      <c r="J22" s="2198"/>
      <c r="K22" s="2198"/>
      <c r="L22" s="2166"/>
      <c r="M22" s="2163"/>
      <c r="N22" s="2163" t="str">
        <f t="shared" si="2"/>
        <v/>
      </c>
      <c r="O22" s="2181"/>
      <c r="P22" s="2181"/>
      <c r="Q22" s="2181"/>
      <c r="R22" s="2181"/>
      <c r="S22" s="2181"/>
      <c r="T22" s="2181"/>
      <c r="U22" s="2181"/>
      <c r="V22" s="2181"/>
      <c r="W22" s="2181"/>
    </row>
    <row r="23" spans="1:23" s="2162" customFormat="1">
      <c r="A23" s="2203"/>
      <c r="B23" s="2196"/>
      <c r="C23" s="2200"/>
      <c r="D23" s="2163"/>
      <c r="E23" s="2163"/>
      <c r="F23" s="2163"/>
      <c r="G23" s="2196"/>
      <c r="H23" s="2204"/>
      <c r="I23" s="2198"/>
      <c r="J23" s="2198"/>
      <c r="L23" s="2166"/>
      <c r="M23" s="2163"/>
      <c r="N23" s="2163" t="str">
        <f t="shared" si="2"/>
        <v/>
      </c>
      <c r="O23" s="2181"/>
      <c r="P23" s="2181"/>
      <c r="Q23" s="2181"/>
      <c r="R23" s="2181"/>
      <c r="S23" s="2181"/>
      <c r="T23" s="2181"/>
      <c r="U23" s="2181"/>
      <c r="V23" s="2181"/>
      <c r="W23" s="2181"/>
    </row>
    <row r="24" spans="1:23" s="2162" customFormat="1">
      <c r="G24" s="2196"/>
      <c r="H24" s="2205"/>
      <c r="J24" s="2198"/>
      <c r="L24" s="2166"/>
      <c r="M24" s="2163"/>
      <c r="N24" s="2163" t="str">
        <f t="shared" si="2"/>
        <v/>
      </c>
      <c r="O24" s="2181"/>
      <c r="P24" s="2181"/>
      <c r="Q24" s="2181"/>
      <c r="R24" s="2181"/>
      <c r="S24" s="2181"/>
      <c r="T24" s="2181"/>
      <c r="U24" s="2181"/>
      <c r="V24" s="2181"/>
      <c r="W24" s="2181"/>
    </row>
    <row r="25" spans="1:23" s="2162" customFormat="1">
      <c r="G25" s="2196"/>
      <c r="H25" s="2198"/>
      <c r="L25" s="2166"/>
      <c r="M25" s="2163"/>
      <c r="N25" s="2163" t="str">
        <f t="shared" si="2"/>
        <v/>
      </c>
    </row>
    <row r="26" spans="1:23" s="2162" customFormat="1">
      <c r="A26" s="2203"/>
      <c r="B26" s="2196"/>
      <c r="C26" s="2200"/>
      <c r="D26" s="2163"/>
      <c r="E26" s="2163"/>
      <c r="F26" s="2163"/>
      <c r="G26" s="2196"/>
      <c r="H26" s="2198"/>
      <c r="L26" s="2166"/>
      <c r="M26" s="2163"/>
      <c r="N26" s="2163" t="str">
        <f t="shared" si="2"/>
        <v/>
      </c>
    </row>
    <row r="27" spans="1:23" s="2162" customFormat="1">
      <c r="A27" s="2203"/>
      <c r="B27" s="2196"/>
      <c r="C27" s="2200"/>
      <c r="D27" s="2163"/>
      <c r="E27" s="2163"/>
      <c r="F27" s="2163"/>
      <c r="G27" s="2196"/>
      <c r="H27" s="2198"/>
      <c r="L27" s="2166"/>
      <c r="M27" s="2163"/>
      <c r="N27" s="2163" t="str">
        <f t="shared" si="2"/>
        <v/>
      </c>
    </row>
    <row r="28" spans="1:23" s="2162" customFormat="1">
      <c r="A28" s="2203"/>
      <c r="B28" s="2196"/>
      <c r="C28" s="2200"/>
      <c r="D28" s="2163"/>
      <c r="E28" s="2163"/>
      <c r="F28" s="2163"/>
      <c r="G28" s="2196"/>
      <c r="H28" s="2198"/>
      <c r="L28" s="2163"/>
      <c r="M28" s="2163"/>
      <c r="N28" s="2163" t="str">
        <f t="shared" si="2"/>
        <v/>
      </c>
    </row>
    <row r="29" spans="1:23" s="2162" customFormat="1">
      <c r="A29" s="2203"/>
      <c r="B29" s="2196"/>
      <c r="C29" s="2200"/>
      <c r="D29" s="2163"/>
      <c r="E29" s="2163"/>
      <c r="F29" s="2163"/>
      <c r="G29" s="2196"/>
      <c r="H29" s="2198"/>
      <c r="L29" s="2163"/>
      <c r="M29" s="2163"/>
      <c r="N29" s="2163" t="str">
        <f t="shared" si="2"/>
        <v/>
      </c>
    </row>
    <row r="30" spans="1:23" s="2162" customFormat="1">
      <c r="A30" s="2203"/>
      <c r="B30" s="2196"/>
      <c r="C30" s="2200"/>
      <c r="D30" s="2163"/>
      <c r="E30" s="2163"/>
      <c r="F30" s="2163"/>
      <c r="G30" s="2196"/>
      <c r="H30" s="2198"/>
      <c r="L30" s="2163"/>
      <c r="M30" s="2163"/>
      <c r="N30" s="2163" t="str">
        <f t="shared" si="2"/>
        <v/>
      </c>
    </row>
    <row r="31" spans="1:23" s="2162" customFormat="1">
      <c r="A31" s="2203"/>
      <c r="B31" s="2196"/>
      <c r="C31" s="2200"/>
      <c r="D31" s="2163"/>
      <c r="E31" s="2163"/>
      <c r="F31" s="2163"/>
      <c r="G31" s="2196"/>
      <c r="H31" s="2198"/>
      <c r="L31" s="2163"/>
      <c r="M31" s="2163"/>
      <c r="N31" s="2163" t="str">
        <f t="shared" si="2"/>
        <v/>
      </c>
    </row>
    <row r="32" spans="1:23" s="2162" customFormat="1">
      <c r="A32" s="2203"/>
      <c r="B32" s="2196"/>
      <c r="C32" s="2200"/>
      <c r="D32" s="2163"/>
      <c r="E32" s="2163"/>
      <c r="F32" s="2163"/>
      <c r="G32" s="2196"/>
      <c r="H32" s="2198"/>
      <c r="L32" s="2163"/>
      <c r="M32" s="2163"/>
      <c r="N32" s="2163" t="str">
        <f t="shared" si="2"/>
        <v/>
      </c>
    </row>
    <row r="33" spans="1:14">
      <c r="A33" s="1403"/>
      <c r="B33" s="1396"/>
      <c r="C33" s="1401"/>
      <c r="D33" s="1384"/>
      <c r="E33" s="1384"/>
      <c r="F33" s="1384"/>
      <c r="G33" s="1396"/>
      <c r="H33" s="1398"/>
      <c r="N33" s="1384" t="str">
        <f t="shared" si="2"/>
        <v/>
      </c>
    </row>
    <row r="34" spans="1:14">
      <c r="A34" s="1403"/>
      <c r="B34" s="1396"/>
      <c r="C34" s="1401"/>
      <c r="D34" s="1384"/>
      <c r="E34" s="1384"/>
      <c r="F34" s="1384"/>
      <c r="G34" s="1396"/>
      <c r="H34" s="1398"/>
      <c r="N34" s="1384" t="str">
        <f t="shared" si="2"/>
        <v/>
      </c>
    </row>
    <row r="35" spans="1:14">
      <c r="A35" s="1403"/>
      <c r="B35" s="1396"/>
      <c r="C35" s="1401"/>
      <c r="D35" s="1384"/>
      <c r="E35" s="1384"/>
      <c r="F35" s="1384"/>
      <c r="G35" s="1396"/>
      <c r="H35" s="1398"/>
      <c r="N35" s="1384" t="str">
        <f t="shared" si="2"/>
        <v/>
      </c>
    </row>
    <row r="36" spans="1:14">
      <c r="A36" s="1403"/>
      <c r="B36" s="1396"/>
      <c r="C36" s="1401"/>
      <c r="D36" s="1384"/>
      <c r="E36" s="1384"/>
      <c r="F36" s="1384"/>
      <c r="G36" s="1396"/>
      <c r="H36" s="1398"/>
      <c r="N36" s="1384" t="str">
        <f t="shared" si="2"/>
        <v/>
      </c>
    </row>
    <row r="37" spans="1:14">
      <c r="A37" s="1403"/>
      <c r="B37" s="1396"/>
      <c r="C37" s="1401"/>
      <c r="D37" s="1384"/>
      <c r="E37" s="1384"/>
      <c r="F37" s="1384"/>
      <c r="G37" s="1396"/>
      <c r="H37" s="1398"/>
      <c r="N37" s="1384" t="str">
        <f t="shared" si="2"/>
        <v/>
      </c>
    </row>
    <row r="38" spans="1:14">
      <c r="A38" s="1403"/>
      <c r="B38" s="1396"/>
      <c r="C38" s="1401"/>
      <c r="D38" s="1384"/>
      <c r="E38" s="1384"/>
      <c r="F38" s="1384"/>
      <c r="G38" s="1396"/>
      <c r="H38" s="1398"/>
      <c r="N38" s="1384" t="str">
        <f t="shared" si="2"/>
        <v/>
      </c>
    </row>
    <row r="39" spans="1:14">
      <c r="A39" s="1403"/>
      <c r="B39" s="1396"/>
      <c r="C39" s="1401"/>
      <c r="D39" s="1384"/>
      <c r="E39" s="1384"/>
      <c r="F39" s="1384"/>
      <c r="G39" s="1396"/>
      <c r="H39" s="1398"/>
      <c r="N39" s="1384" t="str">
        <f t="shared" si="2"/>
        <v/>
      </c>
    </row>
    <row r="40" spans="1:14">
      <c r="A40" s="1403"/>
      <c r="B40" s="1396"/>
      <c r="C40" s="1401"/>
      <c r="D40" s="1384"/>
      <c r="E40" s="1384"/>
      <c r="F40" s="1384"/>
      <c r="G40" s="1396"/>
      <c r="H40" s="1398"/>
      <c r="N40" s="1384" t="str">
        <f t="shared" si="2"/>
        <v/>
      </c>
    </row>
    <row r="41" spans="1:14">
      <c r="A41" s="1403"/>
      <c r="B41" s="1396"/>
      <c r="C41" s="1401"/>
      <c r="D41" s="1384"/>
      <c r="E41" s="1384"/>
      <c r="F41" s="1384"/>
      <c r="G41" s="1396"/>
      <c r="H41" s="1398"/>
      <c r="N41" s="1384" t="str">
        <f t="shared" si="2"/>
        <v/>
      </c>
    </row>
    <row r="42" spans="1:14">
      <c r="A42" s="1403"/>
      <c r="B42" s="1396"/>
      <c r="C42" s="1401"/>
      <c r="D42" s="1384"/>
      <c r="E42" s="1384"/>
      <c r="F42" s="1384"/>
      <c r="G42" s="1396"/>
      <c r="H42" s="1398"/>
      <c r="N42" s="1384" t="str">
        <f t="shared" si="2"/>
        <v/>
      </c>
    </row>
    <row r="43" spans="1:14">
      <c r="A43" s="1403"/>
      <c r="C43" s="1401"/>
      <c r="D43" s="1384"/>
      <c r="E43" s="1384"/>
      <c r="F43" s="1384"/>
      <c r="G43" s="1396"/>
      <c r="H43" s="1398"/>
      <c r="N43" s="1384" t="str">
        <f t="shared" si="2"/>
        <v/>
      </c>
    </row>
    <row r="44" spans="1:14">
      <c r="A44" s="1403"/>
      <c r="B44" s="1396"/>
      <c r="C44" s="1401"/>
      <c r="D44" s="1384"/>
      <c r="E44" s="1384"/>
      <c r="F44" s="1384"/>
      <c r="G44" s="1396"/>
      <c r="H44" s="1398"/>
      <c r="N44" s="1384" t="str">
        <f t="shared" si="2"/>
        <v/>
      </c>
    </row>
    <row r="45" spans="1:14">
      <c r="A45" s="1403"/>
      <c r="B45" s="1396"/>
      <c r="C45" s="1401"/>
      <c r="D45" s="1384"/>
      <c r="E45" s="1384"/>
      <c r="F45" s="1384"/>
      <c r="G45" s="1396"/>
      <c r="H45" s="1398"/>
      <c r="N45" s="1384" t="str">
        <f t="shared" si="2"/>
        <v/>
      </c>
    </row>
    <row r="46" spans="1:14">
      <c r="A46" s="1403"/>
      <c r="B46" s="1396"/>
      <c r="C46" s="1401"/>
      <c r="D46" s="1384"/>
      <c r="E46" s="1384"/>
      <c r="F46" s="1384"/>
      <c r="G46" s="1396"/>
      <c r="H46" s="1398"/>
      <c r="N46" s="1384" t="str">
        <f t="shared" si="2"/>
        <v/>
      </c>
    </row>
    <row r="47" spans="1:14">
      <c r="A47" s="1403"/>
      <c r="B47" s="1396"/>
      <c r="C47" s="1401"/>
      <c r="D47" s="1384"/>
      <c r="E47" s="1384"/>
      <c r="F47" s="1384"/>
      <c r="G47" s="1396"/>
      <c r="H47" s="1398"/>
      <c r="N47" s="1384" t="str">
        <f t="shared" ref="N47:N69" si="3">IF(ISNUMBER(FIND("/",$B58,1)),MID($B58,FIND("/",$B58,1)+1,LEN($B58)),"")</f>
        <v/>
      </c>
    </row>
    <row r="48" spans="1:14">
      <c r="A48" s="1403"/>
      <c r="B48" s="1396"/>
      <c r="C48" s="1401"/>
      <c r="D48" s="1384"/>
      <c r="E48" s="1384"/>
      <c r="F48" s="1384"/>
      <c r="G48" s="1396"/>
      <c r="H48" s="1398"/>
      <c r="N48" s="1384" t="str">
        <f t="shared" si="3"/>
        <v/>
      </c>
    </row>
    <row r="49" spans="1:14">
      <c r="A49" s="1403"/>
      <c r="B49" s="1396"/>
      <c r="C49" s="1401"/>
      <c r="D49" s="1384"/>
      <c r="E49" s="1384"/>
      <c r="F49" s="1384"/>
      <c r="G49" s="1396"/>
      <c r="H49" s="1398"/>
      <c r="N49" s="1384" t="str">
        <f t="shared" si="3"/>
        <v/>
      </c>
    </row>
    <row r="50" spans="1:14">
      <c r="A50" s="1403"/>
      <c r="B50" s="1396"/>
      <c r="C50" s="1401"/>
      <c r="D50" s="1384"/>
      <c r="E50" s="1384"/>
      <c r="F50" s="1384"/>
      <c r="G50" s="1396"/>
      <c r="H50" s="1398"/>
      <c r="L50" s="1404"/>
      <c r="N50" s="1384" t="str">
        <f t="shared" si="3"/>
        <v/>
      </c>
    </row>
    <row r="51" spans="1:14">
      <c r="A51" s="1403"/>
      <c r="B51" s="1396"/>
      <c r="C51" s="1401"/>
      <c r="D51" s="1384"/>
      <c r="E51" s="1384"/>
      <c r="F51" s="1384"/>
      <c r="G51" s="1396"/>
      <c r="H51" s="1398"/>
      <c r="L51" s="1404"/>
      <c r="N51" s="1384" t="str">
        <f t="shared" si="3"/>
        <v/>
      </c>
    </row>
    <row r="52" spans="1:14">
      <c r="A52" s="1403"/>
      <c r="B52" s="1396"/>
      <c r="C52" s="1401"/>
      <c r="D52" s="1384"/>
      <c r="E52" s="1384"/>
      <c r="F52" s="1384"/>
      <c r="G52" s="1396"/>
      <c r="H52" s="1398"/>
      <c r="N52" s="1384" t="str">
        <f t="shared" si="3"/>
        <v/>
      </c>
    </row>
    <row r="53" spans="1:14">
      <c r="A53" s="1403"/>
      <c r="B53" s="1396"/>
      <c r="C53" s="1401"/>
      <c r="D53" s="1384"/>
      <c r="E53" s="1384"/>
      <c r="F53" s="1384"/>
      <c r="G53" s="1396"/>
      <c r="H53" s="1398"/>
      <c r="N53" s="1384" t="str">
        <f t="shared" si="3"/>
        <v/>
      </c>
    </row>
    <row r="54" spans="1:14">
      <c r="A54" s="1403"/>
      <c r="B54" s="1396"/>
      <c r="C54" s="1401"/>
      <c r="D54" s="1384"/>
      <c r="E54" s="1384"/>
      <c r="F54" s="1384"/>
      <c r="G54" s="1396"/>
      <c r="H54" s="1398"/>
      <c r="N54" s="1384" t="str">
        <f t="shared" si="3"/>
        <v/>
      </c>
    </row>
    <row r="55" spans="1:14">
      <c r="A55" s="1403"/>
      <c r="B55" s="1396"/>
      <c r="C55" s="1401"/>
      <c r="D55" s="1384"/>
      <c r="E55" s="1384"/>
      <c r="F55" s="1384"/>
      <c r="G55" s="1396"/>
      <c r="H55" s="1398"/>
      <c r="N55" s="1384" t="str">
        <f t="shared" si="3"/>
        <v/>
      </c>
    </row>
    <row r="56" spans="1:14">
      <c r="A56" s="1403"/>
      <c r="B56" s="1396"/>
      <c r="C56" s="1401"/>
      <c r="D56" s="1384"/>
      <c r="E56" s="1384"/>
      <c r="F56" s="1384"/>
      <c r="G56" s="1396"/>
      <c r="H56" s="1398"/>
      <c r="N56" s="1384" t="str">
        <f t="shared" si="3"/>
        <v/>
      </c>
    </row>
    <row r="57" spans="1:14">
      <c r="A57" s="1403"/>
      <c r="B57" s="1396"/>
      <c r="C57" s="1401"/>
      <c r="D57" s="1384"/>
      <c r="E57" s="1384"/>
      <c r="F57" s="1384"/>
      <c r="G57" s="1396"/>
      <c r="H57" s="1398"/>
      <c r="N57" s="1384" t="str">
        <f t="shared" si="3"/>
        <v/>
      </c>
    </row>
    <row r="58" spans="1:14">
      <c r="A58" s="1403"/>
      <c r="B58" s="1396"/>
      <c r="C58" s="1401"/>
      <c r="D58" s="1384"/>
      <c r="E58" s="1384"/>
      <c r="F58" s="1384"/>
      <c r="G58" s="1396"/>
      <c r="H58" s="1398"/>
      <c r="N58" s="1384" t="str">
        <f t="shared" si="3"/>
        <v/>
      </c>
    </row>
    <row r="59" spans="1:14">
      <c r="A59" s="1403"/>
      <c r="B59" s="1396"/>
      <c r="C59" s="1401"/>
      <c r="D59" s="1384"/>
      <c r="E59" s="1384"/>
      <c r="F59" s="1384"/>
      <c r="G59" s="1396"/>
      <c r="H59" s="1398"/>
      <c r="M59" s="1384">
        <f t="shared" ref="M59:M69" si="4">IF(ISNUMBER(FIND("/",$B70,1)),MID($B70,1,FIND("/",$B70,1)-1),$B70)</f>
        <v>0</v>
      </c>
      <c r="N59" s="1384" t="str">
        <f t="shared" si="3"/>
        <v/>
      </c>
    </row>
    <row r="60" spans="1:14">
      <c r="A60" s="1403"/>
      <c r="B60" s="1396"/>
      <c r="C60" s="1401"/>
      <c r="D60" s="1384"/>
      <c r="E60" s="1384"/>
      <c r="F60" s="1384"/>
      <c r="G60" s="1396"/>
      <c r="H60" s="1398"/>
      <c r="M60" s="1384">
        <f t="shared" si="4"/>
        <v>0</v>
      </c>
      <c r="N60" s="1384" t="str">
        <f t="shared" si="3"/>
        <v/>
      </c>
    </row>
    <row r="61" spans="1:14">
      <c r="A61" s="1403"/>
      <c r="B61" s="1396"/>
      <c r="C61" s="1401"/>
      <c r="D61" s="1384"/>
      <c r="E61" s="1384"/>
      <c r="F61" s="1384"/>
      <c r="G61" s="1396"/>
      <c r="H61" s="1398"/>
      <c r="M61" s="1384">
        <f t="shared" si="4"/>
        <v>0</v>
      </c>
      <c r="N61" s="1384" t="str">
        <f t="shared" si="3"/>
        <v/>
      </c>
    </row>
    <row r="62" spans="1:14">
      <c r="A62" s="1403"/>
      <c r="B62" s="1396"/>
      <c r="C62" s="1401"/>
      <c r="D62" s="1384"/>
      <c r="E62" s="1384"/>
      <c r="F62" s="1384"/>
      <c r="G62" s="1396"/>
      <c r="H62" s="1398"/>
      <c r="M62" s="1384">
        <f t="shared" si="4"/>
        <v>0</v>
      </c>
      <c r="N62" s="1384" t="str">
        <f t="shared" si="3"/>
        <v/>
      </c>
    </row>
    <row r="63" spans="1:14">
      <c r="A63" s="1403"/>
      <c r="B63" s="1396"/>
      <c r="C63" s="1401"/>
      <c r="D63" s="1384"/>
      <c r="E63" s="1384"/>
      <c r="F63" s="1384"/>
      <c r="G63" s="1396"/>
      <c r="H63" s="1398"/>
      <c r="M63" s="1384">
        <f t="shared" si="4"/>
        <v>0</v>
      </c>
      <c r="N63" s="1384" t="str">
        <f t="shared" si="3"/>
        <v/>
      </c>
    </row>
    <row r="64" spans="1:14">
      <c r="A64" s="1403"/>
      <c r="B64" s="1396"/>
      <c r="C64" s="1401"/>
      <c r="D64" s="1384"/>
      <c r="E64" s="1384"/>
      <c r="F64" s="1384"/>
      <c r="G64" s="1396"/>
      <c r="H64" s="1398"/>
      <c r="M64" s="1384">
        <f t="shared" si="4"/>
        <v>0</v>
      </c>
      <c r="N64" s="1384" t="str">
        <f t="shared" si="3"/>
        <v/>
      </c>
    </row>
    <row r="65" spans="1:14">
      <c r="A65" s="1403"/>
      <c r="B65" s="1396"/>
      <c r="C65" s="1401"/>
      <c r="D65" s="1384"/>
      <c r="E65" s="1384"/>
      <c r="F65" s="1384"/>
      <c r="G65" s="1396"/>
      <c r="H65" s="1398"/>
      <c r="M65" s="1384">
        <f t="shared" si="4"/>
        <v>0</v>
      </c>
      <c r="N65" s="1384" t="str">
        <f t="shared" si="3"/>
        <v/>
      </c>
    </row>
    <row r="66" spans="1:14">
      <c r="A66" s="1403"/>
      <c r="B66" s="1396"/>
      <c r="C66" s="1401"/>
      <c r="D66" s="1384"/>
      <c r="E66" s="1384"/>
      <c r="F66" s="1384"/>
      <c r="G66" s="1396"/>
      <c r="H66" s="1398"/>
      <c r="M66" s="1384">
        <f t="shared" si="4"/>
        <v>0</v>
      </c>
      <c r="N66" s="1384" t="str">
        <f t="shared" si="3"/>
        <v/>
      </c>
    </row>
    <row r="67" spans="1:14">
      <c r="A67" s="1403"/>
      <c r="B67" s="1396"/>
      <c r="C67" s="1401"/>
      <c r="D67" s="1384"/>
      <c r="E67" s="1384"/>
      <c r="F67" s="1384"/>
      <c r="G67" s="1396"/>
      <c r="H67" s="1398"/>
      <c r="M67" s="1384">
        <f t="shared" si="4"/>
        <v>0</v>
      </c>
      <c r="N67" s="1384" t="str">
        <f t="shared" si="3"/>
        <v/>
      </c>
    </row>
    <row r="68" spans="1:14">
      <c r="A68" s="1403"/>
      <c r="B68" s="1396"/>
      <c r="C68" s="1401"/>
      <c r="D68" s="1384"/>
      <c r="E68" s="1384"/>
      <c r="F68" s="1384"/>
      <c r="G68" s="1396"/>
      <c r="H68" s="1398"/>
      <c r="M68" s="1384">
        <f t="shared" si="4"/>
        <v>0</v>
      </c>
      <c r="N68" s="1384" t="str">
        <f t="shared" si="3"/>
        <v/>
      </c>
    </row>
    <row r="69" spans="1:14">
      <c r="A69" s="1403"/>
      <c r="B69" s="1396"/>
      <c r="C69" s="1401"/>
      <c r="D69" s="1384"/>
      <c r="E69" s="1384"/>
      <c r="F69" s="1384"/>
      <c r="G69" s="1396"/>
      <c r="H69" s="1398"/>
      <c r="M69" s="1384">
        <f t="shared" si="4"/>
        <v>0</v>
      </c>
      <c r="N69" s="1384" t="str">
        <f t="shared" si="3"/>
        <v/>
      </c>
    </row>
    <row r="70" spans="1:14">
      <c r="A70" s="1403"/>
      <c r="B70" s="1396"/>
      <c r="C70" s="1401"/>
      <c r="D70" s="1384"/>
      <c r="E70" s="1384"/>
      <c r="F70" s="1384"/>
      <c r="G70" s="1396"/>
      <c r="H70" s="1398"/>
      <c r="M70" s="1384">
        <f t="shared" ref="M70:M133" si="5">IF(ISNUMBER(FIND("/",$B81,1)),MID($B81,1,FIND("/",$B81,1)-1),$B81)</f>
        <v>0</v>
      </c>
      <c r="N70" s="1384" t="str">
        <f t="shared" ref="N70:N133" si="6">IF(ISNUMBER(FIND("/",$B81,1)),MID($B81,FIND("/",$B81,1)+1,LEN($B81)),"")</f>
        <v/>
      </c>
    </row>
    <row r="71" spans="1:14">
      <c r="A71" s="1403"/>
      <c r="B71" s="1396"/>
      <c r="C71" s="1401"/>
      <c r="D71" s="1384"/>
      <c r="E71" s="1384"/>
      <c r="F71" s="1384"/>
      <c r="G71" s="1396"/>
      <c r="H71" s="1398"/>
      <c r="M71" s="1384">
        <f t="shared" si="5"/>
        <v>0</v>
      </c>
      <c r="N71" s="1384" t="str">
        <f t="shared" si="6"/>
        <v/>
      </c>
    </row>
    <row r="72" spans="1:14">
      <c r="A72" s="1403"/>
      <c r="B72" s="1396"/>
      <c r="C72" s="1401"/>
      <c r="D72" s="1384"/>
      <c r="E72" s="1384"/>
      <c r="F72" s="1384"/>
      <c r="G72" s="1396"/>
      <c r="H72" s="1398"/>
      <c r="M72" s="1384">
        <f t="shared" si="5"/>
        <v>0</v>
      </c>
      <c r="N72" s="1384" t="str">
        <f t="shared" si="6"/>
        <v/>
      </c>
    </row>
    <row r="73" spans="1:14">
      <c r="A73" s="1403"/>
      <c r="B73" s="1396"/>
      <c r="C73" s="1401"/>
      <c r="D73" s="1384"/>
      <c r="E73" s="1384"/>
      <c r="F73" s="1384"/>
      <c r="G73" s="1396"/>
      <c r="H73" s="1398"/>
      <c r="M73" s="1384">
        <f t="shared" si="5"/>
        <v>0</v>
      </c>
      <c r="N73" s="1384" t="str">
        <f t="shared" si="6"/>
        <v/>
      </c>
    </row>
    <row r="74" spans="1:14">
      <c r="A74" s="1403"/>
      <c r="B74" s="1396"/>
      <c r="C74" s="1401"/>
      <c r="D74" s="1384"/>
      <c r="E74" s="1384"/>
      <c r="F74" s="1384"/>
      <c r="G74" s="1396"/>
      <c r="H74" s="1398"/>
      <c r="M74" s="1384">
        <f t="shared" si="5"/>
        <v>0</v>
      </c>
      <c r="N74" s="1384" t="str">
        <f t="shared" si="6"/>
        <v/>
      </c>
    </row>
    <row r="75" spans="1:14">
      <c r="A75" s="1403"/>
      <c r="B75" s="1396"/>
      <c r="C75" s="1401"/>
      <c r="D75" s="1384"/>
      <c r="E75" s="1384"/>
      <c r="F75" s="1384"/>
      <c r="G75" s="1396"/>
      <c r="H75" s="1398"/>
      <c r="M75" s="1384">
        <f t="shared" si="5"/>
        <v>0</v>
      </c>
      <c r="N75" s="1384" t="str">
        <f t="shared" si="6"/>
        <v/>
      </c>
    </row>
    <row r="76" spans="1:14">
      <c r="A76" s="1403"/>
      <c r="B76" s="1396"/>
      <c r="C76" s="1401"/>
      <c r="D76" s="1384"/>
      <c r="E76" s="1384"/>
      <c r="F76" s="1384"/>
      <c r="G76" s="1396"/>
      <c r="H76" s="1398"/>
      <c r="M76" s="1384">
        <f t="shared" si="5"/>
        <v>0</v>
      </c>
      <c r="N76" s="1384" t="str">
        <f t="shared" si="6"/>
        <v/>
      </c>
    </row>
    <row r="77" spans="1:14">
      <c r="A77" s="1403"/>
      <c r="B77" s="1396"/>
      <c r="C77" s="1401"/>
      <c r="D77" s="1384"/>
      <c r="E77" s="1384"/>
      <c r="F77" s="1384"/>
      <c r="G77" s="1396"/>
      <c r="H77" s="1398"/>
      <c r="M77" s="1384">
        <f t="shared" si="5"/>
        <v>0</v>
      </c>
      <c r="N77" s="1384" t="str">
        <f t="shared" si="6"/>
        <v/>
      </c>
    </row>
    <row r="78" spans="1:14">
      <c r="A78" s="1403"/>
      <c r="B78" s="1396"/>
      <c r="C78" s="1401"/>
      <c r="D78" s="1384"/>
      <c r="E78" s="1384"/>
      <c r="F78" s="1384"/>
      <c r="G78" s="1396"/>
      <c r="H78" s="1398"/>
      <c r="M78" s="1384">
        <f t="shared" si="5"/>
        <v>0</v>
      </c>
      <c r="N78" s="1384" t="str">
        <f t="shared" si="6"/>
        <v/>
      </c>
    </row>
    <row r="79" spans="1:14">
      <c r="A79" s="1403"/>
      <c r="B79" s="1396"/>
      <c r="C79" s="1401"/>
      <c r="D79" s="1384"/>
      <c r="E79" s="1384"/>
      <c r="F79" s="1384"/>
      <c r="G79" s="1396"/>
      <c r="H79" s="1398"/>
      <c r="M79" s="1384">
        <f t="shared" si="5"/>
        <v>0</v>
      </c>
      <c r="N79" s="1384" t="str">
        <f t="shared" si="6"/>
        <v/>
      </c>
    </row>
    <row r="80" spans="1:14">
      <c r="A80" s="1403"/>
      <c r="B80" s="1396"/>
      <c r="C80" s="1401"/>
      <c r="D80" s="1384"/>
      <c r="E80" s="1384"/>
      <c r="F80" s="1384"/>
      <c r="G80" s="1396"/>
      <c r="H80" s="1398"/>
      <c r="M80" s="1384">
        <f t="shared" si="5"/>
        <v>0</v>
      </c>
      <c r="N80" s="1384" t="str">
        <f t="shared" si="6"/>
        <v/>
      </c>
    </row>
    <row r="81" spans="1:14">
      <c r="A81" s="1403"/>
      <c r="B81" s="1396"/>
      <c r="C81" s="1401"/>
      <c r="D81" s="1384"/>
      <c r="E81" s="1384"/>
      <c r="F81" s="1384"/>
      <c r="G81" s="1396"/>
      <c r="H81" s="1398"/>
      <c r="M81" s="1384">
        <f t="shared" si="5"/>
        <v>0</v>
      </c>
      <c r="N81" s="1384" t="str">
        <f t="shared" si="6"/>
        <v/>
      </c>
    </row>
    <row r="82" spans="1:14">
      <c r="A82" s="1403"/>
      <c r="B82" s="1396"/>
      <c r="C82" s="1401"/>
      <c r="D82" s="1384"/>
      <c r="E82" s="1384"/>
      <c r="F82" s="1384"/>
      <c r="G82" s="1396"/>
      <c r="H82" s="1398"/>
      <c r="M82" s="1384">
        <f t="shared" si="5"/>
        <v>0</v>
      </c>
      <c r="N82" s="1384" t="str">
        <f t="shared" si="6"/>
        <v/>
      </c>
    </row>
    <row r="83" spans="1:14">
      <c r="A83" s="1403"/>
      <c r="B83" s="1396"/>
      <c r="C83" s="1401"/>
      <c r="D83" s="1384"/>
      <c r="E83" s="1384"/>
      <c r="F83" s="1384"/>
      <c r="G83" s="1396"/>
      <c r="H83" s="1398"/>
      <c r="M83" s="1384">
        <f t="shared" si="5"/>
        <v>0</v>
      </c>
      <c r="N83" s="1384" t="str">
        <f t="shared" si="6"/>
        <v/>
      </c>
    </row>
    <row r="84" spans="1:14">
      <c r="A84" s="1403"/>
      <c r="B84" s="1396"/>
      <c r="C84" s="1401"/>
      <c r="D84" s="1384"/>
      <c r="E84" s="1384"/>
      <c r="F84" s="1384"/>
      <c r="G84" s="1396"/>
      <c r="H84" s="1398"/>
      <c r="M84" s="1384">
        <f t="shared" si="5"/>
        <v>0</v>
      </c>
      <c r="N84" s="1384" t="str">
        <f t="shared" si="6"/>
        <v/>
      </c>
    </row>
    <row r="85" spans="1:14">
      <c r="A85" s="1403"/>
      <c r="B85" s="1396"/>
      <c r="C85" s="1401"/>
      <c r="D85" s="1384"/>
      <c r="E85" s="1384"/>
      <c r="F85" s="1384"/>
      <c r="G85" s="1396"/>
      <c r="H85" s="1398"/>
      <c r="M85" s="1384">
        <f t="shared" si="5"/>
        <v>0</v>
      </c>
      <c r="N85" s="1384" t="str">
        <f t="shared" si="6"/>
        <v/>
      </c>
    </row>
    <row r="86" spans="1:14">
      <c r="A86" s="1403"/>
      <c r="B86" s="1396"/>
      <c r="C86" s="1401"/>
      <c r="D86" s="1384"/>
      <c r="E86" s="1384"/>
      <c r="F86" s="1384"/>
      <c r="G86" s="1396"/>
      <c r="H86" s="1398"/>
      <c r="M86" s="1384">
        <f t="shared" si="5"/>
        <v>0</v>
      </c>
      <c r="N86" s="1384" t="str">
        <f t="shared" si="6"/>
        <v/>
      </c>
    </row>
    <row r="87" spans="1:14">
      <c r="A87" s="1403"/>
      <c r="B87" s="1396"/>
      <c r="C87" s="1401"/>
      <c r="D87" s="1384"/>
      <c r="E87" s="1384"/>
      <c r="F87" s="1384"/>
      <c r="G87" s="1396"/>
      <c r="H87" s="1398"/>
      <c r="M87" s="1384">
        <f t="shared" si="5"/>
        <v>0</v>
      </c>
      <c r="N87" s="1384" t="str">
        <f t="shared" si="6"/>
        <v/>
      </c>
    </row>
    <row r="88" spans="1:14">
      <c r="A88" s="1403"/>
      <c r="B88" s="1396"/>
      <c r="C88" s="1401"/>
      <c r="D88" s="1384"/>
      <c r="E88" s="1384"/>
      <c r="F88" s="1384"/>
      <c r="G88" s="1396"/>
      <c r="H88" s="1398"/>
      <c r="M88" s="1384">
        <f t="shared" si="5"/>
        <v>0</v>
      </c>
      <c r="N88" s="1384" t="str">
        <f t="shared" si="6"/>
        <v/>
      </c>
    </row>
    <row r="89" spans="1:14">
      <c r="A89" s="1403"/>
      <c r="B89" s="1396"/>
      <c r="C89" s="1401"/>
      <c r="D89" s="1384"/>
      <c r="E89" s="1384"/>
      <c r="F89" s="1384"/>
      <c r="G89" s="1396"/>
      <c r="H89" s="1398"/>
      <c r="M89" s="1384">
        <f t="shared" si="5"/>
        <v>0</v>
      </c>
      <c r="N89" s="1384" t="str">
        <f t="shared" si="6"/>
        <v/>
      </c>
    </row>
    <row r="90" spans="1:14">
      <c r="A90" s="1403"/>
      <c r="B90" s="1396"/>
      <c r="C90" s="1401"/>
      <c r="D90" s="1384"/>
      <c r="E90" s="1384"/>
      <c r="F90" s="1384"/>
      <c r="G90" s="1396"/>
      <c r="H90" s="1398"/>
      <c r="M90" s="1384">
        <f t="shared" si="5"/>
        <v>0</v>
      </c>
      <c r="N90" s="1384" t="str">
        <f t="shared" si="6"/>
        <v/>
      </c>
    </row>
    <row r="91" spans="1:14">
      <c r="A91" s="1403"/>
      <c r="B91" s="1396"/>
      <c r="C91" s="1401"/>
      <c r="D91" s="1384"/>
      <c r="E91" s="1384"/>
      <c r="F91" s="1384"/>
      <c r="G91" s="1396"/>
      <c r="H91" s="1398"/>
      <c r="M91" s="1384">
        <f t="shared" si="5"/>
        <v>0</v>
      </c>
      <c r="N91" s="1384" t="str">
        <f t="shared" si="6"/>
        <v/>
      </c>
    </row>
    <row r="92" spans="1:14">
      <c r="A92" s="1403"/>
      <c r="B92" s="1396"/>
      <c r="C92" s="1401"/>
      <c r="D92" s="1384"/>
      <c r="E92" s="1384"/>
      <c r="F92" s="1384"/>
      <c r="G92" s="1396"/>
      <c r="H92" s="1398"/>
      <c r="L92" s="1407"/>
      <c r="M92" s="1384">
        <f t="shared" si="5"/>
        <v>0</v>
      </c>
      <c r="N92" s="1384" t="str">
        <f t="shared" si="6"/>
        <v/>
      </c>
    </row>
    <row r="93" spans="1:14">
      <c r="A93" s="1403"/>
      <c r="B93" s="1396"/>
      <c r="C93" s="1401"/>
      <c r="D93" s="1384"/>
      <c r="E93" s="1384"/>
      <c r="F93" s="1384"/>
      <c r="G93" s="1396"/>
      <c r="H93" s="1398"/>
      <c r="M93" s="1384">
        <f t="shared" si="5"/>
        <v>0</v>
      </c>
      <c r="N93" s="1384" t="str">
        <f t="shared" si="6"/>
        <v/>
      </c>
    </row>
    <row r="94" spans="1:14">
      <c r="A94" s="1403"/>
      <c r="B94" s="1396"/>
      <c r="C94" s="1401"/>
      <c r="D94" s="1384"/>
      <c r="E94" s="1384"/>
      <c r="F94" s="1384"/>
      <c r="G94" s="1396"/>
      <c r="H94" s="1398"/>
      <c r="M94" s="1384">
        <f t="shared" si="5"/>
        <v>0</v>
      </c>
      <c r="N94" s="1384" t="str">
        <f t="shared" si="6"/>
        <v/>
      </c>
    </row>
    <row r="95" spans="1:14">
      <c r="A95" s="1403"/>
      <c r="B95" s="1405"/>
      <c r="C95" s="1401"/>
      <c r="D95" s="1384"/>
      <c r="E95" s="1384"/>
      <c r="F95" s="1384"/>
      <c r="G95" s="1396"/>
      <c r="H95" s="1406"/>
      <c r="M95" s="1384">
        <f t="shared" si="5"/>
        <v>0</v>
      </c>
      <c r="N95" s="1384" t="str">
        <f t="shared" si="6"/>
        <v/>
      </c>
    </row>
    <row r="96" spans="1:14">
      <c r="A96" s="1403"/>
      <c r="B96" s="1405"/>
      <c r="C96" s="1401"/>
      <c r="D96" s="1384"/>
      <c r="E96" s="1384"/>
      <c r="F96" s="1384"/>
      <c r="G96" s="1396"/>
      <c r="H96" s="1406"/>
      <c r="M96" s="1384">
        <f t="shared" si="5"/>
        <v>0</v>
      </c>
      <c r="N96" s="1384" t="str">
        <f t="shared" si="6"/>
        <v/>
      </c>
    </row>
    <row r="97" spans="1:14">
      <c r="A97" s="1403"/>
      <c r="B97" s="1408"/>
      <c r="C97" s="1409"/>
      <c r="D97" s="1384"/>
      <c r="E97" s="1384"/>
      <c r="F97" s="1384"/>
      <c r="G97" s="1405"/>
      <c r="H97" s="1410"/>
      <c r="I97" s="1395"/>
      <c r="J97" s="1395"/>
      <c r="M97" s="1384">
        <f t="shared" si="5"/>
        <v>0</v>
      </c>
      <c r="N97" s="1384" t="str">
        <f t="shared" si="6"/>
        <v/>
      </c>
    </row>
    <row r="98" spans="1:14">
      <c r="A98" s="1403"/>
      <c r="B98" s="1405"/>
      <c r="C98" s="1411"/>
      <c r="D98" s="1384"/>
      <c r="E98" s="1384"/>
      <c r="F98" s="1384"/>
      <c r="G98" s="1405"/>
      <c r="H98" s="1412"/>
      <c r="M98" s="1384">
        <f t="shared" si="5"/>
        <v>0</v>
      </c>
      <c r="N98" s="1384" t="str">
        <f t="shared" si="6"/>
        <v/>
      </c>
    </row>
    <row r="99" spans="1:14">
      <c r="A99" s="1403"/>
      <c r="B99" s="1396"/>
      <c r="C99" s="1411"/>
      <c r="D99" s="1384"/>
      <c r="E99" s="1384"/>
      <c r="F99" s="1384"/>
      <c r="G99" s="1396"/>
      <c r="H99" s="1397"/>
      <c r="M99" s="1384">
        <f t="shared" si="5"/>
        <v>0</v>
      </c>
      <c r="N99" s="1384" t="str">
        <f t="shared" si="6"/>
        <v/>
      </c>
    </row>
    <row r="100" spans="1:14">
      <c r="A100" s="1403"/>
      <c r="B100" s="1396"/>
      <c r="C100" s="1411"/>
      <c r="D100" s="1384"/>
      <c r="E100" s="1384"/>
      <c r="F100" s="1384"/>
      <c r="G100" s="1396"/>
      <c r="H100" s="1397"/>
      <c r="M100" s="1384">
        <f t="shared" si="5"/>
        <v>0</v>
      </c>
      <c r="N100" s="1384" t="str">
        <f t="shared" si="6"/>
        <v/>
      </c>
    </row>
    <row r="101" spans="1:14">
      <c r="A101" s="1403"/>
      <c r="B101" s="1396"/>
      <c r="C101" s="1411"/>
      <c r="D101" s="1384"/>
      <c r="E101" s="1384"/>
      <c r="F101" s="1384"/>
      <c r="G101" s="1396"/>
      <c r="H101" s="1397"/>
      <c r="M101" s="1384">
        <f t="shared" si="5"/>
        <v>0</v>
      </c>
      <c r="N101" s="1384" t="str">
        <f t="shared" si="6"/>
        <v/>
      </c>
    </row>
    <row r="102" spans="1:14">
      <c r="A102" s="1403"/>
      <c r="B102" s="1396"/>
      <c r="C102" s="1411"/>
      <c r="D102" s="1384"/>
      <c r="E102" s="1384"/>
      <c r="F102" s="1384"/>
      <c r="G102" s="1396"/>
      <c r="H102" s="1397"/>
      <c r="M102" s="1384">
        <f t="shared" si="5"/>
        <v>0</v>
      </c>
      <c r="N102" s="1384" t="str">
        <f t="shared" si="6"/>
        <v/>
      </c>
    </row>
    <row r="103" spans="1:14">
      <c r="A103" s="1403"/>
      <c r="B103" s="1396"/>
      <c r="C103" s="1411"/>
      <c r="D103" s="1384"/>
      <c r="E103" s="1384"/>
      <c r="F103" s="1384"/>
      <c r="G103" s="1396"/>
      <c r="H103" s="1397"/>
      <c r="M103" s="1384">
        <f t="shared" si="5"/>
        <v>0</v>
      </c>
      <c r="N103" s="1384" t="str">
        <f t="shared" si="6"/>
        <v/>
      </c>
    </row>
    <row r="104" spans="1:14">
      <c r="A104" s="1403"/>
      <c r="B104" s="1413"/>
      <c r="C104" s="1414"/>
      <c r="D104" s="1384"/>
      <c r="E104" s="1384"/>
      <c r="F104" s="1384"/>
      <c r="G104" s="1396"/>
      <c r="H104" s="1415"/>
      <c r="M104" s="1384">
        <f t="shared" si="5"/>
        <v>0</v>
      </c>
      <c r="N104" s="1384" t="str">
        <f t="shared" si="6"/>
        <v/>
      </c>
    </row>
    <row r="105" spans="1:14">
      <c r="A105" s="1403"/>
      <c r="B105" s="1396"/>
      <c r="C105" s="1401"/>
      <c r="D105" s="1384"/>
      <c r="E105" s="1384"/>
      <c r="F105" s="1384"/>
      <c r="G105" s="1396"/>
      <c r="H105" s="1397"/>
      <c r="J105" s="1398"/>
      <c r="M105" s="1384">
        <f t="shared" si="5"/>
        <v>0</v>
      </c>
      <c r="N105" s="1384" t="str">
        <f t="shared" si="6"/>
        <v/>
      </c>
    </row>
    <row r="106" spans="1:14">
      <c r="A106" s="1403"/>
      <c r="B106" s="1396"/>
      <c r="C106" s="1401"/>
      <c r="D106" s="1384"/>
      <c r="E106" s="1384"/>
      <c r="F106" s="1384"/>
      <c r="G106" s="1396"/>
      <c r="H106" s="1397"/>
      <c r="J106" s="1398"/>
      <c r="M106" s="1384">
        <f t="shared" si="5"/>
        <v>0</v>
      </c>
      <c r="N106" s="1384" t="str">
        <f t="shared" si="6"/>
        <v/>
      </c>
    </row>
    <row r="107" spans="1:14">
      <c r="A107" s="1403"/>
      <c r="B107" s="1396"/>
      <c r="C107" s="1401"/>
      <c r="D107" s="1384"/>
      <c r="E107" s="1384"/>
      <c r="F107" s="1384"/>
      <c r="G107" s="1396"/>
      <c r="H107" s="1397"/>
      <c r="J107" s="1398"/>
      <c r="M107" s="1384">
        <f t="shared" si="5"/>
        <v>0</v>
      </c>
      <c r="N107" s="1384" t="str">
        <f t="shared" si="6"/>
        <v/>
      </c>
    </row>
    <row r="108" spans="1:14">
      <c r="A108" s="1403"/>
      <c r="B108" s="1396"/>
      <c r="C108" s="1401"/>
      <c r="D108" s="1384"/>
      <c r="E108" s="1384"/>
      <c r="F108" s="1384"/>
      <c r="G108" s="1396"/>
      <c r="H108" s="1397"/>
      <c r="J108" s="1398"/>
      <c r="M108" s="1384">
        <f t="shared" si="5"/>
        <v>0</v>
      </c>
      <c r="N108" s="1384" t="str">
        <f t="shared" si="6"/>
        <v/>
      </c>
    </row>
    <row r="109" spans="1:14">
      <c r="A109" s="1403"/>
      <c r="B109" s="1396"/>
      <c r="C109" s="1401"/>
      <c r="D109" s="1384"/>
      <c r="E109" s="1384"/>
      <c r="F109" s="1384"/>
      <c r="G109" s="1396"/>
      <c r="H109" s="1397"/>
      <c r="J109" s="1398"/>
      <c r="M109" s="1384">
        <f t="shared" si="5"/>
        <v>0</v>
      </c>
      <c r="N109" s="1384" t="str">
        <f t="shared" si="6"/>
        <v/>
      </c>
    </row>
    <row r="110" spans="1:14">
      <c r="A110" s="1402"/>
      <c r="B110" s="1396"/>
      <c r="C110" s="1401"/>
      <c r="D110" s="1384"/>
      <c r="E110" s="1384"/>
      <c r="F110" s="1384"/>
      <c r="G110" s="1396"/>
      <c r="H110" s="1397"/>
      <c r="J110" s="1398"/>
      <c r="M110" s="1384">
        <f t="shared" si="5"/>
        <v>0</v>
      </c>
      <c r="N110" s="1384" t="str">
        <f t="shared" si="6"/>
        <v/>
      </c>
    </row>
    <row r="111" spans="1:14">
      <c r="A111" s="1402"/>
      <c r="B111" s="1396"/>
      <c r="C111" s="1401"/>
      <c r="D111" s="1384"/>
      <c r="E111" s="1384"/>
      <c r="F111" s="1384"/>
      <c r="G111" s="1396"/>
      <c r="H111" s="1397"/>
      <c r="J111" s="1398"/>
      <c r="M111" s="1384">
        <f t="shared" si="5"/>
        <v>0</v>
      </c>
      <c r="N111" s="1384" t="str">
        <f t="shared" si="6"/>
        <v/>
      </c>
    </row>
    <row r="112" spans="1:14">
      <c r="A112" s="1402"/>
      <c r="B112" s="1396"/>
      <c r="C112" s="1401"/>
      <c r="D112" s="1384"/>
      <c r="E112" s="1384"/>
      <c r="F112" s="1384"/>
      <c r="G112" s="1396"/>
      <c r="H112" s="1397"/>
      <c r="M112" s="1384">
        <f t="shared" si="5"/>
        <v>0</v>
      </c>
      <c r="N112" s="1384" t="str">
        <f t="shared" si="6"/>
        <v/>
      </c>
    </row>
    <row r="113" spans="1:14">
      <c r="A113" s="1403"/>
      <c r="B113" s="1396"/>
      <c r="C113" s="1401"/>
      <c r="D113" s="1384"/>
      <c r="E113" s="1384"/>
      <c r="F113" s="1384"/>
      <c r="G113" s="1396"/>
      <c r="H113" s="1397"/>
      <c r="M113" s="1384">
        <f t="shared" si="5"/>
        <v>0</v>
      </c>
      <c r="N113" s="1384" t="str">
        <f t="shared" si="6"/>
        <v/>
      </c>
    </row>
    <row r="114" spans="1:14">
      <c r="B114" s="1413"/>
      <c r="C114" s="1409"/>
      <c r="D114" s="1384"/>
      <c r="E114" s="1384"/>
      <c r="F114" s="1384"/>
      <c r="G114" s="1396"/>
      <c r="H114" s="1415"/>
      <c r="M114" s="1384">
        <f t="shared" si="5"/>
        <v>0</v>
      </c>
      <c r="N114" s="1384" t="str">
        <f t="shared" si="6"/>
        <v/>
      </c>
    </row>
    <row r="115" spans="1:14">
      <c r="A115" s="1403"/>
      <c r="B115" s="1396"/>
      <c r="C115" s="1411"/>
      <c r="D115" s="1384"/>
      <c r="E115" s="1384"/>
      <c r="F115" s="1384"/>
      <c r="G115" s="1396"/>
      <c r="H115" s="1397"/>
      <c r="M115" s="1384">
        <f t="shared" si="5"/>
        <v>0</v>
      </c>
      <c r="N115" s="1384" t="str">
        <f t="shared" si="6"/>
        <v/>
      </c>
    </row>
    <row r="116" spans="1:14">
      <c r="A116" s="1403"/>
      <c r="B116" s="1396"/>
      <c r="C116" s="1411"/>
      <c r="D116" s="1384"/>
      <c r="E116" s="1384"/>
      <c r="F116" s="1384"/>
      <c r="G116" s="1396"/>
      <c r="H116" s="1397"/>
      <c r="M116" s="1384">
        <f t="shared" si="5"/>
        <v>0</v>
      </c>
      <c r="N116" s="1384" t="str">
        <f t="shared" si="6"/>
        <v/>
      </c>
    </row>
    <row r="117" spans="1:14">
      <c r="A117" s="1403"/>
      <c r="B117" s="1396"/>
      <c r="C117" s="1411"/>
      <c r="D117" s="1384"/>
      <c r="E117" s="1384"/>
      <c r="F117" s="1384"/>
      <c r="G117" s="1396"/>
      <c r="H117" s="1397"/>
      <c r="M117" s="1384">
        <f t="shared" si="5"/>
        <v>0</v>
      </c>
      <c r="N117" s="1384" t="str">
        <f t="shared" si="6"/>
        <v/>
      </c>
    </row>
    <row r="118" spans="1:14">
      <c r="M118" s="1384">
        <f t="shared" si="5"/>
        <v>0</v>
      </c>
      <c r="N118" s="1384" t="str">
        <f t="shared" si="6"/>
        <v/>
      </c>
    </row>
    <row r="119" spans="1:14">
      <c r="M119" s="1384">
        <f t="shared" si="5"/>
        <v>0</v>
      </c>
      <c r="N119" s="1384" t="str">
        <f t="shared" si="6"/>
        <v/>
      </c>
    </row>
    <row r="120" spans="1:14">
      <c r="M120" s="1384">
        <f t="shared" si="5"/>
        <v>0</v>
      </c>
      <c r="N120" s="1384" t="str">
        <f t="shared" si="6"/>
        <v/>
      </c>
    </row>
    <row r="121" spans="1:14">
      <c r="M121" s="1384">
        <f t="shared" si="5"/>
        <v>0</v>
      </c>
      <c r="N121" s="1384" t="str">
        <f t="shared" si="6"/>
        <v/>
      </c>
    </row>
    <row r="122" spans="1:14">
      <c r="M122" s="1384">
        <f t="shared" si="5"/>
        <v>0</v>
      </c>
      <c r="N122" s="1384" t="str">
        <f t="shared" si="6"/>
        <v/>
      </c>
    </row>
    <row r="123" spans="1:14">
      <c r="M123" s="1384">
        <f t="shared" si="5"/>
        <v>0</v>
      </c>
      <c r="N123" s="1384" t="str">
        <f t="shared" si="6"/>
        <v/>
      </c>
    </row>
    <row r="124" spans="1:14">
      <c r="M124" s="1384">
        <f t="shared" si="5"/>
        <v>0</v>
      </c>
      <c r="N124" s="1384" t="str">
        <f t="shared" si="6"/>
        <v/>
      </c>
    </row>
    <row r="125" spans="1:14">
      <c r="M125" s="1384">
        <f t="shared" si="5"/>
        <v>0</v>
      </c>
      <c r="N125" s="1384" t="str">
        <f t="shared" si="6"/>
        <v/>
      </c>
    </row>
    <row r="126" spans="1:14">
      <c r="M126" s="1384">
        <f t="shared" si="5"/>
        <v>0</v>
      </c>
      <c r="N126" s="1384" t="str">
        <f t="shared" si="6"/>
        <v/>
      </c>
    </row>
    <row r="127" spans="1:14">
      <c r="M127" s="1384">
        <f t="shared" si="5"/>
        <v>0</v>
      </c>
      <c r="N127" s="1384" t="str">
        <f t="shared" si="6"/>
        <v/>
      </c>
    </row>
    <row r="128" spans="1:14">
      <c r="M128" s="1384">
        <f t="shared" si="5"/>
        <v>0</v>
      </c>
      <c r="N128" s="1384" t="str">
        <f t="shared" si="6"/>
        <v/>
      </c>
    </row>
    <row r="129" spans="13:14">
      <c r="M129" s="1384">
        <f t="shared" si="5"/>
        <v>0</v>
      </c>
      <c r="N129" s="1384" t="str">
        <f t="shared" si="6"/>
        <v/>
      </c>
    </row>
    <row r="130" spans="13:14">
      <c r="M130" s="1384">
        <f t="shared" si="5"/>
        <v>0</v>
      </c>
      <c r="N130" s="1384" t="str">
        <f t="shared" si="6"/>
        <v/>
      </c>
    </row>
    <row r="131" spans="13:14">
      <c r="M131" s="1384">
        <f t="shared" si="5"/>
        <v>0</v>
      </c>
      <c r="N131" s="1384" t="str">
        <f t="shared" si="6"/>
        <v/>
      </c>
    </row>
    <row r="132" spans="13:14">
      <c r="M132" s="1384">
        <f t="shared" si="5"/>
        <v>0</v>
      </c>
      <c r="N132" s="1384" t="str">
        <f t="shared" si="6"/>
        <v/>
      </c>
    </row>
    <row r="133" spans="13:14">
      <c r="M133" s="1384">
        <f t="shared" si="5"/>
        <v>0</v>
      </c>
      <c r="N133" s="1384" t="str">
        <f t="shared" si="6"/>
        <v/>
      </c>
    </row>
    <row r="134" spans="13:14">
      <c r="M134" s="1384">
        <f t="shared" ref="M134:M197" si="7">IF(ISNUMBER(FIND("/",$B145,1)),MID($B145,1,FIND("/",$B145,1)-1),$B145)</f>
        <v>0</v>
      </c>
      <c r="N134" s="1384" t="str">
        <f t="shared" ref="N134:N197" si="8">IF(ISNUMBER(FIND("/",$B145,1)),MID($B145,FIND("/",$B145,1)+1,LEN($B145)),"")</f>
        <v/>
      </c>
    </row>
    <row r="135" spans="13:14">
      <c r="M135" s="1384">
        <f t="shared" si="7"/>
        <v>0</v>
      </c>
      <c r="N135" s="1384" t="str">
        <f t="shared" si="8"/>
        <v/>
      </c>
    </row>
    <row r="136" spans="13:14">
      <c r="M136" s="1384">
        <f t="shared" si="7"/>
        <v>0</v>
      </c>
      <c r="N136" s="1384" t="str">
        <f t="shared" si="8"/>
        <v/>
      </c>
    </row>
    <row r="137" spans="13:14">
      <c r="M137" s="1384">
        <f t="shared" si="7"/>
        <v>0</v>
      </c>
      <c r="N137" s="1384" t="str">
        <f t="shared" si="8"/>
        <v/>
      </c>
    </row>
    <row r="138" spans="13:14">
      <c r="M138" s="1384">
        <f t="shared" si="7"/>
        <v>0</v>
      </c>
      <c r="N138" s="1384" t="str">
        <f t="shared" si="8"/>
        <v/>
      </c>
    </row>
    <row r="139" spans="13:14">
      <c r="M139" s="1384">
        <f t="shared" si="7"/>
        <v>0</v>
      </c>
      <c r="N139" s="1384" t="str">
        <f t="shared" si="8"/>
        <v/>
      </c>
    </row>
    <row r="140" spans="13:14">
      <c r="M140" s="1384">
        <f t="shared" si="7"/>
        <v>0</v>
      </c>
      <c r="N140" s="1384" t="str">
        <f t="shared" si="8"/>
        <v/>
      </c>
    </row>
    <row r="141" spans="13:14">
      <c r="M141" s="1384">
        <f t="shared" si="7"/>
        <v>0</v>
      </c>
      <c r="N141" s="1384" t="str">
        <f t="shared" si="8"/>
        <v/>
      </c>
    </row>
    <row r="142" spans="13:14">
      <c r="M142" s="1384">
        <f t="shared" si="7"/>
        <v>0</v>
      </c>
      <c r="N142" s="1384" t="str">
        <f t="shared" si="8"/>
        <v/>
      </c>
    </row>
    <row r="143" spans="13:14">
      <c r="M143" s="1384">
        <f t="shared" si="7"/>
        <v>0</v>
      </c>
      <c r="N143" s="1384" t="str">
        <f t="shared" si="8"/>
        <v/>
      </c>
    </row>
    <row r="144" spans="13:14">
      <c r="M144" s="1384">
        <f t="shared" si="7"/>
        <v>0</v>
      </c>
      <c r="N144" s="1384" t="str">
        <f t="shared" si="8"/>
        <v/>
      </c>
    </row>
    <row r="145" spans="13:14">
      <c r="M145" s="1384">
        <f t="shared" si="7"/>
        <v>0</v>
      </c>
      <c r="N145" s="1384" t="str">
        <f t="shared" si="8"/>
        <v/>
      </c>
    </row>
    <row r="146" spans="13:14">
      <c r="M146" s="1384">
        <f t="shared" si="7"/>
        <v>0</v>
      </c>
      <c r="N146" s="1384" t="str">
        <f t="shared" si="8"/>
        <v/>
      </c>
    </row>
    <row r="147" spans="13:14">
      <c r="M147" s="1384">
        <f t="shared" si="7"/>
        <v>0</v>
      </c>
      <c r="N147" s="1384" t="str">
        <f t="shared" si="8"/>
        <v/>
      </c>
    </row>
    <row r="148" spans="13:14">
      <c r="M148" s="1384">
        <f t="shared" si="7"/>
        <v>0</v>
      </c>
      <c r="N148" s="1384" t="str">
        <f t="shared" si="8"/>
        <v/>
      </c>
    </row>
    <row r="149" spans="13:14">
      <c r="M149" s="1384">
        <f t="shared" si="7"/>
        <v>0</v>
      </c>
      <c r="N149" s="1384" t="str">
        <f t="shared" si="8"/>
        <v/>
      </c>
    </row>
    <row r="150" spans="13:14">
      <c r="M150" s="1384">
        <f t="shared" si="7"/>
        <v>0</v>
      </c>
      <c r="N150" s="1384" t="str">
        <f t="shared" si="8"/>
        <v/>
      </c>
    </row>
    <row r="151" spans="13:14">
      <c r="M151" s="1384">
        <f t="shared" si="7"/>
        <v>0</v>
      </c>
      <c r="N151" s="1384" t="str">
        <f t="shared" si="8"/>
        <v/>
      </c>
    </row>
    <row r="152" spans="13:14">
      <c r="M152" s="1384">
        <f t="shared" si="7"/>
        <v>0</v>
      </c>
      <c r="N152" s="1384" t="str">
        <f t="shared" si="8"/>
        <v/>
      </c>
    </row>
    <row r="153" spans="13:14">
      <c r="M153" s="1384">
        <f t="shared" si="7"/>
        <v>0</v>
      </c>
      <c r="N153" s="1384" t="str">
        <f t="shared" si="8"/>
        <v/>
      </c>
    </row>
    <row r="154" spans="13:14">
      <c r="M154" s="1384">
        <f t="shared" si="7"/>
        <v>0</v>
      </c>
      <c r="N154" s="1384" t="str">
        <f t="shared" si="8"/>
        <v/>
      </c>
    </row>
    <row r="155" spans="13:14">
      <c r="M155" s="1384">
        <f t="shared" si="7"/>
        <v>0</v>
      </c>
      <c r="N155" s="1384" t="str">
        <f t="shared" si="8"/>
        <v/>
      </c>
    </row>
    <row r="156" spans="13:14">
      <c r="M156" s="1384">
        <f t="shared" si="7"/>
        <v>0</v>
      </c>
      <c r="N156" s="1384" t="str">
        <f t="shared" si="8"/>
        <v/>
      </c>
    </row>
    <row r="157" spans="13:14">
      <c r="M157" s="1384">
        <f t="shared" si="7"/>
        <v>0</v>
      </c>
      <c r="N157" s="1384" t="str">
        <f t="shared" si="8"/>
        <v/>
      </c>
    </row>
    <row r="158" spans="13:14">
      <c r="M158" s="1384">
        <f t="shared" si="7"/>
        <v>0</v>
      </c>
      <c r="N158" s="1384" t="str">
        <f t="shared" si="8"/>
        <v/>
      </c>
    </row>
    <row r="159" spans="13:14">
      <c r="M159" s="1384">
        <f t="shared" si="7"/>
        <v>0</v>
      </c>
      <c r="N159" s="1384" t="str">
        <f t="shared" si="8"/>
        <v/>
      </c>
    </row>
    <row r="160" spans="13:14">
      <c r="M160" s="1384">
        <f t="shared" si="7"/>
        <v>0</v>
      </c>
      <c r="N160" s="1384" t="str">
        <f t="shared" si="8"/>
        <v/>
      </c>
    </row>
    <row r="161" spans="12:14">
      <c r="M161" s="1384">
        <f t="shared" si="7"/>
        <v>0</v>
      </c>
      <c r="N161" s="1384" t="str">
        <f t="shared" si="8"/>
        <v/>
      </c>
    </row>
    <row r="162" spans="12:14">
      <c r="M162" s="1384">
        <f t="shared" si="7"/>
        <v>0</v>
      </c>
      <c r="N162" s="1384" t="str">
        <f t="shared" si="8"/>
        <v/>
      </c>
    </row>
    <row r="163" spans="12:14">
      <c r="M163" s="1384">
        <f t="shared" si="7"/>
        <v>0</v>
      </c>
      <c r="N163" s="1384" t="str">
        <f t="shared" si="8"/>
        <v/>
      </c>
    </row>
    <row r="164" spans="12:14">
      <c r="M164" s="1384">
        <f t="shared" si="7"/>
        <v>0</v>
      </c>
      <c r="N164" s="1384" t="str">
        <f t="shared" si="8"/>
        <v/>
      </c>
    </row>
    <row r="165" spans="12:14">
      <c r="M165" s="1384">
        <f t="shared" si="7"/>
        <v>0</v>
      </c>
      <c r="N165" s="1384" t="str">
        <f t="shared" si="8"/>
        <v/>
      </c>
    </row>
    <row r="166" spans="12:14">
      <c r="M166" s="1384">
        <f t="shared" si="7"/>
        <v>0</v>
      </c>
      <c r="N166" s="1384" t="str">
        <f t="shared" si="8"/>
        <v/>
      </c>
    </row>
    <row r="167" spans="12:14">
      <c r="M167" s="1384">
        <f t="shared" si="7"/>
        <v>0</v>
      </c>
      <c r="N167" s="1384" t="str">
        <f t="shared" si="8"/>
        <v/>
      </c>
    </row>
    <row r="168" spans="12:14">
      <c r="M168" s="1384">
        <f t="shared" si="7"/>
        <v>0</v>
      </c>
      <c r="N168" s="1384" t="str">
        <f t="shared" si="8"/>
        <v/>
      </c>
    </row>
    <row r="169" spans="12:14">
      <c r="M169" s="1384">
        <f t="shared" si="7"/>
        <v>0</v>
      </c>
      <c r="N169" s="1384" t="str">
        <f t="shared" si="8"/>
        <v/>
      </c>
    </row>
    <row r="170" spans="12:14">
      <c r="M170" s="1384">
        <f t="shared" si="7"/>
        <v>0</v>
      </c>
      <c r="N170" s="1384" t="str">
        <f t="shared" si="8"/>
        <v/>
      </c>
    </row>
    <row r="171" spans="12:14">
      <c r="M171" s="1384">
        <f t="shared" si="7"/>
        <v>0</v>
      </c>
      <c r="N171" s="1384" t="str">
        <f t="shared" si="8"/>
        <v/>
      </c>
    </row>
    <row r="172" spans="12:14">
      <c r="M172" s="1384">
        <f t="shared" si="7"/>
        <v>0</v>
      </c>
      <c r="N172" s="1384" t="str">
        <f t="shared" si="8"/>
        <v/>
      </c>
    </row>
    <row r="173" spans="12:14">
      <c r="L173" s="1396"/>
      <c r="M173" s="1384">
        <f t="shared" si="7"/>
        <v>0</v>
      </c>
      <c r="N173" s="1384" t="str">
        <f t="shared" si="8"/>
        <v/>
      </c>
    </row>
    <row r="174" spans="12:14">
      <c r="L174" s="1396"/>
      <c r="M174" s="1384">
        <f t="shared" si="7"/>
        <v>0</v>
      </c>
      <c r="N174" s="1384" t="str">
        <f t="shared" si="8"/>
        <v/>
      </c>
    </row>
    <row r="175" spans="12:14">
      <c r="L175" s="1396"/>
      <c r="M175" s="1384">
        <f t="shared" si="7"/>
        <v>0</v>
      </c>
      <c r="N175" s="1384" t="str">
        <f t="shared" si="8"/>
        <v/>
      </c>
    </row>
    <row r="176" spans="12:14">
      <c r="L176" s="1396"/>
      <c r="M176" s="1384">
        <f t="shared" si="7"/>
        <v>0</v>
      </c>
      <c r="N176" s="1384" t="str">
        <f t="shared" si="8"/>
        <v/>
      </c>
    </row>
    <row r="177" spans="12:14">
      <c r="L177" s="1396"/>
      <c r="M177" s="1384">
        <f t="shared" si="7"/>
        <v>0</v>
      </c>
      <c r="N177" s="1384" t="str">
        <f t="shared" si="8"/>
        <v/>
      </c>
    </row>
    <row r="178" spans="12:14">
      <c r="L178" s="1396"/>
      <c r="M178" s="1384">
        <f t="shared" si="7"/>
        <v>0</v>
      </c>
      <c r="N178" s="1384" t="str">
        <f t="shared" si="8"/>
        <v/>
      </c>
    </row>
    <row r="179" spans="12:14">
      <c r="L179" s="1396"/>
      <c r="M179" s="1384">
        <f t="shared" si="7"/>
        <v>0</v>
      </c>
      <c r="N179" s="1384" t="str">
        <f t="shared" si="8"/>
        <v/>
      </c>
    </row>
    <row r="180" spans="12:14">
      <c r="L180" s="1396"/>
      <c r="M180" s="1384">
        <f t="shared" si="7"/>
        <v>0</v>
      </c>
      <c r="N180" s="1384" t="str">
        <f t="shared" si="8"/>
        <v/>
      </c>
    </row>
    <row r="181" spans="12:14">
      <c r="L181" s="1396"/>
      <c r="M181" s="1384">
        <f t="shared" si="7"/>
        <v>0</v>
      </c>
      <c r="N181" s="1384" t="str">
        <f t="shared" si="8"/>
        <v/>
      </c>
    </row>
    <row r="182" spans="12:14">
      <c r="L182" s="1396"/>
      <c r="M182" s="1384">
        <f t="shared" si="7"/>
        <v>0</v>
      </c>
      <c r="N182" s="1384" t="str">
        <f t="shared" si="8"/>
        <v/>
      </c>
    </row>
    <row r="183" spans="12:14">
      <c r="L183" s="1396"/>
      <c r="M183" s="1384">
        <f t="shared" si="7"/>
        <v>0</v>
      </c>
      <c r="N183" s="1384" t="str">
        <f t="shared" si="8"/>
        <v/>
      </c>
    </row>
    <row r="184" spans="12:14">
      <c r="L184" s="1396"/>
      <c r="M184" s="1384">
        <f t="shared" si="7"/>
        <v>0</v>
      </c>
      <c r="N184" s="1384" t="str">
        <f t="shared" si="8"/>
        <v/>
      </c>
    </row>
    <row r="185" spans="12:14">
      <c r="L185" s="1396"/>
      <c r="M185" s="1384">
        <f t="shared" si="7"/>
        <v>0</v>
      </c>
      <c r="N185" s="1384" t="str">
        <f t="shared" si="8"/>
        <v/>
      </c>
    </row>
    <row r="186" spans="12:14">
      <c r="L186" s="1396"/>
      <c r="M186" s="1384">
        <f t="shared" si="7"/>
        <v>0</v>
      </c>
      <c r="N186" s="1384" t="str">
        <f t="shared" si="8"/>
        <v/>
      </c>
    </row>
    <row r="187" spans="12:14">
      <c r="L187" s="1396"/>
      <c r="M187" s="1384">
        <f t="shared" si="7"/>
        <v>0</v>
      </c>
      <c r="N187" s="1384" t="str">
        <f t="shared" si="8"/>
        <v/>
      </c>
    </row>
    <row r="188" spans="12:14">
      <c r="L188" s="1396"/>
      <c r="M188" s="1384">
        <f t="shared" si="7"/>
        <v>0</v>
      </c>
      <c r="N188" s="1384" t="str">
        <f t="shared" si="8"/>
        <v/>
      </c>
    </row>
    <row r="189" spans="12:14">
      <c r="L189" s="1396"/>
      <c r="M189" s="1384">
        <f t="shared" si="7"/>
        <v>0</v>
      </c>
      <c r="N189" s="1384" t="str">
        <f t="shared" si="8"/>
        <v/>
      </c>
    </row>
    <row r="190" spans="12:14">
      <c r="L190" s="1396"/>
      <c r="M190" s="1384">
        <f t="shared" si="7"/>
        <v>0</v>
      </c>
      <c r="N190" s="1384" t="str">
        <f t="shared" si="8"/>
        <v/>
      </c>
    </row>
    <row r="191" spans="12:14">
      <c r="L191" s="1396"/>
      <c r="M191" s="1384">
        <f t="shared" si="7"/>
        <v>0</v>
      </c>
      <c r="N191" s="1384" t="str">
        <f t="shared" si="8"/>
        <v/>
      </c>
    </row>
    <row r="192" spans="12:14">
      <c r="L192" s="1396"/>
      <c r="M192" s="1384">
        <f t="shared" si="7"/>
        <v>0</v>
      </c>
      <c r="N192" s="1384" t="str">
        <f t="shared" si="8"/>
        <v/>
      </c>
    </row>
    <row r="193" spans="12:14">
      <c r="L193" s="1396"/>
      <c r="M193" s="1384">
        <f t="shared" si="7"/>
        <v>0</v>
      </c>
      <c r="N193" s="1384" t="str">
        <f t="shared" si="8"/>
        <v/>
      </c>
    </row>
    <row r="194" spans="12:14">
      <c r="L194" s="1405"/>
      <c r="M194" s="1384">
        <f t="shared" si="7"/>
        <v>0</v>
      </c>
      <c r="N194" s="1384" t="str">
        <f t="shared" si="8"/>
        <v/>
      </c>
    </row>
    <row r="195" spans="12:14">
      <c r="L195" s="1405"/>
      <c r="M195" s="1384">
        <f t="shared" si="7"/>
        <v>0</v>
      </c>
      <c r="N195" s="1384" t="str">
        <f t="shared" si="8"/>
        <v/>
      </c>
    </row>
    <row r="196" spans="12:14">
      <c r="L196" s="1405"/>
      <c r="M196" s="1384">
        <f t="shared" si="7"/>
        <v>0</v>
      </c>
      <c r="N196" s="1384" t="str">
        <f t="shared" si="8"/>
        <v/>
      </c>
    </row>
    <row r="197" spans="12:14">
      <c r="L197" s="1405"/>
      <c r="M197" s="1384">
        <f t="shared" si="7"/>
        <v>0</v>
      </c>
      <c r="N197" s="1384" t="str">
        <f t="shared" si="8"/>
        <v/>
      </c>
    </row>
    <row r="198" spans="12:14">
      <c r="L198" s="1405"/>
      <c r="M198" s="1384">
        <f t="shared" ref="M198:M261" si="9">IF(ISNUMBER(FIND("/",$B209,1)),MID($B209,1,FIND("/",$B209,1)-1),$B209)</f>
        <v>0</v>
      </c>
      <c r="N198" s="1384" t="str">
        <f t="shared" ref="N198:N261" si="10">IF(ISNUMBER(FIND("/",$B209,1)),MID($B209,FIND("/",$B209,1)+1,LEN($B209)),"")</f>
        <v/>
      </c>
    </row>
    <row r="199" spans="12:14">
      <c r="L199" s="1405"/>
      <c r="M199" s="1384">
        <f t="shared" si="9"/>
        <v>0</v>
      </c>
      <c r="N199" s="1384" t="str">
        <f t="shared" si="10"/>
        <v/>
      </c>
    </row>
    <row r="200" spans="12:14">
      <c r="L200" s="1405"/>
      <c r="M200" s="1384">
        <f t="shared" si="9"/>
        <v>0</v>
      </c>
      <c r="N200" s="1384" t="str">
        <f t="shared" si="10"/>
        <v/>
      </c>
    </row>
    <row r="201" spans="12:14">
      <c r="L201" s="1405"/>
      <c r="M201" s="1384">
        <f t="shared" si="9"/>
        <v>0</v>
      </c>
      <c r="N201" s="1384" t="str">
        <f t="shared" si="10"/>
        <v/>
      </c>
    </row>
    <row r="202" spans="12:14">
      <c r="L202" s="1405"/>
      <c r="M202" s="1384">
        <f t="shared" si="9"/>
        <v>0</v>
      </c>
      <c r="N202" s="1384" t="str">
        <f t="shared" si="10"/>
        <v/>
      </c>
    </row>
    <row r="203" spans="12:14">
      <c r="L203" s="1405"/>
      <c r="M203" s="1384">
        <f t="shared" si="9"/>
        <v>0</v>
      </c>
      <c r="N203" s="1384" t="str">
        <f t="shared" si="10"/>
        <v/>
      </c>
    </row>
    <row r="204" spans="12:14">
      <c r="L204" s="1405"/>
      <c r="M204" s="1384">
        <f t="shared" si="9"/>
        <v>0</v>
      </c>
      <c r="N204" s="1384" t="str">
        <f t="shared" si="10"/>
        <v/>
      </c>
    </row>
    <row r="205" spans="12:14">
      <c r="L205" s="1405"/>
      <c r="M205" s="1384">
        <f t="shared" si="9"/>
        <v>0</v>
      </c>
      <c r="N205" s="1384" t="str">
        <f t="shared" si="10"/>
        <v/>
      </c>
    </row>
    <row r="206" spans="12:14">
      <c r="L206" s="1405"/>
      <c r="M206" s="1384">
        <f t="shared" si="9"/>
        <v>0</v>
      </c>
      <c r="N206" s="1384" t="str">
        <f t="shared" si="10"/>
        <v/>
      </c>
    </row>
    <row r="207" spans="12:14">
      <c r="L207" s="1405"/>
      <c r="M207" s="1384">
        <f t="shared" si="9"/>
        <v>0</v>
      </c>
      <c r="N207" s="1384" t="str">
        <f t="shared" si="10"/>
        <v/>
      </c>
    </row>
    <row r="208" spans="12:14">
      <c r="L208" s="1405"/>
      <c r="M208" s="1384">
        <f t="shared" si="9"/>
        <v>0</v>
      </c>
      <c r="N208" s="1384" t="str">
        <f t="shared" si="10"/>
        <v/>
      </c>
    </row>
    <row r="209" spans="12:14">
      <c r="L209" s="1405"/>
      <c r="M209" s="1384">
        <f t="shared" si="9"/>
        <v>0</v>
      </c>
      <c r="N209" s="1384" t="str">
        <f t="shared" si="10"/>
        <v/>
      </c>
    </row>
    <row r="210" spans="12:14">
      <c r="L210" s="1405"/>
      <c r="M210" s="1384">
        <f t="shared" si="9"/>
        <v>0</v>
      </c>
      <c r="N210" s="1384" t="str">
        <f t="shared" si="10"/>
        <v/>
      </c>
    </row>
    <row r="211" spans="12:14">
      <c r="L211" s="1405"/>
      <c r="M211" s="1384">
        <f t="shared" si="9"/>
        <v>0</v>
      </c>
      <c r="N211" s="1384" t="str">
        <f t="shared" si="10"/>
        <v/>
      </c>
    </row>
    <row r="212" spans="12:14">
      <c r="L212" s="1405"/>
      <c r="M212" s="1384">
        <f t="shared" si="9"/>
        <v>0</v>
      </c>
      <c r="N212" s="1384" t="str">
        <f t="shared" si="10"/>
        <v/>
      </c>
    </row>
    <row r="213" spans="12:14">
      <c r="L213" s="1405"/>
      <c r="M213" s="1384">
        <f t="shared" si="9"/>
        <v>0</v>
      </c>
      <c r="N213" s="1384" t="str">
        <f t="shared" si="10"/>
        <v/>
      </c>
    </row>
    <row r="214" spans="12:14">
      <c r="L214" s="1405"/>
      <c r="M214" s="1384">
        <f t="shared" si="9"/>
        <v>0</v>
      </c>
      <c r="N214" s="1384" t="str">
        <f t="shared" si="10"/>
        <v/>
      </c>
    </row>
    <row r="215" spans="12:14">
      <c r="L215" s="1405"/>
      <c r="M215" s="1384">
        <f t="shared" si="9"/>
        <v>0</v>
      </c>
      <c r="N215" s="1384" t="str">
        <f t="shared" si="10"/>
        <v/>
      </c>
    </row>
    <row r="216" spans="12:14">
      <c r="L216" s="1396"/>
      <c r="M216" s="1384">
        <f t="shared" si="9"/>
        <v>0</v>
      </c>
      <c r="N216" s="1384" t="str">
        <f t="shared" si="10"/>
        <v/>
      </c>
    </row>
    <row r="217" spans="12:14">
      <c r="L217" s="1396"/>
      <c r="M217" s="1384">
        <f t="shared" si="9"/>
        <v>0</v>
      </c>
      <c r="N217" s="1384" t="str">
        <f t="shared" si="10"/>
        <v/>
      </c>
    </row>
    <row r="218" spans="12:14">
      <c r="L218" s="1396"/>
      <c r="M218" s="1384">
        <f t="shared" si="9"/>
        <v>0</v>
      </c>
      <c r="N218" s="1384" t="str">
        <f t="shared" si="10"/>
        <v/>
      </c>
    </row>
    <row r="219" spans="12:14">
      <c r="L219" s="1396"/>
      <c r="M219" s="1384">
        <f t="shared" si="9"/>
        <v>0</v>
      </c>
      <c r="N219" s="1384" t="str">
        <f t="shared" si="10"/>
        <v/>
      </c>
    </row>
    <row r="220" spans="12:14">
      <c r="L220" s="1396"/>
      <c r="M220" s="1384">
        <f t="shared" si="9"/>
        <v>0</v>
      </c>
      <c r="N220" s="1384" t="str">
        <f t="shared" si="10"/>
        <v/>
      </c>
    </row>
    <row r="221" spans="12:14">
      <c r="L221" s="1396"/>
      <c r="M221" s="1384">
        <f t="shared" si="9"/>
        <v>0</v>
      </c>
      <c r="N221" s="1384" t="str">
        <f t="shared" si="10"/>
        <v/>
      </c>
    </row>
    <row r="222" spans="12:14">
      <c r="L222" s="1396"/>
      <c r="M222" s="1384">
        <f t="shared" si="9"/>
        <v>0</v>
      </c>
      <c r="N222" s="1384" t="str">
        <f t="shared" si="10"/>
        <v/>
      </c>
    </row>
    <row r="223" spans="12:14">
      <c r="M223" s="1384">
        <f t="shared" si="9"/>
        <v>0</v>
      </c>
      <c r="N223" s="1384" t="str">
        <f t="shared" si="10"/>
        <v/>
      </c>
    </row>
    <row r="224" spans="12:14">
      <c r="M224" s="1384">
        <f t="shared" si="9"/>
        <v>0</v>
      </c>
      <c r="N224" s="1384" t="str">
        <f t="shared" si="10"/>
        <v/>
      </c>
    </row>
    <row r="225" spans="12:14">
      <c r="L225" s="1383"/>
      <c r="M225" s="1384">
        <f t="shared" si="9"/>
        <v>0</v>
      </c>
      <c r="N225" s="1384" t="str">
        <f t="shared" si="10"/>
        <v/>
      </c>
    </row>
    <row r="226" spans="12:14">
      <c r="L226" s="1383"/>
      <c r="M226" s="1384">
        <f t="shared" si="9"/>
        <v>0</v>
      </c>
      <c r="N226" s="1384" t="str">
        <f t="shared" si="10"/>
        <v/>
      </c>
    </row>
    <row r="227" spans="12:14">
      <c r="L227" s="1383"/>
      <c r="M227" s="1384">
        <f t="shared" si="9"/>
        <v>0</v>
      </c>
      <c r="N227" s="1384" t="str">
        <f t="shared" si="10"/>
        <v/>
      </c>
    </row>
    <row r="228" spans="12:14">
      <c r="L228" s="1383"/>
      <c r="M228" s="1384">
        <f t="shared" si="9"/>
        <v>0</v>
      </c>
      <c r="N228" s="1384" t="str">
        <f t="shared" si="10"/>
        <v/>
      </c>
    </row>
    <row r="229" spans="12:14">
      <c r="L229" s="1383"/>
      <c r="M229" s="1384">
        <f t="shared" si="9"/>
        <v>0</v>
      </c>
      <c r="N229" s="1384" t="str">
        <f t="shared" si="10"/>
        <v/>
      </c>
    </row>
    <row r="230" spans="12:14">
      <c r="L230" s="1383"/>
      <c r="M230" s="1384">
        <f t="shared" si="9"/>
        <v>0</v>
      </c>
      <c r="N230" s="1384" t="str">
        <f t="shared" si="10"/>
        <v/>
      </c>
    </row>
    <row r="231" spans="12:14">
      <c r="L231" s="1383"/>
      <c r="M231" s="1384">
        <f t="shared" si="9"/>
        <v>0</v>
      </c>
      <c r="N231" s="1384" t="str">
        <f t="shared" si="10"/>
        <v/>
      </c>
    </row>
    <row r="232" spans="12:14">
      <c r="L232" s="1383"/>
      <c r="M232" s="1384">
        <f t="shared" si="9"/>
        <v>0</v>
      </c>
      <c r="N232" s="1384" t="str">
        <f t="shared" si="10"/>
        <v/>
      </c>
    </row>
    <row r="233" spans="12:14">
      <c r="L233" s="1383"/>
      <c r="M233" s="1384">
        <f t="shared" si="9"/>
        <v>0</v>
      </c>
      <c r="N233" s="1384" t="str">
        <f t="shared" si="10"/>
        <v/>
      </c>
    </row>
    <row r="234" spans="12:14">
      <c r="L234" s="1383"/>
      <c r="M234" s="1384">
        <f t="shared" si="9"/>
        <v>0</v>
      </c>
      <c r="N234" s="1384" t="str">
        <f t="shared" si="10"/>
        <v/>
      </c>
    </row>
    <row r="235" spans="12:14">
      <c r="L235" s="1383"/>
      <c r="M235" s="1384">
        <f t="shared" si="9"/>
        <v>0</v>
      </c>
      <c r="N235" s="1384" t="str">
        <f t="shared" si="10"/>
        <v/>
      </c>
    </row>
    <row r="236" spans="12:14">
      <c r="L236" s="1383"/>
      <c r="M236" s="1384">
        <f t="shared" si="9"/>
        <v>0</v>
      </c>
      <c r="N236" s="1384" t="str">
        <f t="shared" si="10"/>
        <v/>
      </c>
    </row>
    <row r="237" spans="12:14">
      <c r="L237" s="1383"/>
      <c r="M237" s="1384">
        <f t="shared" si="9"/>
        <v>0</v>
      </c>
      <c r="N237" s="1384" t="str">
        <f t="shared" si="10"/>
        <v/>
      </c>
    </row>
    <row r="238" spans="12:14">
      <c r="L238" s="1383"/>
      <c r="M238" s="1384">
        <f t="shared" si="9"/>
        <v>0</v>
      </c>
      <c r="N238" s="1384" t="str">
        <f t="shared" si="10"/>
        <v/>
      </c>
    </row>
    <row r="239" spans="12:14">
      <c r="L239" s="1383"/>
      <c r="M239" s="1384">
        <f t="shared" si="9"/>
        <v>0</v>
      </c>
      <c r="N239" s="1384" t="str">
        <f t="shared" si="10"/>
        <v/>
      </c>
    </row>
    <row r="240" spans="12:14">
      <c r="L240" s="1383"/>
      <c r="M240" s="1384">
        <f t="shared" si="9"/>
        <v>0</v>
      </c>
      <c r="N240" s="1384" t="str">
        <f t="shared" si="10"/>
        <v/>
      </c>
    </row>
    <row r="241" spans="12:14">
      <c r="L241" s="1383"/>
      <c r="M241" s="1384">
        <f t="shared" si="9"/>
        <v>0</v>
      </c>
      <c r="N241" s="1384" t="str">
        <f t="shared" si="10"/>
        <v/>
      </c>
    </row>
    <row r="242" spans="12:14">
      <c r="L242" s="1383"/>
      <c r="M242" s="1384">
        <f t="shared" si="9"/>
        <v>0</v>
      </c>
      <c r="N242" s="1384" t="str">
        <f t="shared" si="10"/>
        <v/>
      </c>
    </row>
    <row r="243" spans="12:14">
      <c r="L243" s="1383"/>
      <c r="M243" s="1384">
        <f t="shared" si="9"/>
        <v>0</v>
      </c>
      <c r="N243" s="1384" t="str">
        <f t="shared" si="10"/>
        <v/>
      </c>
    </row>
    <row r="244" spans="12:14">
      <c r="L244" s="1383"/>
      <c r="M244" s="1384">
        <f t="shared" si="9"/>
        <v>0</v>
      </c>
      <c r="N244" s="1384" t="str">
        <f t="shared" si="10"/>
        <v/>
      </c>
    </row>
    <row r="245" spans="12:14">
      <c r="L245" s="1383"/>
      <c r="M245" s="1384">
        <f t="shared" si="9"/>
        <v>0</v>
      </c>
      <c r="N245" s="1384" t="str">
        <f t="shared" si="10"/>
        <v/>
      </c>
    </row>
    <row r="246" spans="12:14">
      <c r="L246" s="1383"/>
      <c r="M246" s="1384">
        <f t="shared" si="9"/>
        <v>0</v>
      </c>
      <c r="N246" s="1384" t="str">
        <f t="shared" si="10"/>
        <v/>
      </c>
    </row>
    <row r="247" spans="12:14">
      <c r="L247" s="1383"/>
      <c r="M247" s="1384">
        <f t="shared" si="9"/>
        <v>0</v>
      </c>
      <c r="N247" s="1384" t="str">
        <f t="shared" si="10"/>
        <v/>
      </c>
    </row>
    <row r="248" spans="12:14">
      <c r="L248" s="1383"/>
      <c r="M248" s="1384">
        <f t="shared" si="9"/>
        <v>0</v>
      </c>
      <c r="N248" s="1384" t="str">
        <f t="shared" si="10"/>
        <v/>
      </c>
    </row>
    <row r="249" spans="12:14">
      <c r="L249" s="1383"/>
      <c r="M249" s="1384">
        <f t="shared" si="9"/>
        <v>0</v>
      </c>
      <c r="N249" s="1384" t="str">
        <f t="shared" si="10"/>
        <v/>
      </c>
    </row>
    <row r="250" spans="12:14">
      <c r="L250" s="1383"/>
      <c r="M250" s="1384">
        <f t="shared" si="9"/>
        <v>0</v>
      </c>
      <c r="N250" s="1384" t="str">
        <f t="shared" si="10"/>
        <v/>
      </c>
    </row>
    <row r="251" spans="12:14">
      <c r="L251" s="1383"/>
      <c r="M251" s="1384">
        <f t="shared" si="9"/>
        <v>0</v>
      </c>
      <c r="N251" s="1384" t="str">
        <f t="shared" si="10"/>
        <v/>
      </c>
    </row>
    <row r="252" spans="12:14">
      <c r="L252" s="1383"/>
      <c r="M252" s="1384">
        <f t="shared" si="9"/>
        <v>0</v>
      </c>
      <c r="N252" s="1384" t="str">
        <f t="shared" si="10"/>
        <v/>
      </c>
    </row>
    <row r="253" spans="12:14">
      <c r="L253" s="1383"/>
      <c r="M253" s="1384">
        <f t="shared" si="9"/>
        <v>0</v>
      </c>
      <c r="N253" s="1384" t="str">
        <f t="shared" si="10"/>
        <v/>
      </c>
    </row>
    <row r="254" spans="12:14">
      <c r="L254" s="1383"/>
      <c r="M254" s="1384">
        <f t="shared" si="9"/>
        <v>0</v>
      </c>
      <c r="N254" s="1384" t="str">
        <f t="shared" si="10"/>
        <v/>
      </c>
    </row>
    <row r="255" spans="12:14">
      <c r="L255" s="1383"/>
      <c r="M255" s="1384">
        <f t="shared" si="9"/>
        <v>0</v>
      </c>
      <c r="N255" s="1384" t="str">
        <f t="shared" si="10"/>
        <v/>
      </c>
    </row>
    <row r="256" spans="12:14">
      <c r="L256" s="1383"/>
      <c r="M256" s="1384">
        <f t="shared" si="9"/>
        <v>0</v>
      </c>
      <c r="N256" s="1384" t="str">
        <f t="shared" si="10"/>
        <v/>
      </c>
    </row>
    <row r="257" spans="12:14">
      <c r="L257" s="1383"/>
      <c r="M257" s="1384">
        <f t="shared" si="9"/>
        <v>0</v>
      </c>
      <c r="N257" s="1384" t="str">
        <f t="shared" si="10"/>
        <v/>
      </c>
    </row>
    <row r="258" spans="12:14">
      <c r="L258" s="1383"/>
      <c r="M258" s="1384">
        <f t="shared" si="9"/>
        <v>0</v>
      </c>
      <c r="N258" s="1384" t="str">
        <f t="shared" si="10"/>
        <v/>
      </c>
    </row>
    <row r="259" spans="12:14">
      <c r="L259" s="1383"/>
      <c r="M259" s="1384">
        <f t="shared" si="9"/>
        <v>0</v>
      </c>
      <c r="N259" s="1384" t="str">
        <f t="shared" si="10"/>
        <v/>
      </c>
    </row>
    <row r="260" spans="12:14">
      <c r="L260" s="1383"/>
      <c r="M260" s="1384">
        <f t="shared" si="9"/>
        <v>0</v>
      </c>
      <c r="N260" s="1384" t="str">
        <f t="shared" si="10"/>
        <v/>
      </c>
    </row>
    <row r="261" spans="12:14">
      <c r="L261" s="1383"/>
      <c r="M261" s="1384">
        <f t="shared" si="9"/>
        <v>0</v>
      </c>
      <c r="N261" s="1384" t="str">
        <f t="shared" si="10"/>
        <v/>
      </c>
    </row>
    <row r="262" spans="12:14">
      <c r="L262" s="1383"/>
      <c r="M262" s="1384">
        <f t="shared" ref="M262:M300" si="11">IF(ISNUMBER(FIND("/",$B273,1)),MID($B273,1,FIND("/",$B273,1)-1),$B273)</f>
        <v>0</v>
      </c>
      <c r="N262" s="1384" t="str">
        <f t="shared" ref="N262:N300" si="12">IF(ISNUMBER(FIND("/",$B273,1)),MID($B273,FIND("/",$B273,1)+1,LEN($B273)),"")</f>
        <v/>
      </c>
    </row>
    <row r="263" spans="12:14">
      <c r="L263" s="1383"/>
      <c r="M263" s="1384">
        <f t="shared" si="11"/>
        <v>0</v>
      </c>
      <c r="N263" s="1384" t="str">
        <f t="shared" si="12"/>
        <v/>
      </c>
    </row>
    <row r="264" spans="12:14">
      <c r="L264" s="1383"/>
      <c r="M264" s="1384">
        <f t="shared" si="11"/>
        <v>0</v>
      </c>
      <c r="N264" s="1384" t="str">
        <f t="shared" si="12"/>
        <v/>
      </c>
    </row>
    <row r="265" spans="12:14">
      <c r="L265" s="1383"/>
      <c r="M265" s="1384">
        <f t="shared" si="11"/>
        <v>0</v>
      </c>
      <c r="N265" s="1384" t="str">
        <f t="shared" si="12"/>
        <v/>
      </c>
    </row>
    <row r="266" spans="12:14">
      <c r="L266" s="1383"/>
      <c r="M266" s="1384">
        <f t="shared" si="11"/>
        <v>0</v>
      </c>
      <c r="N266" s="1384" t="str">
        <f t="shared" si="12"/>
        <v/>
      </c>
    </row>
    <row r="267" spans="12:14">
      <c r="L267" s="1383"/>
      <c r="M267" s="1384">
        <f t="shared" si="11"/>
        <v>0</v>
      </c>
      <c r="N267" s="1384" t="str">
        <f t="shared" si="12"/>
        <v/>
      </c>
    </row>
    <row r="268" spans="12:14">
      <c r="L268" s="1383"/>
      <c r="M268" s="1384">
        <f t="shared" si="11"/>
        <v>0</v>
      </c>
      <c r="N268" s="1384" t="str">
        <f t="shared" si="12"/>
        <v/>
      </c>
    </row>
    <row r="269" spans="12:14">
      <c r="L269" s="1383"/>
      <c r="M269" s="1384">
        <f t="shared" si="11"/>
        <v>0</v>
      </c>
      <c r="N269" s="1384" t="str">
        <f t="shared" si="12"/>
        <v/>
      </c>
    </row>
    <row r="270" spans="12:14">
      <c r="L270" s="1383"/>
      <c r="M270" s="1384">
        <f t="shared" si="11"/>
        <v>0</v>
      </c>
      <c r="N270" s="1384" t="str">
        <f t="shared" si="12"/>
        <v/>
      </c>
    </row>
    <row r="271" spans="12:14">
      <c r="L271" s="1383"/>
      <c r="M271" s="1384">
        <f t="shared" si="11"/>
        <v>0</v>
      </c>
      <c r="N271" s="1384" t="str">
        <f t="shared" si="12"/>
        <v/>
      </c>
    </row>
    <row r="272" spans="12:14">
      <c r="L272" s="1383"/>
      <c r="M272" s="1384">
        <f t="shared" si="11"/>
        <v>0</v>
      </c>
      <c r="N272" s="1384" t="str">
        <f t="shared" si="12"/>
        <v/>
      </c>
    </row>
    <row r="273" spans="12:14">
      <c r="L273" s="1383"/>
      <c r="M273" s="1384">
        <f t="shared" si="11"/>
        <v>0</v>
      </c>
      <c r="N273" s="1384" t="str">
        <f t="shared" si="12"/>
        <v/>
      </c>
    </row>
    <row r="274" spans="12:14">
      <c r="L274" s="1383"/>
      <c r="M274" s="1384">
        <f t="shared" si="11"/>
        <v>0</v>
      </c>
      <c r="N274" s="1384" t="str">
        <f t="shared" si="12"/>
        <v/>
      </c>
    </row>
    <row r="275" spans="12:14">
      <c r="L275" s="1383"/>
      <c r="M275" s="1384">
        <f t="shared" si="11"/>
        <v>0</v>
      </c>
      <c r="N275" s="1384" t="str">
        <f t="shared" si="12"/>
        <v/>
      </c>
    </row>
    <row r="276" spans="12:14">
      <c r="L276" s="1383"/>
      <c r="M276" s="1384">
        <f t="shared" si="11"/>
        <v>0</v>
      </c>
      <c r="N276" s="1384" t="str">
        <f t="shared" si="12"/>
        <v/>
      </c>
    </row>
    <row r="277" spans="12:14">
      <c r="L277" s="1383"/>
      <c r="M277" s="1384">
        <f t="shared" si="11"/>
        <v>0</v>
      </c>
      <c r="N277" s="1384" t="str">
        <f t="shared" si="12"/>
        <v/>
      </c>
    </row>
    <row r="278" spans="12:14">
      <c r="L278" s="1383"/>
      <c r="M278" s="1384">
        <f t="shared" si="11"/>
        <v>0</v>
      </c>
      <c r="N278" s="1384" t="str">
        <f t="shared" si="12"/>
        <v/>
      </c>
    </row>
    <row r="279" spans="12:14">
      <c r="L279" s="1383"/>
      <c r="M279" s="1384">
        <f t="shared" si="11"/>
        <v>0</v>
      </c>
      <c r="N279" s="1384" t="str">
        <f t="shared" si="12"/>
        <v/>
      </c>
    </row>
    <row r="280" spans="12:14">
      <c r="L280" s="1383"/>
      <c r="M280" s="1384">
        <f t="shared" si="11"/>
        <v>0</v>
      </c>
      <c r="N280" s="1384" t="str">
        <f t="shared" si="12"/>
        <v/>
      </c>
    </row>
    <row r="281" spans="12:14">
      <c r="L281" s="1383"/>
      <c r="M281" s="1384">
        <f t="shared" si="11"/>
        <v>0</v>
      </c>
      <c r="N281" s="1384" t="str">
        <f t="shared" si="12"/>
        <v/>
      </c>
    </row>
    <row r="282" spans="12:14">
      <c r="L282" s="1383"/>
      <c r="M282" s="1384">
        <f t="shared" si="11"/>
        <v>0</v>
      </c>
      <c r="N282" s="1384" t="str">
        <f t="shared" si="12"/>
        <v/>
      </c>
    </row>
    <row r="283" spans="12:14">
      <c r="L283" s="1383"/>
      <c r="M283" s="1384">
        <f t="shared" si="11"/>
        <v>0</v>
      </c>
      <c r="N283" s="1384" t="str">
        <f t="shared" si="12"/>
        <v/>
      </c>
    </row>
    <row r="284" spans="12:14">
      <c r="L284" s="1383"/>
      <c r="M284" s="1384">
        <f t="shared" si="11"/>
        <v>0</v>
      </c>
      <c r="N284" s="1384" t="str">
        <f t="shared" si="12"/>
        <v/>
      </c>
    </row>
    <row r="285" spans="12:14">
      <c r="L285" s="1383"/>
      <c r="M285" s="1384">
        <f t="shared" si="11"/>
        <v>0</v>
      </c>
      <c r="N285" s="1384" t="str">
        <f t="shared" si="12"/>
        <v/>
      </c>
    </row>
    <row r="286" spans="12:14">
      <c r="L286" s="1383"/>
      <c r="M286" s="1384">
        <f t="shared" si="11"/>
        <v>0</v>
      </c>
      <c r="N286" s="1384" t="str">
        <f t="shared" si="12"/>
        <v/>
      </c>
    </row>
    <row r="287" spans="12:14">
      <c r="L287" s="1383"/>
      <c r="M287" s="1384">
        <f t="shared" si="11"/>
        <v>0</v>
      </c>
      <c r="N287" s="1384" t="str">
        <f t="shared" si="12"/>
        <v/>
      </c>
    </row>
    <row r="288" spans="12:14">
      <c r="L288" s="1383"/>
      <c r="M288" s="1384">
        <f t="shared" si="11"/>
        <v>0</v>
      </c>
      <c r="N288" s="1384" t="str">
        <f t="shared" si="12"/>
        <v/>
      </c>
    </row>
    <row r="289" spans="12:14">
      <c r="M289" s="1384">
        <f t="shared" si="11"/>
        <v>0</v>
      </c>
      <c r="N289" s="1384" t="str">
        <f t="shared" si="12"/>
        <v/>
      </c>
    </row>
    <row r="290" spans="12:14">
      <c r="M290" s="1384">
        <f t="shared" si="11"/>
        <v>0</v>
      </c>
      <c r="N290" s="1384" t="str">
        <f t="shared" si="12"/>
        <v/>
      </c>
    </row>
    <row r="291" spans="12:14">
      <c r="M291" s="1384">
        <f t="shared" si="11"/>
        <v>0</v>
      </c>
      <c r="N291" s="1384" t="str">
        <f t="shared" si="12"/>
        <v/>
      </c>
    </row>
    <row r="292" spans="12:14">
      <c r="M292" s="1384">
        <f t="shared" si="11"/>
        <v>0</v>
      </c>
      <c r="N292" s="1384" t="str">
        <f t="shared" si="12"/>
        <v/>
      </c>
    </row>
    <row r="293" spans="12:14">
      <c r="M293" s="1384">
        <f t="shared" si="11"/>
        <v>0</v>
      </c>
      <c r="N293" s="1384" t="str">
        <f t="shared" si="12"/>
        <v/>
      </c>
    </row>
    <row r="294" spans="12:14">
      <c r="M294" s="1384">
        <f t="shared" si="11"/>
        <v>0</v>
      </c>
      <c r="N294" s="1384" t="str">
        <f t="shared" si="12"/>
        <v/>
      </c>
    </row>
    <row r="295" spans="12:14">
      <c r="M295" s="1384">
        <f t="shared" si="11"/>
        <v>0</v>
      </c>
      <c r="N295" s="1384" t="str">
        <f t="shared" si="12"/>
        <v/>
      </c>
    </row>
    <row r="296" spans="12:14">
      <c r="L296" s="1416"/>
      <c r="M296" s="1384">
        <f t="shared" si="11"/>
        <v>0</v>
      </c>
      <c r="N296" s="1384" t="str">
        <f t="shared" si="12"/>
        <v/>
      </c>
    </row>
    <row r="297" spans="12:14">
      <c r="L297" s="1385"/>
      <c r="M297" s="1384">
        <f t="shared" si="11"/>
        <v>0</v>
      </c>
      <c r="N297" s="1384" t="str">
        <f t="shared" si="12"/>
        <v/>
      </c>
    </row>
    <row r="298" spans="12:14">
      <c r="L298" s="1385"/>
      <c r="M298" s="1384">
        <f t="shared" si="11"/>
        <v>0</v>
      </c>
      <c r="N298" s="1384" t="str">
        <f t="shared" si="12"/>
        <v/>
      </c>
    </row>
    <row r="299" spans="12:14">
      <c r="L299" s="1416"/>
      <c r="M299" s="1384">
        <f t="shared" si="11"/>
        <v>0</v>
      </c>
      <c r="N299" s="1384" t="str">
        <f t="shared" si="12"/>
        <v/>
      </c>
    </row>
    <row r="300" spans="12:14">
      <c r="L300" s="1416"/>
      <c r="M300" s="1384">
        <f t="shared" si="11"/>
        <v>0</v>
      </c>
      <c r="N300" s="1384" t="str">
        <f t="shared" si="12"/>
        <v/>
      </c>
    </row>
    <row r="301" spans="12:14">
      <c r="L301" s="1416"/>
    </row>
    <row r="302" spans="12:14">
      <c r="L302" s="1416"/>
    </row>
    <row r="303" spans="12:14">
      <c r="L303" s="1417"/>
    </row>
    <row r="304" spans="12:14">
      <c r="L304" s="1417"/>
    </row>
  </sheetData>
  <mergeCells count="3">
    <mergeCell ref="A1:H1"/>
    <mergeCell ref="B3:D3"/>
    <mergeCell ref="A17:B17"/>
  </mergeCells>
  <conditionalFormatting sqref="F5:F6">
    <cfRule type="containsText" dxfId="513" priority="15" operator="containsText" text="ALERTA">
      <formula>NOT(ISERROR(SEARCH("ALERTA",F5)))</formula>
    </cfRule>
  </conditionalFormatting>
  <conditionalFormatting sqref="E5:E6">
    <cfRule type="containsText" dxfId="512" priority="16" operator="containsText" text="CADUCADO">
      <formula>NOT(ISERROR(SEARCH("CADUCADO",E5)))</formula>
    </cfRule>
  </conditionalFormatting>
  <conditionalFormatting sqref="F7:F11">
    <cfRule type="containsText" dxfId="511" priority="13" operator="containsText" text="ALERTA">
      <formula>NOT(ISERROR(SEARCH("ALERTA",F7)))</formula>
    </cfRule>
  </conditionalFormatting>
  <conditionalFormatting sqref="E7:E11">
    <cfRule type="containsText" dxfId="510" priority="14" operator="containsText" text="CADUCADO">
      <formula>NOT(ISERROR(SEARCH("CADUCADO",E7)))</formula>
    </cfRule>
  </conditionalFormatting>
  <conditionalFormatting sqref="F12">
    <cfRule type="containsText" dxfId="509" priority="11" operator="containsText" text="ALERTA">
      <formula>NOT(ISERROR(SEARCH("ALERTA",F12)))</formula>
    </cfRule>
  </conditionalFormatting>
  <conditionalFormatting sqref="E12">
    <cfRule type="containsText" dxfId="508" priority="12" operator="containsText" text="CADUCADO">
      <formula>NOT(ISERROR(SEARCH("CADUCADO",E12)))</formula>
    </cfRule>
  </conditionalFormatting>
  <conditionalFormatting sqref="F13:F16">
    <cfRule type="containsText" dxfId="507" priority="1" operator="containsText" text="ALERTA">
      <formula>NOT(ISERROR(SEARCH("ALERTA",F13)))</formula>
    </cfRule>
  </conditionalFormatting>
  <conditionalFormatting sqref="E13:E16">
    <cfRule type="containsText" dxfId="506" priority="2" operator="containsText" text="CADUCADO">
      <formula>NOT(ISERROR(SEARCH("CADUCADO",E13)))</formula>
    </cfRule>
  </conditionalFormatting>
  <hyperlinks>
    <hyperlink ref="A1:H1" location="TITULARES!A1" display="LISTA DE DIAGNOSTICADORES CON AUTORIZACIÓN DE COMERCIALIZACIÓN EN CUBA 2017" xr:uid="{00000000-0004-0000-1300-000000000000}"/>
  </hyperlinks>
  <pageMargins left="0.7" right="0.7" top="0.75" bottom="0.75" header="0.3" footer="0.3"/>
  <pageSetup orientation="portrait" verticalDpi="0"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3"/>
  <dimension ref="A1:CP369"/>
  <sheetViews>
    <sheetView workbookViewId="0">
      <selection sqref="A1:H1"/>
    </sheetView>
  </sheetViews>
  <sheetFormatPr baseColWidth="10" defaultRowHeight="15"/>
  <cols>
    <col min="1" max="1" width="16.28515625" style="384" customWidth="1"/>
    <col min="2" max="2" width="14.7109375" style="384" customWidth="1"/>
    <col min="3" max="3" width="14.28515625" style="384" customWidth="1"/>
    <col min="4" max="4" width="15" style="384" customWidth="1"/>
    <col min="5" max="5" width="18.28515625" style="384" customWidth="1"/>
    <col min="6" max="6" width="15" style="384" customWidth="1"/>
    <col min="7" max="7" width="14.5703125" style="384" customWidth="1"/>
    <col min="8" max="8" width="53" style="384" customWidth="1"/>
    <col min="9" max="9" width="46" style="384" customWidth="1"/>
    <col min="10" max="10" width="17.28515625" style="384" customWidth="1"/>
    <col min="11" max="11" width="15.5703125" style="384" customWidth="1"/>
    <col min="12" max="12" width="11.42578125" style="361" hidden="1" customWidth="1"/>
    <col min="13" max="13" width="12.85546875" style="361" hidden="1" customWidth="1"/>
    <col min="14" max="14" width="17.28515625" style="361" hidden="1" customWidth="1"/>
    <col min="15" max="15" width="11.5703125" style="384" hidden="1" customWidth="1"/>
    <col min="16" max="16" width="8.5703125" style="384" hidden="1" customWidth="1"/>
    <col min="17" max="17" width="5" style="384" hidden="1" customWidth="1"/>
    <col min="18" max="19" width="11.42578125" style="2009"/>
    <col min="20" max="27" width="0" style="2009" hidden="1" customWidth="1"/>
    <col min="28" max="30" width="11.42578125" style="2009"/>
    <col min="31" max="16384" width="11.42578125" style="384"/>
  </cols>
  <sheetData>
    <row r="1" spans="1:94" s="2009" customFormat="1" ht="21.75" customHeight="1">
      <c r="A1" s="2588" t="s">
        <v>6200</v>
      </c>
      <c r="B1" s="2588"/>
      <c r="C1" s="2588"/>
      <c r="D1" s="2588"/>
      <c r="E1" s="2588"/>
      <c r="F1" s="2588"/>
      <c r="G1" s="2588"/>
      <c r="H1" s="2588"/>
      <c r="L1" s="2062"/>
      <c r="M1" s="2062"/>
      <c r="N1" s="2062"/>
    </row>
    <row r="2" spans="1:94" s="2009" customFormat="1" ht="21.75" customHeight="1" thickBot="1">
      <c r="A2" s="2138" t="s">
        <v>1377</v>
      </c>
      <c r="B2" s="2139"/>
      <c r="C2" s="2139"/>
      <c r="D2" s="2139"/>
      <c r="E2" s="2139"/>
      <c r="F2" s="2139"/>
      <c r="L2" s="2062"/>
      <c r="M2" s="2017"/>
      <c r="N2" s="2062"/>
      <c r="S2" s="1942" t="s">
        <v>2738</v>
      </c>
      <c r="T2" s="1960">
        <f ca="1">TODAY()</f>
        <v>46175</v>
      </c>
    </row>
    <row r="3" spans="1:94" s="2009" customFormat="1" ht="21.75" customHeight="1" thickTop="1" thickBot="1">
      <c r="A3" s="2151"/>
      <c r="B3" s="2589" t="s">
        <v>1161</v>
      </c>
      <c r="C3" s="2589"/>
      <c r="D3" s="2589"/>
      <c r="E3" s="2152"/>
      <c r="F3" s="2152"/>
      <c r="G3" s="2153"/>
      <c r="H3" s="2153"/>
      <c r="I3" s="2153"/>
      <c r="J3" s="2154"/>
      <c r="K3" s="2155"/>
      <c r="L3" s="2062"/>
      <c r="M3" s="2062"/>
      <c r="N3" s="2062"/>
    </row>
    <row r="4" spans="1:94" ht="33.75" customHeight="1" thickTop="1">
      <c r="A4" s="539" t="s">
        <v>1603</v>
      </c>
      <c r="B4" s="460" t="s">
        <v>1160</v>
      </c>
      <c r="C4" s="460" t="s">
        <v>1162</v>
      </c>
      <c r="D4" s="540" t="s">
        <v>1163</v>
      </c>
      <c r="E4" s="495" t="s">
        <v>2736</v>
      </c>
      <c r="F4" s="495" t="s">
        <v>2737</v>
      </c>
      <c r="G4" s="494" t="s">
        <v>1046</v>
      </c>
      <c r="H4" s="443" t="s">
        <v>1586</v>
      </c>
      <c r="I4" s="460" t="s">
        <v>1164</v>
      </c>
      <c r="J4" s="540" t="s">
        <v>1048</v>
      </c>
      <c r="K4" s="804" t="s">
        <v>1047</v>
      </c>
      <c r="L4" s="136" t="s">
        <v>1592</v>
      </c>
      <c r="M4" s="136" t="s">
        <v>1590</v>
      </c>
      <c r="N4" s="136" t="s">
        <v>1591</v>
      </c>
      <c r="O4" s="383" t="s">
        <v>1594</v>
      </c>
      <c r="P4" s="383"/>
      <c r="Q4" s="383"/>
      <c r="R4" s="2096"/>
      <c r="S4" s="2096"/>
      <c r="T4" s="1965"/>
      <c r="U4" s="1966">
        <v>2012</v>
      </c>
      <c r="V4" s="1967">
        <v>2013</v>
      </c>
      <c r="W4" s="1967">
        <v>2014</v>
      </c>
      <c r="X4" s="1967">
        <v>2015</v>
      </c>
      <c r="Y4" s="1967">
        <v>2016</v>
      </c>
      <c r="Z4" s="1966" t="s">
        <v>2739</v>
      </c>
      <c r="AA4" s="1968" t="s">
        <v>1595</v>
      </c>
      <c r="AB4" s="2096"/>
      <c r="AC4" s="2096"/>
      <c r="AD4" s="2096"/>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row>
    <row r="5" spans="1:94" s="390" customFormat="1" ht="27" customHeight="1">
      <c r="A5" s="1205" t="s">
        <v>1589</v>
      </c>
      <c r="B5" s="969" t="s">
        <v>3839</v>
      </c>
      <c r="C5" s="970">
        <v>43458</v>
      </c>
      <c r="D5" s="1206">
        <v>45291</v>
      </c>
      <c r="E5" s="1206" t="str">
        <f ca="1">IF(D5&lt;=$T$2,"CADUCADO","VIGENTE")</f>
        <v>CADUCADO</v>
      </c>
      <c r="F5" s="1206" t="str">
        <f ca="1">IF($T$2&gt;=(EDATE(D5,-4)),"ALERTA","OK")</f>
        <v>ALERTA</v>
      </c>
      <c r="G5" s="969" t="s">
        <v>1277</v>
      </c>
      <c r="H5" s="976" t="s">
        <v>3838</v>
      </c>
      <c r="I5" s="976" t="s">
        <v>3840</v>
      </c>
      <c r="J5" s="969"/>
      <c r="K5" s="1201"/>
      <c r="L5" s="136"/>
      <c r="M5" s="361" t="e">
        <f>IF(ISNUMBER(FIND("/",#REF!,1)),MID(#REF!,1,FIND("/",#REF!,1)-1),#REF!)</f>
        <v>#REF!</v>
      </c>
      <c r="N5" s="361" t="str">
        <f>IF(ISNUMBER(FIND("/",#REF!,1)),MID(#REF!,FIND("/",#REF!,1)+1,LEN(#REF!)),"")</f>
        <v/>
      </c>
      <c r="O5" s="383" t="s">
        <v>1603</v>
      </c>
      <c r="P5" s="383" t="s">
        <v>1590</v>
      </c>
      <c r="Q5" s="383" t="s">
        <v>1595</v>
      </c>
      <c r="R5" s="2096"/>
      <c r="S5" s="2096"/>
      <c r="T5" s="1995"/>
      <c r="U5" s="1996">
        <f>COUNTIFS($C$5:$C$163, "&gt;="&amp;U10, $C$5:$C$163, "&lt;="&amp;U11, $A$5:$A$163, "&lt;&gt;F")</f>
        <v>0</v>
      </c>
      <c r="V5" s="1996">
        <f>COUNTIFS($C$5:$C$163, "&gt;="&amp;V10, $C$5:$C$163, "&lt;="&amp;V11, $A$5:$A$163, "&lt;&gt;F")</f>
        <v>0</v>
      </c>
      <c r="W5" s="1996">
        <f>COUNTIFS($C$5:$C$163, "&gt;="&amp;W10, $C$5:$C$163, "&lt;="&amp;W11, $A$5:$A$163, "&lt;&gt;F")</f>
        <v>0</v>
      </c>
      <c r="X5" s="1996">
        <f>COUNTIFS($C$5:$C$163, "&gt;="&amp;X10, $C$5:$C$163, "&lt;="&amp;X11, $A$5:$A$163, "&lt;&gt;F")</f>
        <v>0</v>
      </c>
      <c r="Y5" s="1996">
        <f>COUNTIFS($C$5:$C$163, "&gt;="&amp;Y10, $C$5:$C$163, "&lt;="&amp;Y11, $A$5:$A$163, "&lt;&gt;F")</f>
        <v>0</v>
      </c>
      <c r="Z5" s="1996">
        <f>COUNTIFS($C$5:$C$163,"&gt;="&amp;Z10, $C$5:$C$163, "&lt;="&amp;Z11, $A$5:$A$163, "&lt;&gt;F")</f>
        <v>0</v>
      </c>
      <c r="AA5" s="1997">
        <f>SUM(U5:Y5)</f>
        <v>0</v>
      </c>
      <c r="AB5" s="2096"/>
      <c r="AC5" s="2096"/>
      <c r="AD5" s="2096"/>
      <c r="AE5" s="383"/>
      <c r="AF5" s="383"/>
      <c r="AG5" s="383"/>
      <c r="AH5" s="383"/>
      <c r="AI5" s="383"/>
      <c r="AJ5" s="383"/>
      <c r="AK5" s="383"/>
      <c r="AL5" s="383"/>
      <c r="AM5" s="383"/>
      <c r="AN5" s="383"/>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c r="BW5" s="383"/>
      <c r="BX5" s="383"/>
      <c r="BY5" s="383"/>
      <c r="BZ5" s="383"/>
      <c r="CA5" s="383"/>
      <c r="CB5" s="383"/>
      <c r="CC5" s="383"/>
      <c r="CD5" s="383"/>
      <c r="CE5" s="383"/>
      <c r="CF5" s="383"/>
      <c r="CG5" s="383"/>
      <c r="CH5" s="383"/>
      <c r="CI5" s="383"/>
      <c r="CJ5" s="383"/>
      <c r="CK5" s="383"/>
      <c r="CL5" s="383"/>
      <c r="CM5" s="383"/>
      <c r="CN5" s="383"/>
      <c r="CO5" s="383"/>
      <c r="CP5" s="383"/>
    </row>
    <row r="6" spans="1:94" s="390" customFormat="1" ht="20.100000000000001" customHeight="1">
      <c r="A6" s="1202" t="s">
        <v>1588</v>
      </c>
      <c r="B6" s="761" t="s">
        <v>3841</v>
      </c>
      <c r="C6" s="762">
        <v>43458</v>
      </c>
      <c r="D6" s="1203">
        <v>45291</v>
      </c>
      <c r="E6" s="1203" t="str">
        <f t="shared" ref="E6:E16" ca="1" si="0">IF(D6&lt;=$T$2,"CADUCADO","VIGENTE")</f>
        <v>CADUCADO</v>
      </c>
      <c r="F6" s="1203" t="str">
        <f t="shared" ref="F6:F16" ca="1" si="1">IF($T$2&gt;=(EDATE(D6,-4)),"ALERTA","OK")</f>
        <v>ALERTA</v>
      </c>
      <c r="G6" s="761" t="s">
        <v>1277</v>
      </c>
      <c r="H6" s="765" t="s">
        <v>3852</v>
      </c>
      <c r="I6" s="160" t="s">
        <v>3840</v>
      </c>
      <c r="J6" s="761" t="s">
        <v>3874</v>
      </c>
      <c r="K6" s="1204" t="s">
        <v>3863</v>
      </c>
      <c r="L6" s="361"/>
      <c r="M6" s="361" t="e">
        <f>IF(ISNUMBER(FIND("/",#REF!,1)),MID(#REF!,1,FIND("/",#REF!,1)-1),#REF!)</f>
        <v>#REF!</v>
      </c>
      <c r="N6" s="361" t="str">
        <f>IF(ISNUMBER(FIND("/",#REF!,1)),MID(#REF!,FIND("/",#REF!,1)+1,LEN(#REF!)),"")</f>
        <v/>
      </c>
      <c r="O6" s="383" t="s">
        <v>1589</v>
      </c>
      <c r="P6" s="383"/>
      <c r="Q6" s="389">
        <v>2</v>
      </c>
      <c r="R6" s="2096"/>
      <c r="S6" s="2096"/>
      <c r="T6" s="2003" t="s">
        <v>2740</v>
      </c>
      <c r="U6" s="1996">
        <f>COUNTIFS($C$5:$C$163, "&gt;="&amp;U10, $C$5:$C$163, "&lt;="&amp;U11, $A$5:$A$163, "&lt;&gt;F",$G$5:$G$163, "A" )</f>
        <v>0</v>
      </c>
      <c r="V6" s="1996">
        <f>COUNTIFS($C$5:$C$163, "&gt;="&amp;V10, $C$5:$C$163, "&lt;="&amp;V11, $A$5:$A$163, "&lt;&gt;F",$G$5:$G$163, "A" )</f>
        <v>0</v>
      </c>
      <c r="W6" s="1996">
        <f>COUNTIFS($C$5:$C$163, "&gt;="&amp;W10, $C$5:$C$163, "&lt;="&amp;W11, $A$5:$A$163, "&lt;&gt;F",$G$5:$G$163, "A" )</f>
        <v>0</v>
      </c>
      <c r="X6" s="1996">
        <f>COUNTIFS($C$5:$C$163, "&gt;="&amp;X10, $C$5:$C$163, "&lt;="&amp;X11, $A$5:$A$163, "&lt;&gt;F",$G$5:$G$163, "A" )</f>
        <v>0</v>
      </c>
      <c r="Y6" s="1996">
        <f>COUNTIFS($C$5:$C$163, "&gt;="&amp;Y10, $C$5:$C$163, "&lt;="&amp;Y11, $A$5:$A$163, "&lt;&gt;F",$G$5:$G$163, "A" )</f>
        <v>0</v>
      </c>
      <c r="Z6" s="1996">
        <f>COUNTIFS($C$5:$C$163,"&gt;="&amp;Z11, $C$5:$C$163, "&lt;="&amp;Z12, $A$5:$A$163, "&lt;&gt;F",$G$5:$G$163, "A")</f>
        <v>0</v>
      </c>
      <c r="AA6" s="1997">
        <f>SUM(U6:Y6)</f>
        <v>0</v>
      </c>
      <c r="AB6" s="2096"/>
      <c r="AC6" s="2096"/>
      <c r="AD6" s="2096"/>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row>
    <row r="7" spans="1:94" s="390" customFormat="1">
      <c r="A7" s="1200" t="s">
        <v>1588</v>
      </c>
      <c r="B7" s="201" t="s">
        <v>3842</v>
      </c>
      <c r="C7" s="221">
        <v>43458</v>
      </c>
      <c r="D7" s="203">
        <v>45291</v>
      </c>
      <c r="E7" s="203" t="str">
        <f t="shared" ca="1" si="0"/>
        <v>CADUCADO</v>
      </c>
      <c r="F7" s="203" t="str">
        <f t="shared" ca="1" si="1"/>
        <v>ALERTA</v>
      </c>
      <c r="G7" s="201" t="s">
        <v>1277</v>
      </c>
      <c r="H7" s="206" t="s">
        <v>3853</v>
      </c>
      <c r="I7" s="160" t="s">
        <v>3840</v>
      </c>
      <c r="J7" s="201" t="s">
        <v>3875</v>
      </c>
      <c r="K7" s="809" t="s">
        <v>3864</v>
      </c>
      <c r="L7" s="361"/>
      <c r="M7" s="361" t="e">
        <f>IF(ISNUMBER(FIND("/",#REF!,1)),MID(#REF!,1,FIND("/",#REF!,1)-1),#REF!)</f>
        <v>#REF!</v>
      </c>
      <c r="N7" s="361" t="str">
        <f>IF(ISNUMBER(FIND("/",#REF!,1)),MID(#REF!,FIND("/",#REF!,1)+1,LEN(#REF!)),"")</f>
        <v/>
      </c>
      <c r="O7" s="383" t="s">
        <v>1588</v>
      </c>
      <c r="P7" s="383"/>
      <c r="Q7" s="389">
        <v>51</v>
      </c>
      <c r="R7" s="2156"/>
      <c r="S7" s="2096"/>
      <c r="T7" s="2003" t="s">
        <v>2741</v>
      </c>
      <c r="U7" s="1996">
        <f>COUNTIFS($C$5:$C$163, "&gt;="&amp;U10, $C$5:$C$163, "&lt;="&amp;U11, $A$5:$A$163, "&lt;&gt;F",$G$5:$G$163, "B" )</f>
        <v>0</v>
      </c>
      <c r="V7" s="1996">
        <f>COUNTIFS($C$5:$C$163, "&gt;="&amp;V10, $C$5:$C$163, "&lt;="&amp;V11, $A$5:$A$163, "&lt;&gt;F",$G$5:$G$163, "B" )</f>
        <v>0</v>
      </c>
      <c r="W7" s="1996">
        <f>COUNTIFS($C$5:$C$163, "&gt;="&amp;W10, $C$5:$C$163, "&lt;="&amp;W11, $A$5:$A$163, "&lt;&gt;F",$G$5:$G$163, "B" )</f>
        <v>0</v>
      </c>
      <c r="X7" s="1996">
        <f>COUNTIFS($C$5:$C$163, "&gt;="&amp;X10, $C$5:$C$163, "&lt;="&amp;X11, $A$5:$A$163, "&lt;&gt;F",$G$5:$G$163, "B" )</f>
        <v>0</v>
      </c>
      <c r="Y7" s="1996">
        <f>COUNTIFS($C$5:$C$163, "&gt;="&amp;Y10, $C$5:$C$163, "&lt;="&amp;Y11, $A$5:$A$163, "&lt;&gt;F",$G$5:$G$163, "B" )</f>
        <v>0</v>
      </c>
      <c r="Z7" s="1996">
        <f>COUNTIFS($C$5:$C$163,"&gt;="&amp;Z12, $C$5:$C$163, "&lt;="&amp;Z13, $A$5:$A$163, "&lt;&gt;F",$G$5:$G$163, "A")</f>
        <v>0</v>
      </c>
      <c r="AA7" s="1997">
        <f>SUM(U7:Y7)</f>
        <v>0</v>
      </c>
      <c r="AB7" s="2096"/>
      <c r="AC7" s="2096"/>
      <c r="AD7" s="2096"/>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row>
    <row r="8" spans="1:94" s="390" customFormat="1" ht="29.25" customHeight="1">
      <c r="A8" s="1200" t="s">
        <v>1588</v>
      </c>
      <c r="B8" s="201" t="s">
        <v>3843</v>
      </c>
      <c r="C8" s="221">
        <v>43458</v>
      </c>
      <c r="D8" s="203">
        <v>45291</v>
      </c>
      <c r="E8" s="203" t="str">
        <f t="shared" ca="1" si="0"/>
        <v>CADUCADO</v>
      </c>
      <c r="F8" s="203" t="str">
        <f t="shared" ca="1" si="1"/>
        <v>ALERTA</v>
      </c>
      <c r="G8" s="201" t="s">
        <v>1277</v>
      </c>
      <c r="H8" s="206" t="s">
        <v>3854</v>
      </c>
      <c r="I8" s="160" t="s">
        <v>3840</v>
      </c>
      <c r="J8" s="201" t="s">
        <v>3876</v>
      </c>
      <c r="K8" s="809" t="s">
        <v>3865</v>
      </c>
      <c r="L8" s="361"/>
      <c r="M8" s="361" t="e">
        <f>IF(ISNUMBER(FIND("/",#REF!,1)),MID(#REF!,1,FIND("/",#REF!,1)-1),#REF!)</f>
        <v>#REF!</v>
      </c>
      <c r="N8" s="361" t="str">
        <f>IF(ISNUMBER(FIND("/",#REF!,1)),MID(#REF!,FIND("/",#REF!,1)+1,LEN(#REF!)),"")</f>
        <v/>
      </c>
      <c r="O8" s="383" t="s">
        <v>1593</v>
      </c>
      <c r="P8" s="383"/>
      <c r="Q8" s="389">
        <v>53</v>
      </c>
      <c r="R8" s="2096"/>
      <c r="S8" s="2096"/>
      <c r="T8" s="2003" t="s">
        <v>2742</v>
      </c>
      <c r="U8" s="1996">
        <f>COUNTIFS($C$5:$C$163, "&gt;="&amp;U10, $C$5:$C$163, "&lt;="&amp;U11, $A$5:$A$163, "&lt;&gt;F",$G$5:$G$163, "C" )</f>
        <v>0</v>
      </c>
      <c r="V8" s="1996">
        <f>COUNTIFS($C$5:$C$163, "&gt;="&amp;V10, $C$5:$C$163, "&lt;="&amp;V11, $A$5:$A$163, "&lt;&gt;F",$G$5:$G$163, "C" )</f>
        <v>0</v>
      </c>
      <c r="W8" s="1996">
        <f>COUNTIFS($C$5:$C$163, "&gt;="&amp;W10, $C$5:$C$163, "&lt;="&amp;W11, $A$5:$A$163, "&lt;&gt;F",$G$5:$G$163, "C" )</f>
        <v>0</v>
      </c>
      <c r="X8" s="1996">
        <f>COUNTIFS($C$5:$C$163, "&gt;="&amp;X10, $C$5:$C$163, "&lt;="&amp;X11, $A$5:$A$163, "&lt;&gt;F",$G$5:$G$163, "C" )</f>
        <v>0</v>
      </c>
      <c r="Y8" s="1996">
        <f>COUNTIFS($C$5:$C$163, "&gt;="&amp;Y10, $C$5:$C$163, "&lt;="&amp;Y11, $A$5:$A$163, "&lt;&gt;F",$G$5:$G$163, "C" )</f>
        <v>0</v>
      </c>
      <c r="Z8" s="1996">
        <f>COUNTIFS($C$5:$C$163,"&gt;="&amp;Z13, $C$5:$C$163, "&lt;="&amp;Z14, $A$5:$A$163, "&lt;&gt;F",$G$5:$G$163, "A")</f>
        <v>0</v>
      </c>
      <c r="AA8" s="1997">
        <f>SUM(U8:Y8)</f>
        <v>0</v>
      </c>
      <c r="AB8" s="2096"/>
      <c r="AC8" s="2096"/>
      <c r="AD8" s="2096"/>
      <c r="AE8" s="383"/>
      <c r="AF8" s="383"/>
      <c r="AG8" s="383"/>
      <c r="AH8" s="383"/>
      <c r="AI8" s="383"/>
      <c r="AJ8" s="383"/>
      <c r="AK8" s="383"/>
      <c r="AL8" s="383"/>
      <c r="AM8" s="383"/>
      <c r="AN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383"/>
      <c r="BM8" s="383"/>
      <c r="BN8" s="383"/>
      <c r="BO8" s="383"/>
      <c r="BP8" s="383"/>
      <c r="BQ8" s="383"/>
      <c r="BR8" s="383"/>
      <c r="BS8" s="383"/>
      <c r="BT8" s="383"/>
      <c r="BU8" s="383"/>
      <c r="BV8" s="383"/>
      <c r="BW8" s="383"/>
      <c r="BX8" s="383"/>
      <c r="BY8" s="383"/>
      <c r="BZ8" s="383"/>
      <c r="CA8" s="383"/>
      <c r="CB8" s="383"/>
      <c r="CC8" s="383"/>
      <c r="CD8" s="383"/>
      <c r="CE8" s="383"/>
      <c r="CF8" s="383"/>
      <c r="CG8" s="383"/>
      <c r="CH8" s="383"/>
      <c r="CI8" s="383"/>
      <c r="CJ8" s="383"/>
      <c r="CK8" s="383"/>
      <c r="CL8" s="383"/>
      <c r="CM8" s="383"/>
      <c r="CN8" s="383"/>
      <c r="CO8" s="383"/>
      <c r="CP8" s="383"/>
    </row>
    <row r="9" spans="1:94" s="390" customFormat="1" ht="20.100000000000001" customHeight="1" thickBot="1">
      <c r="A9" s="1200" t="s">
        <v>1588</v>
      </c>
      <c r="B9" s="201" t="s">
        <v>3844</v>
      </c>
      <c r="C9" s="221">
        <v>43458</v>
      </c>
      <c r="D9" s="203">
        <v>45291</v>
      </c>
      <c r="E9" s="203" t="str">
        <f t="shared" ca="1" si="0"/>
        <v>CADUCADO</v>
      </c>
      <c r="F9" s="203" t="str">
        <f t="shared" ca="1" si="1"/>
        <v>ALERTA</v>
      </c>
      <c r="G9" s="201" t="s">
        <v>1277</v>
      </c>
      <c r="H9" s="206" t="s">
        <v>3855</v>
      </c>
      <c r="I9" s="160" t="s">
        <v>3840</v>
      </c>
      <c r="J9" s="201" t="s">
        <v>3877</v>
      </c>
      <c r="K9" s="809" t="s">
        <v>3866</v>
      </c>
      <c r="L9" s="361"/>
      <c r="M9" s="361" t="e">
        <f>IF(ISNUMBER(FIND("/",#REF!,1)),MID(#REF!,1,FIND("/",#REF!,1)-1),#REF!)</f>
        <v>#REF!</v>
      </c>
      <c r="N9" s="361" t="str">
        <f>IF(ISNUMBER(FIND("/",#REF!,1)),MID(#REF!,FIND("/",#REF!,1)+1,LEN(#REF!)),"")</f>
        <v/>
      </c>
      <c r="O9" s="383"/>
      <c r="P9" s="383"/>
      <c r="Q9" s="383"/>
      <c r="R9" s="2096"/>
      <c r="S9" s="2096"/>
      <c r="T9" s="1980" t="s">
        <v>2743</v>
      </c>
      <c r="U9" s="1981">
        <f>COUNTIFS($C$5:$C$163, "&gt;="&amp;U10, $C$5:$C$163, "&lt;="&amp;U11, $A$5:$A$163, "&lt;&gt;F",$G$5:$G$163, "D" )</f>
        <v>0</v>
      </c>
      <c r="V9" s="1981">
        <f>COUNTIFS($C$5:$C$163, "&gt;="&amp;V10, $C$5:$C$163, "&lt;="&amp;V11, $A$5:$A$163, "&lt;&gt;F",$G$5:$G$163, "D" )</f>
        <v>0</v>
      </c>
      <c r="W9" s="1981">
        <f>COUNTIFS($C$5:$C$163, "&gt;="&amp;W10, $C$5:$C$163, "&lt;="&amp;W11, $A$5:$A$163, "&lt;&gt;F",$G$5:$G$163, "D" )</f>
        <v>0</v>
      </c>
      <c r="X9" s="1981">
        <f>COUNTIFS($C$5:$C$163, "&gt;="&amp;X10, $C$5:$C$163, "&lt;="&amp;X11, $A$5:$A$163, "&lt;&gt;F",$G$5:$G$163, "D" )</f>
        <v>0</v>
      </c>
      <c r="Y9" s="1981">
        <f>COUNTIFS($C$5:$C$163, "&gt;="&amp;Y10, $C$5:$C$163, "&lt;="&amp;Y11, $A$5:$A$163, "&lt;&gt;F",$G$5:$G$163, "D" )</f>
        <v>0</v>
      </c>
      <c r="Z9" s="1981">
        <f>COUNTIFS($C$5:$C$163,"&gt;="&amp;Z14, $C$5:$C$163, "&lt;="&amp;Z15, $A$5:$A$163, "&lt;&gt;F",$G$5:$G$163, "A")</f>
        <v>0</v>
      </c>
      <c r="AA9" s="1982">
        <f>SUM(U9:Y9)</f>
        <v>0</v>
      </c>
      <c r="AB9" s="2096"/>
      <c r="AC9" s="2096"/>
      <c r="AD9" s="2096"/>
      <c r="AE9" s="383"/>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c r="BS9" s="383"/>
      <c r="BT9" s="383"/>
      <c r="BU9" s="383"/>
      <c r="BV9" s="383"/>
      <c r="BW9" s="383"/>
      <c r="BX9" s="383"/>
      <c r="BY9" s="383"/>
      <c r="BZ9" s="383"/>
      <c r="CA9" s="383"/>
      <c r="CB9" s="383"/>
      <c r="CC9" s="383"/>
      <c r="CD9" s="383"/>
      <c r="CE9" s="383"/>
      <c r="CF9" s="383"/>
      <c r="CG9" s="383"/>
      <c r="CH9" s="383"/>
      <c r="CI9" s="383"/>
      <c r="CJ9" s="383"/>
      <c r="CK9" s="383"/>
      <c r="CL9" s="383"/>
      <c r="CM9" s="383"/>
      <c r="CN9" s="383"/>
      <c r="CO9" s="383"/>
      <c r="CP9" s="383"/>
    </row>
    <row r="10" spans="1:94" s="390" customFormat="1" ht="20.100000000000001" customHeight="1" thickTop="1">
      <c r="A10" s="1200" t="s">
        <v>1588</v>
      </c>
      <c r="B10" s="201" t="s">
        <v>3845</v>
      </c>
      <c r="C10" s="221">
        <v>43458</v>
      </c>
      <c r="D10" s="203">
        <v>45291</v>
      </c>
      <c r="E10" s="203" t="str">
        <f t="shared" ca="1" si="0"/>
        <v>CADUCADO</v>
      </c>
      <c r="F10" s="203" t="str">
        <f t="shared" ca="1" si="1"/>
        <v>ALERTA</v>
      </c>
      <c r="G10" s="201" t="s">
        <v>1277</v>
      </c>
      <c r="H10" s="206" t="s">
        <v>3856</v>
      </c>
      <c r="I10" s="160" t="s">
        <v>3840</v>
      </c>
      <c r="J10" s="201" t="s">
        <v>3878</v>
      </c>
      <c r="K10" s="809" t="s">
        <v>3867</v>
      </c>
      <c r="L10" s="361"/>
      <c r="M10" s="361" t="e">
        <f>IF(ISNUMBER(FIND("/",#REF!,1)),MID(#REF!,1,FIND("/",#REF!,1)-1),#REF!)</f>
        <v>#REF!</v>
      </c>
      <c r="N10" s="361" t="str">
        <f>IF(ISNUMBER(FIND("/",#REF!,1)),MID(#REF!,FIND("/",#REF!,1)+1,LEN(#REF!)),"")</f>
        <v/>
      </c>
      <c r="O10" s="383"/>
      <c r="P10" s="383"/>
      <c r="Q10" s="383"/>
      <c r="R10" s="2096"/>
      <c r="S10" s="2096"/>
      <c r="T10" s="1986"/>
      <c r="U10" s="1987">
        <v>40909</v>
      </c>
      <c r="V10" s="1987">
        <v>41275</v>
      </c>
      <c r="W10" s="1987">
        <v>41640</v>
      </c>
      <c r="X10" s="1987">
        <v>42005</v>
      </c>
      <c r="Y10" s="1987">
        <v>42370</v>
      </c>
      <c r="Z10" s="1987">
        <v>40909</v>
      </c>
      <c r="AA10" s="1986"/>
      <c r="AB10" s="2096"/>
      <c r="AC10" s="2096"/>
      <c r="AD10" s="2096"/>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383"/>
      <c r="BM10" s="383"/>
      <c r="BN10" s="383"/>
      <c r="BO10" s="383"/>
      <c r="BP10" s="383"/>
      <c r="BQ10" s="383"/>
      <c r="BR10" s="383"/>
      <c r="BS10" s="383"/>
      <c r="BT10" s="383"/>
      <c r="BU10" s="383"/>
      <c r="BV10" s="383"/>
      <c r="BW10" s="383"/>
      <c r="BX10" s="383"/>
      <c r="BY10" s="383"/>
      <c r="BZ10" s="383"/>
      <c r="CA10" s="383"/>
      <c r="CB10" s="383"/>
      <c r="CC10" s="383"/>
      <c r="CD10" s="383"/>
      <c r="CE10" s="383"/>
      <c r="CF10" s="383"/>
      <c r="CG10" s="383"/>
      <c r="CH10" s="383"/>
      <c r="CI10" s="383"/>
      <c r="CJ10" s="383"/>
      <c r="CK10" s="383"/>
      <c r="CL10" s="383"/>
      <c r="CM10" s="383"/>
      <c r="CN10" s="383"/>
      <c r="CO10" s="383"/>
      <c r="CP10" s="383"/>
    </row>
    <row r="11" spans="1:94" ht="20.100000000000001" customHeight="1">
      <c r="A11" s="1200" t="s">
        <v>1588</v>
      </c>
      <c r="B11" s="201" t="s">
        <v>3846</v>
      </c>
      <c r="C11" s="221">
        <v>43458</v>
      </c>
      <c r="D11" s="203">
        <v>45291</v>
      </c>
      <c r="E11" s="203" t="str">
        <f t="shared" ca="1" si="0"/>
        <v>CADUCADO</v>
      </c>
      <c r="F11" s="203" t="str">
        <f t="shared" ca="1" si="1"/>
        <v>ALERTA</v>
      </c>
      <c r="G11" s="201" t="s">
        <v>1277</v>
      </c>
      <c r="H11" s="206" t="s">
        <v>3857</v>
      </c>
      <c r="I11" s="160" t="s">
        <v>3840</v>
      </c>
      <c r="J11" s="201" t="s">
        <v>3879</v>
      </c>
      <c r="K11" s="809" t="s">
        <v>3868</v>
      </c>
      <c r="M11" s="361" t="e">
        <f>IF(ISNUMBER(FIND("/",#REF!,1)),MID(#REF!,1,FIND("/",#REF!,1)-1),#REF!)</f>
        <v>#REF!</v>
      </c>
      <c r="N11" s="361" t="str">
        <f>IF(ISNUMBER(FIND("/",#REF!,1)),MID(#REF!,FIND("/",#REF!,1)+1,LEN(#REF!)),"")</f>
        <v/>
      </c>
      <c r="O11" s="383"/>
      <c r="P11" s="383"/>
      <c r="Q11" s="383"/>
      <c r="R11" s="2096"/>
      <c r="S11" s="2096"/>
      <c r="T11" s="1986"/>
      <c r="U11" s="2005">
        <v>41274</v>
      </c>
      <c r="V11" s="2005">
        <v>41639</v>
      </c>
      <c r="W11" s="2005">
        <v>42004</v>
      </c>
      <c r="X11" s="2005">
        <v>42369</v>
      </c>
      <c r="Y11" s="2005">
        <v>42735</v>
      </c>
      <c r="Z11" s="2005">
        <v>42735</v>
      </c>
      <c r="AA11" s="1986"/>
      <c r="AB11" s="2096"/>
      <c r="AC11" s="2096"/>
      <c r="AD11" s="2096"/>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c r="BW11" s="383"/>
      <c r="BX11" s="383"/>
      <c r="BY11" s="383"/>
      <c r="BZ11" s="383"/>
      <c r="CA11" s="383"/>
      <c r="CB11" s="383"/>
      <c r="CC11" s="383"/>
      <c r="CD11" s="383"/>
      <c r="CE11" s="383"/>
      <c r="CF11" s="383"/>
      <c r="CG11" s="383"/>
      <c r="CH11" s="383"/>
      <c r="CI11" s="383"/>
      <c r="CJ11" s="383"/>
      <c r="CK11" s="383"/>
      <c r="CL11" s="383"/>
      <c r="CM11" s="383"/>
      <c r="CN11" s="383"/>
      <c r="CO11" s="383"/>
      <c r="CP11" s="383"/>
    </row>
    <row r="12" spans="1:94" ht="20.100000000000001" customHeight="1">
      <c r="A12" s="1200" t="s">
        <v>1588</v>
      </c>
      <c r="B12" s="201" t="s">
        <v>3847</v>
      </c>
      <c r="C12" s="221">
        <v>43458</v>
      </c>
      <c r="D12" s="203">
        <v>45291</v>
      </c>
      <c r="E12" s="203" t="str">
        <f t="shared" ca="1" si="0"/>
        <v>CADUCADO</v>
      </c>
      <c r="F12" s="203" t="str">
        <f t="shared" ca="1" si="1"/>
        <v>ALERTA</v>
      </c>
      <c r="G12" s="201" t="s">
        <v>1277</v>
      </c>
      <c r="H12" s="206" t="s">
        <v>3858</v>
      </c>
      <c r="I12" s="160" t="s">
        <v>3840</v>
      </c>
      <c r="J12" s="201" t="s">
        <v>350</v>
      </c>
      <c r="K12" s="809" t="s">
        <v>3869</v>
      </c>
      <c r="M12" s="361" t="e">
        <f>IF(ISNUMBER(FIND("/",#REF!,1)),MID(#REF!,1,FIND("/",#REF!,1)-1),#REF!)</f>
        <v>#REF!</v>
      </c>
      <c r="N12" s="361" t="str">
        <f>IF(ISNUMBER(FIND("/",#REF!,1)),MID(#REF!,FIND("/",#REF!,1)+1,LEN(#REF!)),"")</f>
        <v/>
      </c>
      <c r="O12" s="383"/>
      <c r="P12" s="383"/>
      <c r="Q12" s="383"/>
      <c r="R12" s="2096"/>
      <c r="S12" s="2096"/>
      <c r="T12" s="2096"/>
      <c r="U12" s="2096"/>
      <c r="V12" s="2096"/>
      <c r="W12" s="2096"/>
    </row>
    <row r="13" spans="1:94">
      <c r="A13" s="1200" t="s">
        <v>1588</v>
      </c>
      <c r="B13" s="201" t="s">
        <v>3848</v>
      </c>
      <c r="C13" s="221">
        <v>43458</v>
      </c>
      <c r="D13" s="203">
        <v>45291</v>
      </c>
      <c r="E13" s="203" t="str">
        <f t="shared" ca="1" si="0"/>
        <v>CADUCADO</v>
      </c>
      <c r="F13" s="203" t="str">
        <f t="shared" ca="1" si="1"/>
        <v>ALERTA</v>
      </c>
      <c r="G13" s="201" t="s">
        <v>1277</v>
      </c>
      <c r="H13" s="206" t="s">
        <v>3859</v>
      </c>
      <c r="I13" s="160" t="s">
        <v>3840</v>
      </c>
      <c r="J13" s="201" t="s">
        <v>3874</v>
      </c>
      <c r="K13" s="809" t="s">
        <v>3870</v>
      </c>
      <c r="M13" s="361" t="e">
        <f>IF(ISNUMBER(FIND("/",#REF!,1)),MID(#REF!,1,FIND("/",#REF!,1)-1),#REF!)</f>
        <v>#REF!</v>
      </c>
      <c r="N13" s="361" t="str">
        <f>IF(ISNUMBER(FIND("/",#REF!,1)),MID(#REF!,FIND("/",#REF!,1)+1,LEN(#REF!)),"")</f>
        <v/>
      </c>
      <c r="O13" s="383"/>
      <c r="P13" s="383"/>
      <c r="Q13" s="383"/>
      <c r="R13" s="2096"/>
      <c r="S13" s="2096"/>
      <c r="T13" s="2096"/>
      <c r="U13" s="2096"/>
      <c r="V13" s="2096"/>
      <c r="W13" s="2096"/>
    </row>
    <row r="14" spans="1:94">
      <c r="A14" s="1200" t="s">
        <v>1588</v>
      </c>
      <c r="B14" s="201" t="s">
        <v>3849</v>
      </c>
      <c r="C14" s="221">
        <v>43458</v>
      </c>
      <c r="D14" s="203">
        <v>45291</v>
      </c>
      <c r="E14" s="203" t="str">
        <f t="shared" ca="1" si="0"/>
        <v>CADUCADO</v>
      </c>
      <c r="F14" s="203" t="str">
        <f t="shared" ca="1" si="1"/>
        <v>ALERTA</v>
      </c>
      <c r="G14" s="201" t="s">
        <v>1277</v>
      </c>
      <c r="H14" s="206" t="s">
        <v>3860</v>
      </c>
      <c r="I14" s="160" t="s">
        <v>3840</v>
      </c>
      <c r="J14" s="201" t="s">
        <v>3880</v>
      </c>
      <c r="K14" s="809" t="s">
        <v>3871</v>
      </c>
      <c r="M14" s="361" t="e">
        <f>IF(ISNUMBER(FIND("/",#REF!,1)),MID(#REF!,1,FIND("/",#REF!,1)-1),#REF!)</f>
        <v>#REF!</v>
      </c>
      <c r="N14" s="361" t="str">
        <f>IF(ISNUMBER(FIND("/",#REF!,1)),MID(#REF!,FIND("/",#REF!,1)+1,LEN(#REF!)),"")</f>
        <v/>
      </c>
      <c r="O14" s="383"/>
      <c r="P14" s="383"/>
      <c r="Q14" s="383"/>
      <c r="R14" s="2096"/>
      <c r="S14" s="2096"/>
      <c r="T14" s="2096"/>
      <c r="U14" s="2096"/>
      <c r="V14" s="2096"/>
      <c r="W14" s="2096"/>
    </row>
    <row r="15" spans="1:94">
      <c r="A15" s="1200" t="s">
        <v>1588</v>
      </c>
      <c r="B15" s="201" t="s">
        <v>3850</v>
      </c>
      <c r="C15" s="221">
        <v>43458</v>
      </c>
      <c r="D15" s="203">
        <v>45291</v>
      </c>
      <c r="E15" s="203" t="str">
        <f t="shared" ca="1" si="0"/>
        <v>CADUCADO</v>
      </c>
      <c r="F15" s="203" t="str">
        <f t="shared" ca="1" si="1"/>
        <v>ALERTA</v>
      </c>
      <c r="G15" s="201" t="s">
        <v>1277</v>
      </c>
      <c r="H15" s="206" t="s">
        <v>3861</v>
      </c>
      <c r="I15" s="160" t="s">
        <v>3840</v>
      </c>
      <c r="J15" s="201" t="s">
        <v>3881</v>
      </c>
      <c r="K15" s="809" t="s">
        <v>3872</v>
      </c>
      <c r="M15" s="361" t="e">
        <f>IF(ISNUMBER(FIND("/",#REF!,1)),MID(#REF!,1,FIND("/",#REF!,1)-1),#REF!)</f>
        <v>#REF!</v>
      </c>
      <c r="N15" s="361" t="str">
        <f>IF(ISNUMBER(FIND("/",#REF!,1)),MID(#REF!,FIND("/",#REF!,1)+1,LEN(#REF!)),"")</f>
        <v/>
      </c>
      <c r="O15" s="383"/>
      <c r="P15" s="383"/>
      <c r="Q15" s="383"/>
      <c r="R15" s="2096"/>
      <c r="S15" s="2096"/>
      <c r="T15" s="2096"/>
      <c r="U15" s="2096"/>
      <c r="V15" s="2096"/>
      <c r="W15" s="2096"/>
    </row>
    <row r="16" spans="1:94">
      <c r="A16" s="1200" t="s">
        <v>1588</v>
      </c>
      <c r="B16" s="201" t="s">
        <v>3851</v>
      </c>
      <c r="C16" s="221">
        <v>43458</v>
      </c>
      <c r="D16" s="203">
        <v>45291</v>
      </c>
      <c r="E16" s="203" t="str">
        <f t="shared" ca="1" si="0"/>
        <v>CADUCADO</v>
      </c>
      <c r="F16" s="203" t="str">
        <f t="shared" ca="1" si="1"/>
        <v>ALERTA</v>
      </c>
      <c r="G16" s="201" t="s">
        <v>1277</v>
      </c>
      <c r="H16" s="206" t="s">
        <v>3862</v>
      </c>
      <c r="I16" s="160" t="s">
        <v>3840</v>
      </c>
      <c r="J16" s="201" t="s">
        <v>3874</v>
      </c>
      <c r="K16" s="809" t="s">
        <v>3873</v>
      </c>
      <c r="M16" s="361" t="e">
        <f>IF(ISNUMBER(FIND("/",#REF!,1)),MID(#REF!,1,FIND("/",#REF!,1)-1),#REF!)</f>
        <v>#REF!</v>
      </c>
      <c r="N16" s="361" t="str">
        <f>IF(ISNUMBER(FIND("/",#REF!,1)),MID(#REF!,FIND("/",#REF!,1)+1,LEN(#REF!)),"")</f>
        <v/>
      </c>
      <c r="O16" s="383"/>
      <c r="P16" s="383"/>
      <c r="Q16" s="383"/>
      <c r="R16" s="2096"/>
      <c r="S16" s="2096"/>
      <c r="T16" s="2096"/>
      <c r="U16" s="2096"/>
      <c r="V16" s="2096"/>
      <c r="W16" s="2096"/>
    </row>
    <row r="17" spans="1:23" ht="60">
      <c r="A17" s="1200" t="s">
        <v>1596</v>
      </c>
      <c r="B17" s="201" t="s">
        <v>4309</v>
      </c>
      <c r="C17" s="221">
        <v>43825</v>
      </c>
      <c r="D17" s="203">
        <v>47483</v>
      </c>
      <c r="E17" s="203" t="str">
        <f ca="1">IF(D17&lt;=$T$2,"CADUCADO","VIGENTE")</f>
        <v>VIGENTE</v>
      </c>
      <c r="F17" s="203" t="str">
        <f ca="1">IF($T$2&gt;=(EDATE(D17,-4)),"ALERTA","OK")</f>
        <v>OK</v>
      </c>
      <c r="G17" s="201" t="s">
        <v>1278</v>
      </c>
      <c r="H17" s="206" t="s">
        <v>6292</v>
      </c>
      <c r="I17" s="206" t="s">
        <v>6291</v>
      </c>
      <c r="J17" s="201" t="s">
        <v>4310</v>
      </c>
      <c r="K17" s="809" t="s">
        <v>4311</v>
      </c>
      <c r="M17" s="361" t="e">
        <f>IF(ISNUMBER(FIND("/",#REF!,1)),MID(#REF!,1,FIND("/",#REF!,1)-1),#REF!)</f>
        <v>#REF!</v>
      </c>
      <c r="N17" s="361" t="str">
        <f>IF(ISNUMBER(FIND("/",#REF!,1)),MID(#REF!,FIND("/",#REF!,1)+1,LEN(#REF!)),"")</f>
        <v/>
      </c>
      <c r="O17" s="383"/>
      <c r="P17" s="383"/>
      <c r="Q17" s="383"/>
      <c r="R17" s="2096"/>
      <c r="S17" s="2096"/>
      <c r="T17" s="2096"/>
      <c r="U17" s="2096"/>
      <c r="V17" s="2096"/>
      <c r="W17" s="2096"/>
    </row>
    <row r="18" spans="1:23" ht="15.75" thickBot="1">
      <c r="A18" s="791"/>
      <c r="B18" s="597"/>
      <c r="C18" s="792"/>
      <c r="D18" s="793"/>
      <c r="E18" s="793"/>
      <c r="F18" s="793"/>
      <c r="G18" s="597"/>
      <c r="H18" s="794"/>
      <c r="I18" s="615"/>
      <c r="J18" s="802"/>
      <c r="K18" s="811"/>
      <c r="M18" s="361" t="e">
        <f>IF(ISNUMBER(FIND("/",#REF!,1)),MID(#REF!,1,FIND("/",#REF!,1)-1),#REF!)</f>
        <v>#REF!</v>
      </c>
      <c r="N18" s="361" t="str">
        <f>IF(ISNUMBER(FIND("/",#REF!,1)),MID(#REF!,FIND("/",#REF!,1)+1,LEN(#REF!)),"")</f>
        <v/>
      </c>
      <c r="O18" s="383"/>
      <c r="P18" s="383"/>
      <c r="Q18" s="383"/>
      <c r="R18" s="2096"/>
      <c r="S18" s="2096"/>
      <c r="T18" s="2096"/>
      <c r="U18" s="2096"/>
      <c r="V18" s="2096"/>
      <c r="W18" s="2096"/>
    </row>
    <row r="19" spans="1:23" s="2009" customFormat="1" ht="15.75" thickTop="1">
      <c r="A19" s="2563" t="s">
        <v>2177</v>
      </c>
      <c r="B19" s="2564"/>
      <c r="C19" s="2157"/>
      <c r="D19" s="2062"/>
      <c r="E19" s="2062"/>
      <c r="F19" s="2062"/>
      <c r="G19" s="2097"/>
      <c r="H19" s="2158"/>
      <c r="I19" s="2021"/>
      <c r="L19" s="2062"/>
      <c r="M19" s="2062" t="e">
        <f>IF(ISNUMBER(FIND("/",#REF!,1)),MID(#REF!,1,FIND("/",#REF!,1)-1),#REF!)</f>
        <v>#REF!</v>
      </c>
      <c r="N19" s="2062" t="str">
        <f>IF(ISNUMBER(FIND("/",#REF!,1)),MID(#REF!,FIND("/",#REF!,1)+1,LEN(#REF!)),"")</f>
        <v/>
      </c>
      <c r="O19" s="2096"/>
      <c r="P19" s="2096"/>
      <c r="Q19" s="2096"/>
      <c r="R19" s="2096"/>
      <c r="S19" s="2096"/>
      <c r="T19" s="2096"/>
      <c r="U19" s="2096"/>
      <c r="V19" s="2096"/>
      <c r="W19" s="2096"/>
    </row>
    <row r="20" spans="1:23" s="2009" customFormat="1">
      <c r="G20" s="2097"/>
      <c r="H20" s="2159"/>
      <c r="I20" s="2021"/>
      <c r="L20" s="2062"/>
      <c r="M20" s="2062" t="e">
        <f>IF(ISNUMBER(FIND("/",#REF!,1)),MID(#REF!,1,FIND("/",#REF!,1)-1),#REF!)</f>
        <v>#REF!</v>
      </c>
      <c r="N20" s="2062" t="str">
        <f>IF(ISNUMBER(FIND("/",#REF!,1)),MID(#REF!,FIND("/",#REF!,1)+1,LEN(#REF!)),"")</f>
        <v/>
      </c>
      <c r="O20" s="2096"/>
      <c r="P20" s="2096"/>
      <c r="Q20" s="2096"/>
      <c r="R20" s="2096"/>
      <c r="S20" s="2096"/>
      <c r="T20" s="2096"/>
      <c r="U20" s="2096"/>
      <c r="V20" s="2096"/>
      <c r="W20" s="2096"/>
    </row>
    <row r="21" spans="1:23" ht="28.5" customHeight="1">
      <c r="A21" s="410" t="s">
        <v>1599</v>
      </c>
      <c r="B21" s="410" t="s">
        <v>1600</v>
      </c>
      <c r="C21" s="410" t="s">
        <v>1601</v>
      </c>
      <c r="D21" s="410" t="s">
        <v>1602</v>
      </c>
      <c r="E21" s="2161"/>
      <c r="F21" s="2161"/>
      <c r="G21" s="2097"/>
      <c r="H21" s="2150"/>
      <c r="I21" s="2021"/>
      <c r="J21" s="2009"/>
      <c r="K21" s="2009"/>
      <c r="O21" s="383"/>
      <c r="P21" s="383"/>
      <c r="Q21" s="383"/>
      <c r="R21" s="2096"/>
      <c r="S21" s="2096"/>
      <c r="T21" s="2096"/>
      <c r="U21" s="2096"/>
      <c r="V21" s="2096"/>
      <c r="W21" s="2096"/>
    </row>
    <row r="22" spans="1:23">
      <c r="A22" s="409">
        <f>COUNTIF($A5:$A19,"P*")</f>
        <v>11</v>
      </c>
      <c r="B22" s="409">
        <f>COUNTIF($A5:$A19,"S*")</f>
        <v>1</v>
      </c>
      <c r="C22" s="409">
        <f>COUNTIF($A5:$A19,"F")</f>
        <v>1</v>
      </c>
      <c r="D22" s="409">
        <f>COUNTIF($A5:$A19,"P*") + COUNTIF($A5:$A19,"S2") *2 + COUNTIF($A5:$A19,"S3") *3 + COUNTIF($A5:$A19,"S4") *4</f>
        <v>14</v>
      </c>
      <c r="E22" s="2018"/>
      <c r="F22" s="2018"/>
      <c r="G22" s="2097"/>
      <c r="H22" s="2150"/>
      <c r="I22" s="2021"/>
      <c r="J22" s="2009"/>
      <c r="K22" s="2009"/>
      <c r="O22" s="383"/>
      <c r="P22" s="383"/>
      <c r="Q22" s="383"/>
      <c r="R22" s="2096"/>
      <c r="S22" s="2096"/>
      <c r="T22" s="2096"/>
      <c r="U22" s="2096"/>
      <c r="V22" s="2096"/>
      <c r="W22" s="2096"/>
    </row>
    <row r="23" spans="1:23" s="2009" customFormat="1" ht="21" customHeight="1">
      <c r="A23" s="2160"/>
      <c r="B23" s="2097"/>
      <c r="C23" s="2157"/>
      <c r="D23" s="2062"/>
      <c r="E23" s="2062"/>
      <c r="F23" s="2062"/>
      <c r="G23" s="2097"/>
      <c r="H23" s="2150"/>
      <c r="I23" s="2021"/>
      <c r="L23" s="2062"/>
      <c r="M23" s="2062"/>
      <c r="N23" s="2062"/>
      <c r="O23" s="2096"/>
      <c r="P23" s="2096"/>
      <c r="Q23" s="2096"/>
      <c r="R23" s="2096"/>
      <c r="S23" s="2096"/>
      <c r="T23" s="2096"/>
      <c r="U23" s="2096"/>
      <c r="V23" s="2096"/>
      <c r="W23" s="2096"/>
    </row>
    <row r="24" spans="1:23" s="2009" customFormat="1">
      <c r="A24" s="2160"/>
      <c r="B24" s="2097"/>
      <c r="C24" s="2157"/>
      <c r="D24" s="2062"/>
      <c r="E24" s="2062"/>
      <c r="F24" s="2062"/>
      <c r="G24" s="2097"/>
      <c r="H24" s="2150"/>
      <c r="I24" s="2021"/>
      <c r="L24" s="2062"/>
      <c r="M24" s="2062"/>
      <c r="N24" s="2062"/>
      <c r="O24" s="2096"/>
      <c r="P24" s="2096"/>
      <c r="Q24" s="2096"/>
      <c r="R24" s="2096"/>
      <c r="S24" s="2096"/>
      <c r="T24" s="2096"/>
      <c r="U24" s="2096"/>
      <c r="V24" s="2096"/>
      <c r="W24" s="2096"/>
    </row>
    <row r="25" spans="1:23" s="2009" customFormat="1">
      <c r="A25" s="2160"/>
      <c r="B25" s="2097"/>
      <c r="C25" s="2157"/>
      <c r="D25" s="2062"/>
      <c r="E25" s="2062"/>
      <c r="F25" s="2062"/>
      <c r="G25" s="2097"/>
      <c r="H25" s="2150"/>
      <c r="I25" s="2021"/>
      <c r="L25" s="2062"/>
      <c r="M25" s="2062"/>
      <c r="N25" s="2062"/>
      <c r="O25" s="2096"/>
      <c r="P25" s="2096"/>
      <c r="Q25" s="2096"/>
      <c r="R25" s="2096"/>
      <c r="S25" s="2096"/>
      <c r="T25" s="2096"/>
      <c r="U25" s="2096"/>
      <c r="V25" s="2096"/>
      <c r="W25" s="2096"/>
    </row>
    <row r="26" spans="1:23" s="2009" customFormat="1">
      <c r="A26" s="2160"/>
      <c r="B26" s="2097"/>
      <c r="C26" s="2157"/>
      <c r="D26" s="2062"/>
      <c r="E26" s="2062"/>
      <c r="F26" s="2062"/>
      <c r="G26" s="2097"/>
      <c r="H26" s="2150"/>
      <c r="I26" s="2021"/>
      <c r="L26" s="2062"/>
      <c r="M26" s="2062" t="e">
        <f>IF(ISNUMBER(FIND("/",#REF!,1)),MID(#REF!,1,FIND("/",#REF!,1)-1),#REF!)</f>
        <v>#REF!</v>
      </c>
      <c r="N26" s="2062" t="str">
        <f>IF(ISNUMBER(FIND("/",#REF!,1)),MID(#REF!,FIND("/",#REF!,1)+1,LEN(#REF!)),"")</f>
        <v/>
      </c>
      <c r="O26" s="2096"/>
      <c r="P26" s="2096"/>
      <c r="Q26" s="2096"/>
      <c r="R26" s="2096"/>
      <c r="S26" s="2096"/>
      <c r="T26" s="2096"/>
      <c r="U26" s="2096"/>
      <c r="V26" s="2096"/>
      <c r="W26" s="2096"/>
    </row>
    <row r="27" spans="1:23" s="2009" customFormat="1" ht="28.5" customHeight="1">
      <c r="A27" s="2160"/>
      <c r="B27" s="2097"/>
      <c r="C27" s="2157"/>
      <c r="D27" s="2062"/>
      <c r="E27" s="2062"/>
      <c r="F27" s="2062"/>
      <c r="G27" s="2097"/>
      <c r="H27" s="2150"/>
      <c r="I27" s="2021"/>
      <c r="L27" s="2062"/>
      <c r="M27" s="2062" t="e">
        <f>IF(ISNUMBER(FIND("/",#REF!,1)),MID(#REF!,1,FIND("/",#REF!,1)-1),#REF!)</f>
        <v>#REF!</v>
      </c>
      <c r="N27" s="2062" t="str">
        <f>IF(ISNUMBER(FIND("/",#REF!,1)),MID(#REF!,FIND("/",#REF!,1)+1,LEN(#REF!)),"")</f>
        <v/>
      </c>
      <c r="O27" s="2096"/>
      <c r="P27" s="2096"/>
      <c r="Q27" s="2096"/>
      <c r="R27" s="2096"/>
      <c r="S27" s="2096"/>
      <c r="T27" s="2096"/>
      <c r="U27" s="2096"/>
      <c r="V27" s="2096"/>
      <c r="W27" s="2096"/>
    </row>
    <row r="28" spans="1:23" s="2009" customFormat="1" ht="28.5" customHeight="1">
      <c r="A28" s="2160"/>
      <c r="B28" s="2097"/>
      <c r="C28" s="2157"/>
      <c r="D28" s="2062"/>
      <c r="E28" s="2062"/>
      <c r="F28" s="2062"/>
      <c r="G28" s="2097"/>
      <c r="H28" s="2150"/>
      <c r="I28" s="2021"/>
      <c r="L28" s="2062"/>
      <c r="M28" s="2062" t="e">
        <f>IF(ISNUMBER(FIND("/",#REF!,1)),MID(#REF!,1,FIND("/",#REF!,1)-1),#REF!)</f>
        <v>#REF!</v>
      </c>
      <c r="N28" s="2062" t="str">
        <f>IF(ISNUMBER(FIND("/",#REF!,1)),MID(#REF!,FIND("/",#REF!,1)+1,LEN(#REF!)),"")</f>
        <v/>
      </c>
      <c r="O28" s="2096"/>
      <c r="P28" s="2096"/>
      <c r="Q28" s="2096"/>
      <c r="R28" s="2096"/>
      <c r="S28" s="2096"/>
      <c r="T28" s="2096"/>
      <c r="U28" s="2096"/>
      <c r="V28" s="2096"/>
      <c r="W28" s="2096"/>
    </row>
    <row r="29" spans="1:23" s="2009" customFormat="1" ht="27" customHeight="1">
      <c r="A29" s="2160"/>
      <c r="B29" s="2097"/>
      <c r="C29" s="2157"/>
      <c r="D29" s="2062"/>
      <c r="E29" s="2062"/>
      <c r="F29" s="2062"/>
      <c r="G29" s="2097"/>
      <c r="H29" s="2150"/>
      <c r="I29" s="2021"/>
      <c r="L29" s="2062"/>
      <c r="M29" s="2062" t="e">
        <f>IF(ISNUMBER(FIND("/",#REF!,1)),MID(#REF!,1,FIND("/",#REF!,1)-1),#REF!)</f>
        <v>#REF!</v>
      </c>
      <c r="N29" s="2062" t="str">
        <f>IF(ISNUMBER(FIND("/",#REF!,1)),MID(#REF!,FIND("/",#REF!,1)+1,LEN(#REF!)),"")</f>
        <v/>
      </c>
      <c r="O29" s="2096"/>
      <c r="P29" s="2096"/>
      <c r="Q29" s="2096"/>
      <c r="R29" s="2096"/>
      <c r="S29" s="2096"/>
      <c r="T29" s="2096"/>
      <c r="U29" s="2096"/>
      <c r="V29" s="2096"/>
      <c r="W29" s="2096"/>
    </row>
    <row r="30" spans="1:23" ht="27.75" customHeight="1">
      <c r="A30" s="71"/>
      <c r="B30" s="385"/>
      <c r="C30" s="386"/>
      <c r="D30" s="361"/>
      <c r="E30" s="361"/>
      <c r="F30" s="361"/>
      <c r="G30" s="385"/>
      <c r="H30" s="388"/>
      <c r="I30" s="378"/>
      <c r="M30" s="361" t="e">
        <f>IF(ISNUMBER(FIND("/",#REF!,1)),MID(#REF!,1,FIND("/",#REF!,1)-1),#REF!)</f>
        <v>#REF!</v>
      </c>
      <c r="N30" s="361" t="str">
        <f>IF(ISNUMBER(FIND("/",#REF!,1)),MID(#REF!,FIND("/",#REF!,1)+1,LEN(#REF!)),"")</f>
        <v/>
      </c>
      <c r="O30" s="383"/>
      <c r="P30" s="383"/>
      <c r="Q30" s="383"/>
      <c r="R30" s="2096"/>
      <c r="S30" s="2096"/>
      <c r="T30" s="2096"/>
      <c r="U30" s="2096"/>
      <c r="V30" s="2096"/>
      <c r="W30" s="2096"/>
    </row>
    <row r="31" spans="1:23" ht="27.75" customHeight="1">
      <c r="A31" s="71"/>
      <c r="B31" s="385"/>
      <c r="C31" s="386"/>
      <c r="D31" s="361"/>
      <c r="E31" s="361"/>
      <c r="F31" s="361"/>
      <c r="G31" s="385"/>
      <c r="H31" s="388"/>
      <c r="I31" s="378"/>
      <c r="M31" s="361" t="e">
        <f>IF(ISNUMBER(FIND("/",#REF!,1)),MID(#REF!,1,FIND("/",#REF!,1)-1),#REF!)</f>
        <v>#REF!</v>
      </c>
      <c r="N31" s="361" t="str">
        <f>IF(ISNUMBER(FIND("/",#REF!,1)),MID(#REF!,FIND("/",#REF!,1)+1,LEN(#REF!)),"")</f>
        <v/>
      </c>
      <c r="O31" s="383"/>
      <c r="P31" s="383"/>
      <c r="Q31" s="383"/>
      <c r="R31" s="2096"/>
      <c r="S31" s="2096"/>
      <c r="T31" s="2096"/>
      <c r="U31" s="2096"/>
      <c r="V31" s="2096"/>
      <c r="W31" s="2096"/>
    </row>
    <row r="32" spans="1:23" ht="27.75" customHeight="1">
      <c r="A32" s="71"/>
      <c r="B32" s="385"/>
      <c r="C32" s="386"/>
      <c r="D32" s="361"/>
      <c r="E32" s="361"/>
      <c r="F32" s="361"/>
      <c r="G32" s="385"/>
      <c r="H32" s="388"/>
      <c r="I32" s="378"/>
      <c r="M32" s="361" t="e">
        <f>IF(ISNUMBER(FIND("/",#REF!,1)),MID(#REF!,1,FIND("/",#REF!,1)-1),#REF!)</f>
        <v>#REF!</v>
      </c>
      <c r="N32" s="361" t="str">
        <f>IF(ISNUMBER(FIND("/",#REF!,1)),MID(#REF!,FIND("/",#REF!,1)+1,LEN(#REF!)),"")</f>
        <v/>
      </c>
      <c r="O32" s="383"/>
      <c r="P32" s="383"/>
      <c r="Q32" s="383"/>
      <c r="R32" s="2096"/>
      <c r="S32" s="2096"/>
      <c r="T32" s="2096"/>
      <c r="U32" s="2096"/>
      <c r="V32" s="2096"/>
      <c r="W32" s="2096"/>
    </row>
    <row r="33" spans="1:23" ht="22.5" customHeight="1">
      <c r="A33" s="71"/>
      <c r="B33" s="385"/>
      <c r="C33" s="386"/>
      <c r="D33" s="361"/>
      <c r="E33" s="361"/>
      <c r="F33" s="361"/>
      <c r="G33" s="385"/>
      <c r="H33" s="388"/>
      <c r="I33" s="378"/>
      <c r="M33" s="361" t="e">
        <f>IF(ISNUMBER(FIND("/",#REF!,1)),MID(#REF!,1,FIND("/",#REF!,1)-1),#REF!)</f>
        <v>#REF!</v>
      </c>
      <c r="N33" s="361" t="str">
        <f>IF(ISNUMBER(FIND("/",#REF!,1)),MID(#REF!,FIND("/",#REF!,1)+1,LEN(#REF!)),"")</f>
        <v/>
      </c>
      <c r="O33" s="383"/>
      <c r="P33" s="383"/>
      <c r="Q33" s="383"/>
      <c r="R33" s="2096"/>
      <c r="S33" s="2096"/>
      <c r="T33" s="2096"/>
      <c r="U33" s="2096"/>
      <c r="V33" s="2096"/>
      <c r="W33" s="2096"/>
    </row>
    <row r="34" spans="1:23" ht="27" customHeight="1">
      <c r="A34" s="71"/>
      <c r="B34" s="385"/>
      <c r="C34" s="386"/>
      <c r="D34" s="361"/>
      <c r="E34" s="361"/>
      <c r="F34" s="361"/>
      <c r="G34" s="385"/>
      <c r="H34" s="388"/>
      <c r="I34" s="378"/>
      <c r="M34" s="361" t="e">
        <f>IF(ISNUMBER(FIND("/",#REF!,1)),MID(#REF!,1,FIND("/",#REF!,1)-1),#REF!)</f>
        <v>#REF!</v>
      </c>
      <c r="N34" s="361" t="str">
        <f>IF(ISNUMBER(FIND("/",#REF!,1)),MID(#REF!,FIND("/",#REF!,1)+1,LEN(#REF!)),"")</f>
        <v/>
      </c>
      <c r="O34" s="383"/>
      <c r="P34" s="383"/>
      <c r="Q34" s="383"/>
      <c r="R34" s="2096"/>
      <c r="S34" s="2096"/>
      <c r="T34" s="2096"/>
      <c r="U34" s="2096"/>
      <c r="V34" s="2096"/>
      <c r="W34" s="2096"/>
    </row>
    <row r="35" spans="1:23" ht="27" customHeight="1">
      <c r="A35" s="71"/>
      <c r="C35" s="386"/>
      <c r="D35" s="361"/>
      <c r="E35" s="361"/>
      <c r="F35" s="361"/>
      <c r="G35" s="385"/>
      <c r="H35" s="388"/>
      <c r="I35" s="378"/>
      <c r="M35" s="361" t="e">
        <f>IF(ISNUMBER(FIND("/",#REF!,1)),MID(#REF!,1,FIND("/",#REF!,1)-1),#REF!)</f>
        <v>#REF!</v>
      </c>
      <c r="N35" s="361" t="str">
        <f>IF(ISNUMBER(FIND("/",#REF!,1)),MID(#REF!,FIND("/",#REF!,1)+1,LEN(#REF!)),"")</f>
        <v/>
      </c>
      <c r="O35" s="383"/>
      <c r="P35" s="383"/>
      <c r="Q35" s="383"/>
      <c r="R35" s="2096"/>
      <c r="S35" s="2096"/>
      <c r="T35" s="2096"/>
      <c r="U35" s="2096"/>
      <c r="V35" s="2096"/>
      <c r="W35" s="2096"/>
    </row>
    <row r="36" spans="1:23" ht="30.75" customHeight="1">
      <c r="A36" s="71"/>
      <c r="B36" s="385"/>
      <c r="C36" s="386"/>
      <c r="D36" s="361"/>
      <c r="E36" s="361"/>
      <c r="F36" s="361"/>
      <c r="G36" s="385"/>
      <c r="H36" s="388"/>
      <c r="I36" s="378"/>
      <c r="M36" s="361" t="e">
        <f>IF(ISNUMBER(FIND("/",#REF!,1)),MID(#REF!,1,FIND("/",#REF!,1)-1),#REF!)</f>
        <v>#REF!</v>
      </c>
      <c r="N36" s="361" t="str">
        <f>IF(ISNUMBER(FIND("/",#REF!,1)),MID(#REF!,FIND("/",#REF!,1)+1,LEN(#REF!)),"")</f>
        <v/>
      </c>
      <c r="O36" s="383"/>
      <c r="P36" s="383"/>
      <c r="Q36" s="383"/>
      <c r="R36" s="2096"/>
      <c r="S36" s="2096"/>
      <c r="T36" s="2096"/>
      <c r="U36" s="2096"/>
      <c r="V36" s="2096"/>
      <c r="W36" s="2096"/>
    </row>
    <row r="37" spans="1:23" ht="27" customHeight="1">
      <c r="A37" s="71"/>
      <c r="B37" s="385"/>
      <c r="C37" s="386"/>
      <c r="D37" s="361"/>
      <c r="E37" s="361"/>
      <c r="F37" s="361"/>
      <c r="G37" s="385"/>
      <c r="H37" s="388"/>
      <c r="I37" s="378"/>
      <c r="M37" s="361" t="e">
        <f>IF(ISNUMBER(FIND("/",#REF!,1)),MID(#REF!,1,FIND("/",#REF!,1)-1),#REF!)</f>
        <v>#REF!</v>
      </c>
      <c r="N37" s="361" t="str">
        <f>IF(ISNUMBER(FIND("/",#REF!,1)),MID(#REF!,FIND("/",#REF!,1)+1,LEN(#REF!)),"")</f>
        <v/>
      </c>
      <c r="O37" s="383"/>
      <c r="P37" s="383"/>
      <c r="Q37" s="383"/>
      <c r="R37" s="2096"/>
      <c r="S37" s="2096"/>
      <c r="T37" s="2096"/>
      <c r="U37" s="2096"/>
      <c r="V37" s="2096"/>
      <c r="W37" s="2096"/>
    </row>
    <row r="38" spans="1:23" ht="27.75" customHeight="1">
      <c r="A38" s="71"/>
      <c r="B38" s="385"/>
      <c r="C38" s="386"/>
      <c r="D38" s="361"/>
      <c r="E38" s="361"/>
      <c r="F38" s="361"/>
      <c r="G38" s="385"/>
      <c r="H38" s="388"/>
      <c r="I38" s="378"/>
      <c r="M38" s="361" t="e">
        <f>IF(ISNUMBER(FIND("/",#REF!,1)),MID(#REF!,1,FIND("/",#REF!,1)-1),#REF!)</f>
        <v>#REF!</v>
      </c>
      <c r="N38" s="361" t="str">
        <f>IF(ISNUMBER(FIND("/",#REF!,1)),MID(#REF!,FIND("/",#REF!,1)+1,LEN(#REF!)),"")</f>
        <v/>
      </c>
      <c r="O38" s="383"/>
      <c r="P38" s="383"/>
      <c r="Q38" s="383"/>
      <c r="R38" s="2096"/>
      <c r="S38" s="2096"/>
      <c r="T38" s="2096"/>
      <c r="U38" s="2096"/>
      <c r="V38" s="2096"/>
      <c r="W38" s="2096"/>
    </row>
    <row r="39" spans="1:23" ht="27.75" customHeight="1">
      <c r="A39" s="71"/>
      <c r="B39" s="385"/>
      <c r="C39" s="386"/>
      <c r="D39" s="361"/>
      <c r="E39" s="361"/>
      <c r="F39" s="361"/>
      <c r="G39" s="385"/>
      <c r="H39" s="388"/>
      <c r="I39" s="378"/>
      <c r="M39" s="361" t="e">
        <f>IF(ISNUMBER(FIND("/",#REF!,1)),MID(#REF!,1,FIND("/",#REF!,1)-1),#REF!)</f>
        <v>#REF!</v>
      </c>
      <c r="N39" s="361" t="str">
        <f>IF(ISNUMBER(FIND("/",#REF!,1)),MID(#REF!,FIND("/",#REF!,1)+1,LEN(#REF!)),"")</f>
        <v/>
      </c>
      <c r="O39" s="383"/>
      <c r="P39" s="383"/>
      <c r="Q39" s="383"/>
      <c r="R39" s="2096"/>
      <c r="S39" s="2096"/>
      <c r="T39" s="2096"/>
      <c r="U39" s="2096"/>
      <c r="V39" s="2096"/>
      <c r="W39" s="2096"/>
    </row>
    <row r="40" spans="1:23" ht="29.25" customHeight="1">
      <c r="A40" s="71"/>
      <c r="B40" s="385"/>
      <c r="C40" s="386"/>
      <c r="D40" s="361"/>
      <c r="E40" s="361"/>
      <c r="F40" s="361"/>
      <c r="G40" s="385"/>
      <c r="H40" s="388"/>
      <c r="I40" s="378"/>
      <c r="M40" s="361" t="e">
        <f>IF(ISNUMBER(FIND("/",#REF!,1)),MID(#REF!,1,FIND("/",#REF!,1)-1),#REF!)</f>
        <v>#REF!</v>
      </c>
      <c r="N40" s="361" t="str">
        <f>IF(ISNUMBER(FIND("/",#REF!,1)),MID(#REF!,FIND("/",#REF!,1)+1,LEN(#REF!)),"")</f>
        <v/>
      </c>
      <c r="O40" s="383"/>
      <c r="P40" s="383"/>
      <c r="Q40" s="383"/>
      <c r="R40" s="2096"/>
      <c r="S40" s="2096"/>
      <c r="T40" s="2096"/>
      <c r="U40" s="2096"/>
      <c r="V40" s="2096"/>
      <c r="W40" s="2096"/>
    </row>
    <row r="41" spans="1:23" ht="20.100000000000001" customHeight="1">
      <c r="A41" s="71"/>
      <c r="B41" s="385"/>
      <c r="C41" s="386"/>
      <c r="D41" s="361"/>
      <c r="E41" s="361"/>
      <c r="F41" s="361"/>
      <c r="G41" s="385"/>
      <c r="H41" s="388"/>
      <c r="I41" s="378"/>
      <c r="M41" s="361" t="e">
        <f>IF(ISNUMBER(FIND("/",#REF!,1)),MID(#REF!,1,FIND("/",#REF!,1)-1),#REF!)</f>
        <v>#REF!</v>
      </c>
      <c r="N41" s="361" t="str">
        <f>IF(ISNUMBER(FIND("/",#REF!,1)),MID(#REF!,FIND("/",#REF!,1)+1,LEN(#REF!)),"")</f>
        <v/>
      </c>
      <c r="O41" s="383"/>
      <c r="P41" s="383"/>
      <c r="Q41" s="383"/>
      <c r="R41" s="2096"/>
      <c r="S41" s="2096"/>
      <c r="T41" s="2096"/>
      <c r="U41" s="2096"/>
      <c r="V41" s="2096"/>
      <c r="W41" s="2096"/>
    </row>
    <row r="42" spans="1:23" ht="20.100000000000001" customHeight="1">
      <c r="A42" s="71"/>
      <c r="B42" s="385"/>
      <c r="C42" s="386"/>
      <c r="D42" s="361"/>
      <c r="E42" s="361"/>
      <c r="F42" s="361"/>
      <c r="G42" s="385"/>
      <c r="H42" s="388"/>
      <c r="I42" s="378"/>
      <c r="M42" s="361" t="e">
        <f>IF(ISNUMBER(FIND("/",#REF!,1)),MID(#REF!,1,FIND("/",#REF!,1)-1),#REF!)</f>
        <v>#REF!</v>
      </c>
      <c r="N42" s="361" t="str">
        <f>IF(ISNUMBER(FIND("/",#REF!,1)),MID(#REF!,FIND("/",#REF!,1)+1,LEN(#REF!)),"")</f>
        <v/>
      </c>
      <c r="O42" s="383"/>
      <c r="P42" s="383"/>
      <c r="Q42" s="383"/>
      <c r="R42" s="2096"/>
      <c r="S42" s="2096"/>
      <c r="T42" s="2096"/>
      <c r="U42" s="2096"/>
      <c r="V42" s="2096"/>
      <c r="W42" s="2096"/>
    </row>
    <row r="43" spans="1:23">
      <c r="A43" s="71"/>
      <c r="B43" s="385"/>
      <c r="C43" s="386"/>
      <c r="D43" s="361"/>
      <c r="E43" s="361"/>
      <c r="F43" s="361"/>
      <c r="G43" s="385"/>
      <c r="H43" s="388"/>
      <c r="I43" s="378"/>
      <c r="M43" s="361" t="e">
        <f>IF(ISNUMBER(FIND("/",#REF!,1)),MID(#REF!,1,FIND("/",#REF!,1)-1),#REF!)</f>
        <v>#REF!</v>
      </c>
      <c r="N43" s="361" t="str">
        <f>IF(ISNUMBER(FIND("/",#REF!,1)),MID(#REF!,FIND("/",#REF!,1)+1,LEN(#REF!)),"")</f>
        <v/>
      </c>
      <c r="O43" s="383"/>
      <c r="P43" s="383"/>
      <c r="Q43" s="383"/>
      <c r="R43" s="2096"/>
      <c r="S43" s="2096"/>
      <c r="T43" s="2096"/>
      <c r="U43" s="2096"/>
      <c r="V43" s="2096"/>
      <c r="W43" s="2096"/>
    </row>
    <row r="44" spans="1:23" ht="42" customHeight="1">
      <c r="A44" s="71"/>
      <c r="B44" s="385"/>
      <c r="C44" s="386"/>
      <c r="D44" s="361"/>
      <c r="E44" s="361"/>
      <c r="F44" s="361"/>
      <c r="G44" s="385"/>
      <c r="H44" s="388"/>
      <c r="I44" s="378"/>
      <c r="M44" s="361" t="e">
        <f>IF(ISNUMBER(FIND("/",#REF!,1)),MID(#REF!,1,FIND("/",#REF!,1)-1),#REF!)</f>
        <v>#REF!</v>
      </c>
      <c r="N44" s="361" t="str">
        <f>IF(ISNUMBER(FIND("/",#REF!,1)),MID(#REF!,FIND("/",#REF!,1)+1,LEN(#REF!)),"")</f>
        <v/>
      </c>
      <c r="O44" s="383"/>
      <c r="P44" s="383"/>
      <c r="Q44" s="383"/>
      <c r="R44" s="2096"/>
      <c r="S44" s="2096"/>
      <c r="T44" s="2096"/>
      <c r="U44" s="2096"/>
      <c r="V44" s="2096"/>
      <c r="W44" s="2096"/>
    </row>
    <row r="45" spans="1:23" ht="30" customHeight="1">
      <c r="A45" s="71"/>
      <c r="B45" s="385"/>
      <c r="C45" s="386"/>
      <c r="D45" s="361"/>
      <c r="E45" s="361"/>
      <c r="F45" s="361"/>
      <c r="G45" s="385"/>
      <c r="H45" s="388"/>
      <c r="I45" s="378"/>
      <c r="M45" s="361" t="e">
        <f>IF(ISNUMBER(FIND("/",#REF!,1)),MID(#REF!,1,FIND("/",#REF!,1)-1),#REF!)</f>
        <v>#REF!</v>
      </c>
      <c r="N45" s="361" t="str">
        <f>IF(ISNUMBER(FIND("/",#REF!,1)),MID(#REF!,FIND("/",#REF!,1)+1,LEN(#REF!)),"")</f>
        <v/>
      </c>
      <c r="O45" s="383"/>
      <c r="P45" s="383"/>
      <c r="Q45" s="383"/>
      <c r="R45" s="2096"/>
      <c r="S45" s="2096"/>
      <c r="T45" s="2096"/>
      <c r="U45" s="2096"/>
      <c r="V45" s="2096"/>
      <c r="W45" s="2096"/>
    </row>
    <row r="46" spans="1:23" ht="28.5" customHeight="1">
      <c r="A46" s="71"/>
      <c r="B46" s="385"/>
      <c r="C46" s="386"/>
      <c r="D46" s="361"/>
      <c r="E46" s="361"/>
      <c r="F46" s="361"/>
      <c r="G46" s="385"/>
      <c r="H46" s="388"/>
      <c r="I46" s="378"/>
      <c r="M46" s="361" t="e">
        <f>IF(ISNUMBER(FIND("/",#REF!,1)),MID(#REF!,1,FIND("/",#REF!,1)-1),#REF!)</f>
        <v>#REF!</v>
      </c>
      <c r="N46" s="361" t="str">
        <f>IF(ISNUMBER(FIND("/",#REF!,1)),MID(#REF!,FIND("/",#REF!,1)+1,LEN(#REF!)),"")</f>
        <v/>
      </c>
      <c r="O46" s="383"/>
      <c r="P46" s="383"/>
      <c r="Q46" s="383"/>
      <c r="R46" s="2096"/>
      <c r="S46" s="2096"/>
      <c r="T46" s="2096"/>
      <c r="U46" s="2096"/>
      <c r="V46" s="2096"/>
      <c r="W46" s="2096"/>
    </row>
    <row r="47" spans="1:23" ht="40.5" customHeight="1">
      <c r="A47" s="71"/>
      <c r="B47" s="385"/>
      <c r="C47" s="386"/>
      <c r="D47" s="361"/>
      <c r="E47" s="361"/>
      <c r="F47" s="361"/>
      <c r="G47" s="385"/>
      <c r="H47" s="388"/>
      <c r="I47" s="378"/>
      <c r="M47" s="361" t="e">
        <f>IF(ISNUMBER(FIND("/",#REF!,1)),MID(#REF!,1,FIND("/",#REF!,1)-1),#REF!)</f>
        <v>#REF!</v>
      </c>
      <c r="N47" s="361" t="str">
        <f>IF(ISNUMBER(FIND("/",#REF!,1)),MID(#REF!,FIND("/",#REF!,1)+1,LEN(#REF!)),"")</f>
        <v/>
      </c>
      <c r="O47" s="383"/>
      <c r="P47" s="383"/>
      <c r="Q47" s="383"/>
      <c r="R47" s="2096"/>
      <c r="S47" s="2096"/>
      <c r="T47" s="2096"/>
      <c r="U47" s="2096"/>
      <c r="V47" s="2096"/>
      <c r="W47" s="2096"/>
    </row>
    <row r="48" spans="1:23" ht="32.25" customHeight="1">
      <c r="A48" s="71"/>
      <c r="B48" s="385"/>
      <c r="C48" s="386"/>
      <c r="D48" s="361"/>
      <c r="E48" s="361"/>
      <c r="F48" s="361"/>
      <c r="G48" s="385"/>
      <c r="H48" s="388"/>
      <c r="I48" s="378"/>
      <c r="M48" s="361" t="e">
        <f>IF(ISNUMBER(FIND("/",#REF!,1)),MID(#REF!,1,FIND("/",#REF!,1)-1),#REF!)</f>
        <v>#REF!</v>
      </c>
      <c r="N48" s="361" t="str">
        <f>IF(ISNUMBER(FIND("/",#REF!,1)),MID(#REF!,FIND("/",#REF!,1)+1,LEN(#REF!)),"")</f>
        <v/>
      </c>
      <c r="O48" s="383"/>
      <c r="P48" s="383"/>
      <c r="Q48" s="383"/>
      <c r="R48" s="2096"/>
      <c r="S48" s="2096"/>
      <c r="T48" s="2096"/>
      <c r="U48" s="2096"/>
      <c r="V48" s="2096"/>
      <c r="W48" s="2096"/>
    </row>
    <row r="49" spans="1:23" ht="30.75" customHeight="1">
      <c r="A49" s="71"/>
      <c r="B49" s="385"/>
      <c r="C49" s="386"/>
      <c r="D49" s="361"/>
      <c r="E49" s="361"/>
      <c r="F49" s="361"/>
      <c r="G49" s="385"/>
      <c r="H49" s="388"/>
      <c r="I49" s="378"/>
      <c r="O49" s="383"/>
      <c r="P49" s="383"/>
      <c r="Q49" s="383"/>
      <c r="R49" s="2096"/>
      <c r="S49" s="2096"/>
      <c r="T49" s="2096"/>
      <c r="U49" s="2096"/>
      <c r="V49" s="2096"/>
      <c r="W49" s="2096"/>
    </row>
    <row r="50" spans="1:23" ht="27.75" customHeight="1">
      <c r="A50" s="71"/>
      <c r="B50" s="385"/>
      <c r="C50" s="386"/>
      <c r="D50" s="361"/>
      <c r="E50" s="361"/>
      <c r="F50" s="361"/>
      <c r="G50" s="385"/>
      <c r="H50" s="388"/>
      <c r="I50" s="378"/>
      <c r="O50" s="383"/>
      <c r="P50" s="383"/>
      <c r="Q50" s="383"/>
      <c r="R50" s="2096"/>
      <c r="S50" s="2096"/>
      <c r="T50" s="2096"/>
      <c r="U50" s="2096"/>
      <c r="V50" s="2096"/>
      <c r="W50" s="2096"/>
    </row>
    <row r="51" spans="1:23" ht="46.5" customHeight="1">
      <c r="A51" s="71"/>
      <c r="B51" s="385"/>
      <c r="C51" s="386"/>
      <c r="D51" s="361"/>
      <c r="E51" s="361"/>
      <c r="F51" s="361"/>
      <c r="G51" s="385"/>
      <c r="H51" s="388"/>
      <c r="I51" s="378"/>
      <c r="O51" s="383"/>
      <c r="P51" s="383"/>
      <c r="Q51" s="383"/>
      <c r="R51" s="2096"/>
      <c r="S51" s="2096"/>
      <c r="T51" s="2096"/>
      <c r="U51" s="2096"/>
      <c r="V51" s="2096"/>
      <c r="W51" s="2096"/>
    </row>
    <row r="52" spans="1:23" ht="30.75" customHeight="1">
      <c r="A52" s="71"/>
      <c r="B52" s="385"/>
      <c r="C52" s="386"/>
      <c r="D52" s="361"/>
      <c r="E52" s="361"/>
      <c r="F52" s="361"/>
      <c r="G52" s="385"/>
      <c r="H52" s="388"/>
      <c r="I52" s="378"/>
      <c r="O52" s="383"/>
      <c r="P52" s="383"/>
      <c r="Q52" s="383"/>
      <c r="R52" s="2096"/>
      <c r="S52" s="2096"/>
      <c r="T52" s="2096"/>
      <c r="U52" s="2096"/>
      <c r="V52" s="2096"/>
      <c r="W52" s="2096"/>
    </row>
    <row r="53" spans="1:23" ht="42" customHeight="1">
      <c r="A53" s="71"/>
      <c r="B53" s="385"/>
      <c r="C53" s="386"/>
      <c r="D53" s="361"/>
      <c r="E53" s="361"/>
      <c r="F53" s="361"/>
      <c r="G53" s="385"/>
      <c r="H53" s="388"/>
      <c r="I53" s="378"/>
      <c r="O53" s="383"/>
      <c r="P53" s="383"/>
      <c r="Q53" s="383"/>
      <c r="R53" s="2096"/>
      <c r="S53" s="2096"/>
      <c r="T53" s="2096"/>
      <c r="U53" s="2096"/>
      <c r="V53" s="2096"/>
      <c r="W53" s="2096"/>
    </row>
    <row r="54" spans="1:23" ht="45" customHeight="1">
      <c r="A54" s="71"/>
      <c r="B54" s="385"/>
      <c r="C54" s="386"/>
      <c r="D54" s="361"/>
      <c r="E54" s="361"/>
      <c r="F54" s="361"/>
      <c r="G54" s="385"/>
      <c r="H54" s="388"/>
      <c r="I54" s="378"/>
      <c r="O54" s="383"/>
      <c r="P54" s="383"/>
      <c r="Q54" s="383"/>
      <c r="R54" s="2096"/>
      <c r="S54" s="2096"/>
      <c r="T54" s="2096"/>
      <c r="U54" s="2096"/>
      <c r="V54" s="2096"/>
      <c r="W54" s="2096"/>
    </row>
    <row r="55" spans="1:23" ht="41.25" customHeight="1">
      <c r="A55" s="71"/>
      <c r="B55" s="385"/>
      <c r="C55" s="386"/>
      <c r="D55" s="361"/>
      <c r="E55" s="361"/>
      <c r="F55" s="361"/>
      <c r="G55" s="385"/>
      <c r="H55" s="388"/>
      <c r="I55" s="378"/>
      <c r="O55" s="383"/>
      <c r="P55" s="383"/>
      <c r="Q55" s="383"/>
      <c r="R55" s="2096"/>
      <c r="S55" s="2096"/>
      <c r="T55" s="2096"/>
      <c r="U55" s="2096"/>
      <c r="V55" s="2096"/>
      <c r="W55" s="2096"/>
    </row>
    <row r="56" spans="1:23" ht="34.5" customHeight="1">
      <c r="A56" s="71"/>
      <c r="B56" s="385"/>
      <c r="C56" s="386"/>
      <c r="D56" s="361"/>
      <c r="E56" s="361"/>
      <c r="F56" s="361"/>
      <c r="G56" s="385"/>
      <c r="H56" s="388"/>
      <c r="I56" s="378"/>
      <c r="O56" s="383"/>
      <c r="P56" s="383"/>
      <c r="Q56" s="383"/>
      <c r="R56" s="2096"/>
      <c r="S56" s="2096"/>
      <c r="T56" s="2096"/>
      <c r="U56" s="2096"/>
      <c r="V56" s="2096"/>
      <c r="W56" s="2096"/>
    </row>
    <row r="57" spans="1:23" ht="33" customHeight="1">
      <c r="A57" s="71"/>
      <c r="B57" s="385"/>
      <c r="C57" s="386"/>
      <c r="D57" s="361"/>
      <c r="E57" s="361"/>
      <c r="F57" s="361"/>
      <c r="G57" s="385"/>
      <c r="H57" s="388"/>
      <c r="I57" s="378"/>
      <c r="O57" s="383"/>
      <c r="P57" s="383"/>
      <c r="Q57" s="383"/>
      <c r="R57" s="2096"/>
      <c r="S57" s="2096"/>
      <c r="T57" s="2096"/>
      <c r="U57" s="2096"/>
      <c r="V57" s="2096"/>
      <c r="W57" s="2096"/>
    </row>
    <row r="58" spans="1:23" ht="32.25" customHeight="1">
      <c r="A58" s="71"/>
      <c r="B58" s="385"/>
      <c r="C58" s="386"/>
      <c r="D58" s="361"/>
      <c r="E58" s="361"/>
      <c r="F58" s="361"/>
      <c r="G58" s="385"/>
      <c r="H58" s="388"/>
      <c r="I58" s="378"/>
      <c r="O58" s="383"/>
      <c r="P58" s="383"/>
      <c r="Q58" s="383"/>
      <c r="R58" s="2096"/>
      <c r="S58" s="2096"/>
      <c r="T58" s="2096"/>
      <c r="U58" s="2096"/>
      <c r="V58" s="2096"/>
      <c r="W58" s="2096"/>
    </row>
    <row r="59" spans="1:23" ht="45.75" customHeight="1">
      <c r="A59" s="71"/>
      <c r="B59" s="385"/>
      <c r="C59" s="386"/>
      <c r="D59" s="361"/>
      <c r="E59" s="361"/>
      <c r="F59" s="361"/>
      <c r="G59" s="385"/>
      <c r="H59" s="388"/>
      <c r="I59" s="378"/>
      <c r="O59" s="383"/>
      <c r="P59" s="383"/>
      <c r="Q59" s="383"/>
      <c r="R59" s="2096"/>
      <c r="S59" s="2096"/>
      <c r="T59" s="2096"/>
      <c r="U59" s="2096"/>
      <c r="V59" s="2096"/>
      <c r="W59" s="2096"/>
    </row>
    <row r="60" spans="1:23" ht="29.25" customHeight="1">
      <c r="A60" s="71"/>
      <c r="B60" s="385"/>
      <c r="C60" s="386"/>
      <c r="D60" s="361"/>
      <c r="E60" s="361"/>
      <c r="F60" s="361"/>
      <c r="G60" s="385"/>
      <c r="H60" s="388"/>
      <c r="I60" s="378"/>
      <c r="O60" s="383"/>
      <c r="P60" s="383"/>
      <c r="Q60" s="383"/>
      <c r="R60" s="2096"/>
      <c r="S60" s="2096"/>
      <c r="T60" s="2096"/>
      <c r="U60" s="2096"/>
      <c r="V60" s="2096"/>
      <c r="W60" s="2096"/>
    </row>
    <row r="61" spans="1:23" ht="46.5" customHeight="1">
      <c r="A61" s="71"/>
      <c r="B61" s="385"/>
      <c r="C61" s="386"/>
      <c r="D61" s="361"/>
      <c r="E61" s="361"/>
      <c r="F61" s="361"/>
      <c r="G61" s="385"/>
      <c r="H61" s="388"/>
      <c r="I61" s="378"/>
      <c r="O61" s="383"/>
      <c r="P61" s="383"/>
      <c r="Q61" s="383"/>
      <c r="R61" s="2096"/>
      <c r="S61" s="2096"/>
      <c r="T61" s="2096"/>
      <c r="U61" s="2096"/>
      <c r="V61" s="2096"/>
      <c r="W61" s="2096"/>
    </row>
    <row r="62" spans="1:23" ht="29.25" customHeight="1">
      <c r="A62" s="71"/>
      <c r="B62" s="385"/>
      <c r="C62" s="386"/>
      <c r="D62" s="361"/>
      <c r="E62" s="361"/>
      <c r="F62" s="361"/>
      <c r="G62" s="385"/>
      <c r="H62" s="388"/>
      <c r="I62" s="378"/>
      <c r="O62" s="383"/>
      <c r="P62" s="383"/>
      <c r="Q62" s="383"/>
      <c r="R62" s="2096"/>
      <c r="S62" s="2096"/>
      <c r="T62" s="2096"/>
      <c r="U62" s="2096"/>
      <c r="V62" s="2096"/>
      <c r="W62" s="2096"/>
    </row>
    <row r="63" spans="1:23" ht="29.25" customHeight="1">
      <c r="A63" s="71"/>
      <c r="B63" s="385"/>
      <c r="C63" s="386"/>
      <c r="D63" s="361"/>
      <c r="E63" s="361"/>
      <c r="F63" s="361"/>
      <c r="G63" s="385"/>
      <c r="H63" s="388"/>
      <c r="I63" s="378"/>
      <c r="O63" s="383"/>
      <c r="P63" s="383"/>
      <c r="Q63" s="383"/>
      <c r="R63" s="2096"/>
      <c r="S63" s="2096"/>
      <c r="T63" s="2096"/>
      <c r="U63" s="2096"/>
      <c r="V63" s="2096"/>
      <c r="W63" s="2096"/>
    </row>
    <row r="64" spans="1:23" ht="29.25" customHeight="1">
      <c r="A64" s="71"/>
      <c r="B64" s="385"/>
      <c r="C64" s="386"/>
      <c r="D64" s="361"/>
      <c r="E64" s="361"/>
      <c r="F64" s="361"/>
      <c r="G64" s="385"/>
      <c r="H64" s="388"/>
      <c r="I64" s="378"/>
      <c r="O64" s="383"/>
      <c r="P64" s="383"/>
      <c r="Q64" s="383"/>
      <c r="R64" s="2096"/>
      <c r="S64" s="2096"/>
      <c r="T64" s="2096"/>
      <c r="U64" s="2096"/>
      <c r="V64" s="2096"/>
      <c r="W64" s="2096"/>
    </row>
    <row r="65" spans="1:23" ht="29.25" customHeight="1">
      <c r="A65" s="71"/>
      <c r="B65" s="385"/>
      <c r="C65" s="386"/>
      <c r="D65" s="361"/>
      <c r="E65" s="361"/>
      <c r="F65" s="361"/>
      <c r="G65" s="385"/>
      <c r="H65" s="388"/>
      <c r="I65" s="378"/>
      <c r="O65" s="383"/>
      <c r="P65" s="383"/>
      <c r="Q65" s="383"/>
      <c r="R65" s="2096"/>
      <c r="S65" s="2096"/>
      <c r="T65" s="2096"/>
      <c r="U65" s="2096"/>
      <c r="V65" s="2096"/>
      <c r="W65" s="2096"/>
    </row>
    <row r="66" spans="1:23" ht="29.25" customHeight="1">
      <c r="A66" s="71"/>
      <c r="B66" s="385"/>
      <c r="C66" s="386"/>
      <c r="D66" s="361"/>
      <c r="E66" s="361"/>
      <c r="F66" s="361"/>
      <c r="G66" s="385"/>
      <c r="H66" s="388"/>
      <c r="I66" s="378"/>
      <c r="O66" s="383"/>
      <c r="P66" s="383"/>
      <c r="Q66" s="383"/>
      <c r="R66" s="2096"/>
      <c r="S66" s="2096"/>
      <c r="T66" s="2096"/>
      <c r="U66" s="2096"/>
      <c r="V66" s="2096"/>
      <c r="W66" s="2096"/>
    </row>
    <row r="67" spans="1:23" ht="29.25" customHeight="1">
      <c r="A67" s="71"/>
      <c r="B67" s="385"/>
      <c r="C67" s="386"/>
      <c r="D67" s="361"/>
      <c r="E67" s="361"/>
      <c r="F67" s="361"/>
      <c r="G67" s="385"/>
      <c r="H67" s="388"/>
      <c r="I67" s="378"/>
      <c r="O67" s="383"/>
      <c r="P67" s="383"/>
      <c r="Q67" s="383"/>
      <c r="R67" s="2096"/>
      <c r="S67" s="2096"/>
      <c r="T67" s="2096"/>
      <c r="U67" s="2096"/>
      <c r="V67" s="2096"/>
      <c r="W67" s="2096"/>
    </row>
    <row r="68" spans="1:23" ht="29.25" customHeight="1">
      <c r="A68" s="71"/>
      <c r="B68" s="385"/>
      <c r="C68" s="386"/>
      <c r="D68" s="361"/>
      <c r="E68" s="361"/>
      <c r="F68" s="361"/>
      <c r="G68" s="385"/>
      <c r="H68" s="388"/>
      <c r="I68" s="378"/>
      <c r="O68" s="383"/>
      <c r="P68" s="383"/>
      <c r="Q68" s="383"/>
      <c r="R68" s="2096"/>
      <c r="S68" s="2096"/>
      <c r="T68" s="2096"/>
      <c r="U68" s="2096"/>
      <c r="V68" s="2096"/>
      <c r="W68" s="2096"/>
    </row>
    <row r="69" spans="1:23" ht="29.25" customHeight="1">
      <c r="A69" s="71"/>
      <c r="B69" s="385"/>
      <c r="C69" s="386"/>
      <c r="D69" s="361"/>
      <c r="E69" s="361"/>
      <c r="F69" s="361"/>
      <c r="G69" s="385"/>
      <c r="H69" s="388"/>
      <c r="I69" s="378"/>
      <c r="O69" s="383"/>
      <c r="P69" s="383"/>
      <c r="Q69" s="383"/>
      <c r="R69" s="2096"/>
      <c r="S69" s="2096"/>
      <c r="T69" s="2096"/>
      <c r="U69" s="2096"/>
      <c r="V69" s="2096"/>
      <c r="W69" s="2096"/>
    </row>
    <row r="70" spans="1:23" ht="29.25" customHeight="1">
      <c r="A70" s="71"/>
      <c r="B70" s="385"/>
      <c r="C70" s="386"/>
      <c r="D70" s="361"/>
      <c r="E70" s="361"/>
      <c r="F70" s="361"/>
      <c r="G70" s="385"/>
      <c r="H70" s="388"/>
      <c r="I70" s="378"/>
      <c r="O70" s="383"/>
      <c r="P70" s="383"/>
      <c r="Q70" s="383"/>
      <c r="R70" s="2096"/>
      <c r="S70" s="2096"/>
      <c r="T70" s="2096"/>
      <c r="U70" s="2096"/>
      <c r="V70" s="2096"/>
      <c r="W70" s="2096"/>
    </row>
    <row r="71" spans="1:23" ht="29.25" customHeight="1">
      <c r="A71" s="71"/>
      <c r="B71" s="385"/>
      <c r="C71" s="386"/>
      <c r="D71" s="361"/>
      <c r="E71" s="361"/>
      <c r="F71" s="361"/>
      <c r="G71" s="385"/>
      <c r="H71" s="388"/>
      <c r="I71" s="378"/>
      <c r="O71" s="383"/>
      <c r="P71" s="383"/>
      <c r="Q71" s="383"/>
      <c r="R71" s="2096"/>
      <c r="S71" s="2096"/>
      <c r="T71" s="2096"/>
      <c r="U71" s="2096"/>
      <c r="V71" s="2096"/>
      <c r="W71" s="2096"/>
    </row>
    <row r="72" spans="1:23" ht="29.25" customHeight="1">
      <c r="A72" s="71"/>
      <c r="B72" s="385"/>
      <c r="C72" s="386"/>
      <c r="D72" s="361"/>
      <c r="E72" s="361"/>
      <c r="F72" s="361"/>
      <c r="G72" s="385"/>
      <c r="H72" s="388"/>
      <c r="I72" s="378"/>
      <c r="O72" s="383"/>
      <c r="P72" s="383"/>
      <c r="Q72" s="383"/>
      <c r="R72" s="2096"/>
      <c r="S72" s="2096"/>
      <c r="T72" s="2096"/>
      <c r="U72" s="2096"/>
      <c r="V72" s="2096"/>
      <c r="W72" s="2096"/>
    </row>
    <row r="73" spans="1:23" ht="29.25" customHeight="1">
      <c r="A73" s="71"/>
      <c r="B73" s="385"/>
      <c r="C73" s="386"/>
      <c r="D73" s="361"/>
      <c r="E73" s="361"/>
      <c r="F73" s="361"/>
      <c r="G73" s="385"/>
      <c r="H73" s="388"/>
      <c r="I73" s="378"/>
      <c r="O73" s="383"/>
      <c r="P73" s="383"/>
      <c r="Q73" s="383"/>
      <c r="R73" s="2096"/>
      <c r="S73" s="2096"/>
      <c r="T73" s="2096"/>
      <c r="U73" s="2096"/>
      <c r="V73" s="2096"/>
      <c r="W73" s="2096"/>
    </row>
    <row r="74" spans="1:23" ht="39.75" customHeight="1">
      <c r="A74" s="71"/>
      <c r="B74" s="385"/>
      <c r="C74" s="386"/>
      <c r="D74" s="361"/>
      <c r="E74" s="361"/>
      <c r="F74" s="361"/>
      <c r="G74" s="385"/>
      <c r="H74" s="388"/>
      <c r="I74" s="378"/>
      <c r="M74" s="361" t="e">
        <f>IF(ISNUMBER(FIND("/",#REF!,1)),MID(#REF!,1,FIND("/",#REF!,1)-1),#REF!)</f>
        <v>#REF!</v>
      </c>
      <c r="N74" s="361" t="str">
        <f>IF(ISNUMBER(FIND("/",#REF!,1)),MID(#REF!,FIND("/",#REF!,1)+1,LEN(#REF!)),"")</f>
        <v/>
      </c>
      <c r="O74" s="383"/>
      <c r="P74" s="383"/>
      <c r="Q74" s="383"/>
      <c r="R74" s="2096"/>
      <c r="S74" s="2096"/>
      <c r="T74" s="2096"/>
      <c r="U74" s="2096"/>
      <c r="V74" s="2096"/>
      <c r="W74" s="2096"/>
    </row>
    <row r="75" spans="1:23" ht="35.25" customHeight="1">
      <c r="A75" s="71"/>
      <c r="B75" s="385"/>
      <c r="C75" s="386"/>
      <c r="D75" s="361"/>
      <c r="E75" s="361"/>
      <c r="F75" s="361"/>
      <c r="G75" s="385"/>
      <c r="H75" s="388"/>
      <c r="I75" s="378"/>
      <c r="M75" s="361" t="e">
        <f>IF(ISNUMBER(FIND("/",#REF!,1)),MID(#REF!,1,FIND("/",#REF!,1)-1),#REF!)</f>
        <v>#REF!</v>
      </c>
      <c r="N75" s="361" t="str">
        <f>IF(ISNUMBER(FIND("/",#REF!,1)),MID(#REF!,FIND("/",#REF!,1)+1,LEN(#REF!)),"")</f>
        <v/>
      </c>
      <c r="O75" s="383"/>
      <c r="P75" s="383"/>
      <c r="Q75" s="383"/>
      <c r="R75" s="2096"/>
      <c r="S75" s="2096"/>
      <c r="T75" s="2096"/>
      <c r="U75" s="2096"/>
      <c r="V75" s="2096"/>
      <c r="W75" s="2096"/>
    </row>
    <row r="76" spans="1:23" ht="20.100000000000001" customHeight="1">
      <c r="A76" s="71"/>
      <c r="B76" s="385"/>
      <c r="C76" s="386"/>
      <c r="D76" s="361"/>
      <c r="E76" s="361"/>
      <c r="F76" s="361"/>
      <c r="G76" s="385"/>
      <c r="H76" s="388"/>
      <c r="I76" s="378"/>
      <c r="M76" s="361" t="e">
        <f>IF(ISNUMBER(FIND("/",#REF!,1)),MID(#REF!,1,FIND("/",#REF!,1)-1),#REF!)</f>
        <v>#REF!</v>
      </c>
      <c r="N76" s="361" t="str">
        <f>IF(ISNUMBER(FIND("/",#REF!,1)),MID(#REF!,FIND("/",#REF!,1)+1,LEN(#REF!)),"")</f>
        <v/>
      </c>
      <c r="O76" s="383"/>
      <c r="P76" s="383"/>
      <c r="Q76" s="383"/>
      <c r="R76" s="2096"/>
      <c r="S76" s="2096"/>
      <c r="T76" s="2096"/>
      <c r="U76" s="2096"/>
      <c r="V76" s="2096"/>
      <c r="W76" s="2096"/>
    </row>
    <row r="77" spans="1:23" ht="20.100000000000001" customHeight="1">
      <c r="A77" s="71"/>
      <c r="B77" s="385"/>
      <c r="C77" s="386"/>
      <c r="D77" s="361"/>
      <c r="E77" s="361"/>
      <c r="F77" s="361"/>
      <c r="G77" s="385"/>
      <c r="H77" s="388"/>
      <c r="I77" s="378"/>
      <c r="M77" s="361" t="e">
        <f>IF(ISNUMBER(FIND("/",#REF!,1)),MID(#REF!,1,FIND("/",#REF!,1)-1),#REF!)</f>
        <v>#REF!</v>
      </c>
      <c r="N77" s="361" t="str">
        <f>IF(ISNUMBER(FIND("/",#REF!,1)),MID(#REF!,FIND("/",#REF!,1)+1,LEN(#REF!)),"")</f>
        <v/>
      </c>
      <c r="O77" s="383"/>
      <c r="P77" s="383"/>
      <c r="Q77" s="383"/>
      <c r="R77" s="2096"/>
      <c r="S77" s="2096"/>
      <c r="T77" s="2096"/>
      <c r="U77" s="2096"/>
      <c r="V77" s="2096"/>
      <c r="W77" s="2096"/>
    </row>
    <row r="78" spans="1:23" ht="20.100000000000001" customHeight="1">
      <c r="A78" s="71"/>
      <c r="B78" s="385"/>
      <c r="C78" s="386"/>
      <c r="D78" s="361"/>
      <c r="E78" s="361"/>
      <c r="F78" s="361"/>
      <c r="G78" s="385"/>
      <c r="H78" s="388"/>
      <c r="I78" s="378"/>
      <c r="M78" s="361" t="e">
        <f>IF(ISNUMBER(FIND("/",#REF!,1)),MID(#REF!,1,FIND("/",#REF!,1)-1),#REF!)</f>
        <v>#REF!</v>
      </c>
      <c r="N78" s="361" t="str">
        <f>IF(ISNUMBER(FIND("/",#REF!,1)),MID(#REF!,FIND("/",#REF!,1)+1,LEN(#REF!)),"")</f>
        <v/>
      </c>
      <c r="O78" s="383"/>
      <c r="P78" s="383"/>
      <c r="Q78" s="383"/>
      <c r="R78" s="2096"/>
      <c r="S78" s="2096"/>
      <c r="T78" s="2096"/>
      <c r="U78" s="2096"/>
      <c r="V78" s="2096"/>
      <c r="W78" s="2096"/>
    </row>
    <row r="79" spans="1:23" ht="37.5" customHeight="1">
      <c r="A79" s="71"/>
      <c r="B79" s="385"/>
      <c r="C79" s="386"/>
      <c r="D79" s="361"/>
      <c r="E79" s="361"/>
      <c r="F79" s="361"/>
      <c r="G79" s="385"/>
      <c r="H79" s="388"/>
      <c r="I79" s="378"/>
      <c r="M79" s="361" t="e">
        <f>IF(ISNUMBER(FIND("/",#REF!,1)),MID(#REF!,1,FIND("/",#REF!,1)-1),#REF!)</f>
        <v>#REF!</v>
      </c>
      <c r="N79" s="361" t="str">
        <f>IF(ISNUMBER(FIND("/",#REF!,1)),MID(#REF!,FIND("/",#REF!,1)+1,LEN(#REF!)),"")</f>
        <v/>
      </c>
      <c r="O79" s="383"/>
      <c r="P79" s="383"/>
      <c r="Q79" s="383"/>
      <c r="R79" s="2096"/>
      <c r="S79" s="2096"/>
      <c r="T79" s="2096"/>
      <c r="U79" s="2096"/>
      <c r="V79" s="2096"/>
      <c r="W79" s="2096"/>
    </row>
    <row r="80" spans="1:23" ht="20.100000000000001" customHeight="1">
      <c r="A80" s="71"/>
      <c r="B80" s="385"/>
      <c r="C80" s="386"/>
      <c r="D80" s="361"/>
      <c r="E80" s="361"/>
      <c r="F80" s="361"/>
      <c r="G80" s="385"/>
      <c r="H80" s="388"/>
      <c r="I80" s="378"/>
      <c r="M80" s="361" t="e">
        <f>IF(ISNUMBER(FIND("/",#REF!,1)),MID(#REF!,1,FIND("/",#REF!,1)-1),#REF!)</f>
        <v>#REF!</v>
      </c>
      <c r="N80" s="361" t="str">
        <f>IF(ISNUMBER(FIND("/",#REF!,1)),MID(#REF!,FIND("/",#REF!,1)+1,LEN(#REF!)),"")</f>
        <v/>
      </c>
      <c r="O80" s="383"/>
      <c r="P80" s="383"/>
      <c r="Q80" s="383"/>
      <c r="R80" s="2096"/>
      <c r="S80" s="2096"/>
      <c r="T80" s="2096"/>
      <c r="U80" s="2096"/>
      <c r="V80" s="2096"/>
      <c r="W80" s="2096"/>
    </row>
    <row r="81" spans="1:23" ht="20.100000000000001" customHeight="1">
      <c r="A81" s="71"/>
      <c r="B81" s="385"/>
      <c r="C81" s="386"/>
      <c r="D81" s="361"/>
      <c r="E81" s="361"/>
      <c r="F81" s="361"/>
      <c r="G81" s="385"/>
      <c r="H81" s="388"/>
      <c r="I81" s="378"/>
      <c r="M81" s="361" t="e">
        <f>IF(ISNUMBER(FIND("/",#REF!,1)),MID(#REF!,1,FIND("/",#REF!,1)-1),#REF!)</f>
        <v>#REF!</v>
      </c>
      <c r="N81" s="361" t="str">
        <f>IF(ISNUMBER(FIND("/",#REF!,1)),MID(#REF!,FIND("/",#REF!,1)+1,LEN(#REF!)),"")</f>
        <v/>
      </c>
      <c r="O81" s="383"/>
      <c r="P81" s="383"/>
      <c r="Q81" s="383"/>
      <c r="R81" s="2096"/>
      <c r="S81" s="2096"/>
      <c r="T81" s="2096"/>
      <c r="U81" s="2096"/>
      <c r="V81" s="2096"/>
      <c r="W81" s="2096"/>
    </row>
    <row r="82" spans="1:23" ht="20.100000000000001" customHeight="1">
      <c r="A82" s="71"/>
      <c r="B82" s="385"/>
      <c r="C82" s="386"/>
      <c r="D82" s="361"/>
      <c r="E82" s="361"/>
      <c r="F82" s="361"/>
      <c r="G82" s="385"/>
      <c r="H82" s="388"/>
      <c r="I82" s="378"/>
      <c r="O82" s="383"/>
      <c r="P82" s="383"/>
      <c r="Q82" s="383"/>
      <c r="R82" s="2096"/>
      <c r="S82" s="2096"/>
      <c r="T82" s="2096"/>
      <c r="U82" s="2096"/>
      <c r="V82" s="2096"/>
      <c r="W82" s="2096"/>
    </row>
    <row r="83" spans="1:23" ht="20.100000000000001" customHeight="1">
      <c r="A83" s="71"/>
      <c r="B83" s="385"/>
      <c r="C83" s="386"/>
      <c r="D83" s="361"/>
      <c r="E83" s="361"/>
      <c r="F83" s="361"/>
      <c r="G83" s="385"/>
      <c r="H83" s="388"/>
      <c r="I83" s="378"/>
      <c r="O83" s="383"/>
      <c r="P83" s="383"/>
      <c r="Q83" s="383"/>
      <c r="R83" s="2096"/>
      <c r="S83" s="2096"/>
      <c r="T83" s="2096"/>
      <c r="U83" s="2096"/>
      <c r="V83" s="2096"/>
      <c r="W83" s="2096"/>
    </row>
    <row r="84" spans="1:23" ht="20.100000000000001" customHeight="1">
      <c r="A84" s="71"/>
      <c r="B84" s="385"/>
      <c r="C84" s="386"/>
      <c r="D84" s="361"/>
      <c r="E84" s="361"/>
      <c r="F84" s="361"/>
      <c r="G84" s="385"/>
      <c r="H84" s="388"/>
      <c r="I84" s="378"/>
      <c r="O84" s="383"/>
      <c r="P84" s="383"/>
      <c r="Q84" s="383"/>
      <c r="R84" s="2096"/>
      <c r="S84" s="2096"/>
      <c r="T84" s="2096"/>
      <c r="U84" s="2096"/>
      <c r="V84" s="2096"/>
      <c r="W84" s="2096"/>
    </row>
    <row r="85" spans="1:23" ht="20.100000000000001" customHeight="1">
      <c r="A85" s="71"/>
      <c r="B85" s="385"/>
      <c r="C85" s="386"/>
      <c r="D85" s="361"/>
      <c r="E85" s="361"/>
      <c r="F85" s="361"/>
      <c r="G85" s="385"/>
      <c r="H85" s="388"/>
      <c r="I85" s="378"/>
      <c r="O85" s="383"/>
      <c r="P85" s="383"/>
      <c r="Q85" s="383"/>
      <c r="R85" s="2096"/>
      <c r="S85" s="2096"/>
      <c r="T85" s="2096"/>
      <c r="U85" s="2096"/>
      <c r="V85" s="2096"/>
      <c r="W85" s="2096"/>
    </row>
    <row r="86" spans="1:23" ht="20.100000000000001" customHeight="1">
      <c r="A86" s="71"/>
      <c r="B86" s="385"/>
      <c r="C86" s="386"/>
      <c r="D86" s="361"/>
      <c r="E86" s="361"/>
      <c r="F86" s="361"/>
      <c r="G86" s="385"/>
      <c r="H86" s="388"/>
      <c r="I86" s="378"/>
      <c r="O86" s="383"/>
      <c r="P86" s="383"/>
      <c r="Q86" s="383"/>
      <c r="R86" s="2096"/>
      <c r="S86" s="2096"/>
      <c r="T86" s="2096"/>
      <c r="U86" s="2096"/>
      <c r="V86" s="2096"/>
      <c r="W86" s="2096"/>
    </row>
    <row r="87" spans="1:23">
      <c r="A87" s="71"/>
      <c r="B87" s="385"/>
      <c r="C87" s="386"/>
      <c r="D87" s="361"/>
      <c r="E87" s="361"/>
      <c r="F87" s="361"/>
      <c r="G87" s="385"/>
      <c r="H87" s="388"/>
      <c r="I87" s="378"/>
      <c r="O87" s="383"/>
      <c r="P87" s="383"/>
      <c r="Q87" s="383"/>
      <c r="R87" s="2096"/>
      <c r="S87" s="2096"/>
      <c r="T87" s="2096"/>
      <c r="U87" s="2096"/>
      <c r="V87" s="2096"/>
      <c r="W87" s="2096"/>
    </row>
    <row r="88" spans="1:23" ht="20.100000000000001" customHeight="1">
      <c r="A88" s="71"/>
      <c r="B88" s="385"/>
      <c r="C88" s="386"/>
      <c r="D88" s="361"/>
      <c r="E88" s="361"/>
      <c r="F88" s="361"/>
      <c r="G88" s="385"/>
      <c r="H88" s="388"/>
      <c r="I88" s="378"/>
      <c r="O88" s="383"/>
      <c r="P88" s="383"/>
      <c r="Q88" s="383"/>
      <c r="R88" s="2096"/>
      <c r="S88" s="2096"/>
      <c r="T88" s="2096"/>
      <c r="U88" s="2096"/>
      <c r="V88" s="2096"/>
      <c r="W88" s="2096"/>
    </row>
    <row r="89" spans="1:23" ht="20.100000000000001" customHeight="1">
      <c r="A89" s="71"/>
      <c r="B89" s="404"/>
      <c r="C89" s="405"/>
      <c r="D89" s="361"/>
      <c r="E89" s="361"/>
      <c r="F89" s="361"/>
      <c r="G89" s="385"/>
      <c r="H89" s="406"/>
      <c r="I89" s="378"/>
      <c r="J89" s="390"/>
      <c r="O89" s="383"/>
      <c r="P89" s="383"/>
      <c r="Q89" s="383"/>
      <c r="R89" s="2096"/>
      <c r="S89" s="2096"/>
      <c r="T89" s="2096"/>
      <c r="U89" s="2096"/>
      <c r="V89" s="2096"/>
      <c r="W89" s="2096"/>
    </row>
    <row r="90" spans="1:23">
      <c r="A90" s="71"/>
      <c r="B90" s="385"/>
      <c r="C90" s="396"/>
      <c r="D90" s="361"/>
      <c r="E90" s="361"/>
      <c r="F90" s="361"/>
      <c r="G90" s="385"/>
      <c r="H90" s="387"/>
      <c r="I90" s="378"/>
      <c r="O90" s="383"/>
      <c r="P90" s="383"/>
      <c r="Q90" s="383"/>
      <c r="R90" s="2096"/>
      <c r="S90" s="2096"/>
      <c r="T90" s="2096"/>
      <c r="U90" s="2096"/>
      <c r="V90" s="2096"/>
      <c r="W90" s="2096"/>
    </row>
    <row r="91" spans="1:23" ht="20.100000000000001" customHeight="1">
      <c r="A91" s="71"/>
      <c r="B91" s="385"/>
      <c r="C91" s="396"/>
      <c r="D91" s="361"/>
      <c r="E91" s="361"/>
      <c r="F91" s="361"/>
      <c r="G91" s="385"/>
      <c r="H91" s="387"/>
      <c r="I91" s="378"/>
      <c r="O91" s="383"/>
      <c r="P91" s="383"/>
      <c r="Q91" s="383"/>
      <c r="R91" s="2096"/>
      <c r="S91" s="2096"/>
      <c r="T91" s="2096"/>
      <c r="U91" s="2096"/>
      <c r="V91" s="2096"/>
      <c r="W91" s="2096"/>
    </row>
    <row r="92" spans="1:23" ht="20.100000000000001" customHeight="1">
      <c r="A92" s="71"/>
      <c r="B92" s="385"/>
      <c r="C92" s="396"/>
      <c r="D92" s="361"/>
      <c r="E92" s="361"/>
      <c r="F92" s="361"/>
      <c r="G92" s="385"/>
      <c r="H92" s="387"/>
      <c r="I92" s="378"/>
      <c r="O92" s="383"/>
      <c r="P92" s="383"/>
      <c r="Q92" s="383"/>
      <c r="R92" s="2096"/>
      <c r="S92" s="2096"/>
      <c r="T92" s="2096"/>
      <c r="U92" s="2096"/>
      <c r="V92" s="2096"/>
      <c r="W92" s="2096"/>
    </row>
    <row r="93" spans="1:23">
      <c r="A93" s="71"/>
      <c r="B93" s="385"/>
      <c r="C93" s="396"/>
      <c r="D93" s="361"/>
      <c r="E93" s="361"/>
      <c r="F93" s="361"/>
      <c r="G93" s="385"/>
      <c r="H93" s="387"/>
      <c r="I93" s="378"/>
      <c r="O93" s="383"/>
      <c r="P93" s="383"/>
      <c r="Q93" s="383"/>
      <c r="R93" s="2096"/>
      <c r="S93" s="2096"/>
      <c r="T93" s="2096"/>
      <c r="U93" s="2096"/>
      <c r="V93" s="2096"/>
      <c r="W93" s="2096"/>
    </row>
    <row r="94" spans="1:23" ht="21" customHeight="1">
      <c r="A94" s="71"/>
      <c r="B94" s="385"/>
      <c r="C94" s="396"/>
      <c r="D94" s="361"/>
      <c r="E94" s="361"/>
      <c r="F94" s="361"/>
      <c r="G94" s="385"/>
      <c r="H94" s="387"/>
      <c r="I94" s="378"/>
      <c r="O94" s="383"/>
      <c r="P94" s="383"/>
      <c r="Q94" s="383"/>
      <c r="R94" s="2096"/>
      <c r="S94" s="2096"/>
      <c r="T94" s="2096"/>
      <c r="U94" s="2096"/>
      <c r="V94" s="2096"/>
      <c r="W94" s="2096"/>
    </row>
    <row r="95" spans="1:23">
      <c r="A95" s="71"/>
      <c r="B95" s="385"/>
      <c r="C95" s="396"/>
      <c r="D95" s="361"/>
      <c r="E95" s="361"/>
      <c r="F95" s="361"/>
      <c r="G95" s="385"/>
      <c r="H95" s="387"/>
      <c r="I95" s="378"/>
      <c r="O95" s="383"/>
      <c r="P95" s="383"/>
      <c r="Q95" s="383"/>
      <c r="R95" s="2096"/>
      <c r="S95" s="2096"/>
      <c r="T95" s="2096"/>
      <c r="U95" s="2096"/>
      <c r="V95" s="2096"/>
      <c r="W95" s="2096"/>
    </row>
    <row r="96" spans="1:23" ht="21" customHeight="1">
      <c r="A96" s="71"/>
      <c r="B96" s="404"/>
      <c r="C96" s="407"/>
      <c r="D96" s="361"/>
      <c r="E96" s="361"/>
      <c r="F96" s="361"/>
      <c r="G96" s="385"/>
      <c r="H96" s="406"/>
      <c r="I96" s="378"/>
      <c r="O96" s="383"/>
      <c r="P96" s="383"/>
      <c r="Q96" s="383"/>
      <c r="R96" s="2096"/>
      <c r="S96" s="2096"/>
      <c r="T96" s="2096"/>
      <c r="U96" s="2096"/>
      <c r="V96" s="2096"/>
      <c r="W96" s="2096"/>
    </row>
    <row r="97" spans="1:30">
      <c r="A97" s="71"/>
      <c r="B97" s="385"/>
      <c r="C97" s="386"/>
      <c r="D97" s="361"/>
      <c r="E97" s="361"/>
      <c r="F97" s="361"/>
      <c r="G97" s="385"/>
      <c r="H97" s="387"/>
      <c r="I97" s="378"/>
      <c r="J97" s="388"/>
      <c r="O97" s="383"/>
      <c r="P97" s="383"/>
      <c r="Q97" s="383"/>
      <c r="R97" s="2096"/>
      <c r="S97" s="2096"/>
      <c r="T97" s="2096"/>
      <c r="U97" s="2096"/>
      <c r="V97" s="2096"/>
      <c r="W97" s="2096"/>
    </row>
    <row r="98" spans="1:30" ht="21" customHeight="1">
      <c r="A98" s="71"/>
      <c r="B98" s="385"/>
      <c r="C98" s="386"/>
      <c r="D98" s="361"/>
      <c r="E98" s="361"/>
      <c r="F98" s="361"/>
      <c r="G98" s="385"/>
      <c r="H98" s="387"/>
      <c r="I98" s="378"/>
      <c r="J98" s="388"/>
      <c r="O98" s="383"/>
      <c r="P98" s="383"/>
      <c r="Q98" s="383"/>
      <c r="R98" s="2096"/>
      <c r="S98" s="2096"/>
      <c r="T98" s="2096"/>
      <c r="U98" s="2096"/>
      <c r="V98" s="2096"/>
      <c r="W98" s="2096"/>
    </row>
    <row r="99" spans="1:30">
      <c r="A99" s="71"/>
      <c r="B99" s="385"/>
      <c r="C99" s="386"/>
      <c r="D99" s="361"/>
      <c r="E99" s="361"/>
      <c r="F99" s="361"/>
      <c r="G99" s="385"/>
      <c r="H99" s="387"/>
      <c r="I99" s="378"/>
      <c r="J99" s="388"/>
      <c r="O99" s="383"/>
      <c r="P99" s="383"/>
      <c r="Q99" s="383"/>
      <c r="R99" s="2096"/>
      <c r="S99" s="2096"/>
      <c r="T99" s="2096"/>
      <c r="U99" s="2096"/>
      <c r="V99" s="2096"/>
      <c r="W99" s="2096"/>
    </row>
    <row r="100" spans="1:30" ht="20.100000000000001" customHeight="1">
      <c r="A100" s="71"/>
      <c r="B100" s="385"/>
      <c r="C100" s="386"/>
      <c r="D100" s="361"/>
      <c r="E100" s="361"/>
      <c r="F100" s="361"/>
      <c r="G100" s="385"/>
      <c r="H100" s="387"/>
      <c r="I100" s="378"/>
      <c r="J100" s="388"/>
      <c r="O100" s="383"/>
      <c r="P100" s="383"/>
      <c r="Q100" s="383"/>
      <c r="R100" s="2096"/>
      <c r="S100" s="2096"/>
      <c r="T100" s="2096"/>
      <c r="U100" s="2096"/>
      <c r="V100" s="2096"/>
      <c r="W100" s="2096"/>
    </row>
    <row r="101" spans="1:30" ht="20.100000000000001" customHeight="1">
      <c r="A101" s="71"/>
      <c r="B101" s="385"/>
      <c r="C101" s="386"/>
      <c r="D101" s="361"/>
      <c r="E101" s="361"/>
      <c r="F101" s="361"/>
      <c r="G101" s="385"/>
      <c r="H101" s="387"/>
      <c r="I101" s="378"/>
      <c r="J101" s="388"/>
      <c r="O101" s="383"/>
      <c r="P101" s="383"/>
      <c r="Q101" s="383"/>
      <c r="R101" s="2096"/>
      <c r="S101" s="2096"/>
      <c r="T101" s="2096"/>
      <c r="U101" s="2096"/>
      <c r="V101" s="2096"/>
      <c r="W101" s="2096"/>
    </row>
    <row r="102" spans="1:30" ht="20.100000000000001" customHeight="1">
      <c r="A102" s="71"/>
      <c r="B102" s="385"/>
      <c r="C102" s="386"/>
      <c r="D102" s="361"/>
      <c r="E102" s="361"/>
      <c r="F102" s="361"/>
      <c r="G102" s="385"/>
      <c r="H102" s="387"/>
      <c r="I102" s="378"/>
      <c r="J102" s="388"/>
      <c r="O102" s="383"/>
      <c r="P102" s="383"/>
      <c r="Q102" s="383"/>
      <c r="R102" s="2096"/>
      <c r="S102" s="2096"/>
      <c r="T102" s="2096"/>
      <c r="U102" s="2096"/>
      <c r="V102" s="2096"/>
      <c r="W102" s="2096"/>
    </row>
    <row r="103" spans="1:30" ht="20.100000000000001" customHeight="1">
      <c r="A103" s="71"/>
      <c r="B103" s="385"/>
      <c r="C103" s="386"/>
      <c r="D103" s="361"/>
      <c r="E103" s="361"/>
      <c r="F103" s="361"/>
      <c r="G103" s="385"/>
      <c r="H103" s="387"/>
      <c r="I103" s="378"/>
      <c r="J103" s="388"/>
      <c r="O103" s="383"/>
      <c r="P103" s="383"/>
      <c r="Q103" s="383"/>
      <c r="R103" s="2096"/>
      <c r="S103" s="2096"/>
      <c r="T103" s="2096"/>
      <c r="U103" s="2096"/>
      <c r="V103" s="2096"/>
      <c r="W103" s="2096"/>
    </row>
    <row r="104" spans="1:30" ht="20.100000000000001" customHeight="1">
      <c r="A104" s="71"/>
      <c r="B104" s="385"/>
      <c r="C104" s="386"/>
      <c r="D104" s="361"/>
      <c r="E104" s="361"/>
      <c r="F104" s="361"/>
      <c r="G104" s="385"/>
      <c r="H104" s="387"/>
      <c r="I104" s="378"/>
      <c r="O104" s="383"/>
      <c r="P104" s="383"/>
      <c r="Q104" s="383"/>
      <c r="R104" s="2096"/>
      <c r="S104" s="2096"/>
      <c r="T104" s="2096"/>
      <c r="U104" s="2096"/>
      <c r="V104" s="2096"/>
      <c r="W104" s="2096"/>
    </row>
    <row r="105" spans="1:30" ht="20.100000000000001" customHeight="1">
      <c r="A105" s="71"/>
      <c r="B105" s="385"/>
      <c r="C105" s="386"/>
      <c r="D105" s="361"/>
      <c r="E105" s="361"/>
      <c r="F105" s="361"/>
      <c r="G105" s="385"/>
      <c r="H105" s="387"/>
      <c r="I105" s="378"/>
      <c r="O105" s="383"/>
      <c r="P105" s="383"/>
      <c r="Q105" s="383"/>
      <c r="R105" s="2096"/>
      <c r="S105" s="2096"/>
      <c r="T105" s="2096"/>
      <c r="U105" s="2096"/>
      <c r="V105" s="2096"/>
      <c r="W105" s="2096"/>
    </row>
    <row r="106" spans="1:30">
      <c r="B106" s="404"/>
      <c r="C106" s="405"/>
      <c r="D106" s="361"/>
      <c r="E106" s="361"/>
      <c r="F106" s="361"/>
      <c r="G106" s="385"/>
      <c r="H106" s="406"/>
      <c r="I106" s="378"/>
      <c r="O106" s="383"/>
      <c r="P106" s="383"/>
      <c r="Q106" s="383"/>
      <c r="R106" s="2096"/>
      <c r="S106" s="2096"/>
      <c r="T106" s="2096"/>
      <c r="U106" s="2096"/>
      <c r="V106" s="2096"/>
      <c r="W106" s="2096"/>
    </row>
    <row r="107" spans="1:30" s="799" customFormat="1" ht="22.5" customHeight="1">
      <c r="A107" s="71"/>
      <c r="B107" s="385"/>
      <c r="C107" s="396"/>
      <c r="D107" s="361"/>
      <c r="E107" s="361"/>
      <c r="F107" s="361"/>
      <c r="G107" s="385"/>
      <c r="H107" s="387"/>
      <c r="I107" s="378"/>
      <c r="J107" s="384"/>
      <c r="K107" s="384"/>
      <c r="L107" s="803"/>
      <c r="M107" s="797"/>
      <c r="N107" s="797"/>
      <c r="O107" s="798"/>
      <c r="P107" s="798"/>
      <c r="Q107" s="798"/>
      <c r="R107" s="2207"/>
      <c r="S107" s="2207"/>
      <c r="T107" s="2207"/>
      <c r="U107" s="2207"/>
      <c r="V107" s="2207"/>
      <c r="W107" s="2207"/>
      <c r="X107" s="2208"/>
      <c r="Y107" s="2208"/>
      <c r="Z107" s="2208"/>
      <c r="AA107" s="2208"/>
      <c r="AB107" s="2208"/>
      <c r="AC107" s="2208"/>
      <c r="AD107" s="2208"/>
    </row>
    <row r="108" spans="1:30" ht="45.75" customHeight="1">
      <c r="A108" s="71"/>
      <c r="B108" s="385"/>
      <c r="C108" s="396"/>
      <c r="D108" s="361"/>
      <c r="E108" s="361"/>
      <c r="F108" s="361"/>
      <c r="G108" s="385"/>
      <c r="H108" s="387"/>
      <c r="I108" s="378"/>
      <c r="O108" s="383"/>
      <c r="P108" s="383"/>
      <c r="Q108" s="383"/>
      <c r="R108" s="2096"/>
      <c r="S108" s="2096"/>
      <c r="T108" s="2096"/>
      <c r="U108" s="2096"/>
      <c r="V108" s="2096"/>
      <c r="W108" s="2096"/>
    </row>
    <row r="109" spans="1:30" ht="27.75" customHeight="1">
      <c r="A109" s="71"/>
      <c r="B109" s="385"/>
      <c r="C109" s="396"/>
      <c r="D109" s="361"/>
      <c r="E109" s="361"/>
      <c r="F109" s="361"/>
      <c r="G109" s="385"/>
      <c r="H109" s="387"/>
      <c r="I109" s="378"/>
      <c r="O109" s="383"/>
      <c r="P109" s="383"/>
      <c r="Q109" s="383"/>
      <c r="R109" s="2096"/>
      <c r="S109" s="2096"/>
      <c r="T109" s="2096"/>
      <c r="U109" s="2096"/>
      <c r="V109" s="2096"/>
      <c r="W109" s="2096"/>
    </row>
    <row r="110" spans="1:30" ht="22.5" customHeight="1">
      <c r="I110" s="378"/>
      <c r="O110" s="383"/>
      <c r="P110" s="383"/>
      <c r="Q110" s="383"/>
      <c r="R110" s="2096"/>
      <c r="S110" s="2096"/>
      <c r="T110" s="2096"/>
      <c r="U110" s="2096"/>
      <c r="V110" s="2096"/>
      <c r="W110" s="2096"/>
    </row>
    <row r="111" spans="1:30" ht="22.5" customHeight="1">
      <c r="I111" s="378"/>
      <c r="O111" s="383"/>
      <c r="P111" s="383"/>
      <c r="Q111" s="383"/>
      <c r="R111" s="2096"/>
      <c r="S111" s="2096"/>
      <c r="T111" s="2096"/>
      <c r="U111" s="2096"/>
      <c r="V111" s="2096"/>
      <c r="W111" s="2096"/>
    </row>
    <row r="112" spans="1:30" ht="22.5" customHeight="1">
      <c r="I112" s="378"/>
      <c r="O112" s="383"/>
      <c r="P112" s="383"/>
      <c r="Q112" s="383"/>
      <c r="R112" s="2096"/>
      <c r="S112" s="2096"/>
      <c r="T112" s="2096"/>
      <c r="U112" s="2096"/>
      <c r="V112" s="2096"/>
      <c r="W112" s="2096"/>
    </row>
    <row r="113" spans="9:23" ht="22.5" customHeight="1">
      <c r="I113" s="378"/>
      <c r="O113" s="383"/>
      <c r="P113" s="383"/>
      <c r="Q113" s="383"/>
      <c r="R113" s="2096"/>
      <c r="S113" s="2096"/>
      <c r="T113" s="2096"/>
      <c r="U113" s="2096"/>
      <c r="V113" s="2096"/>
      <c r="W113" s="2096"/>
    </row>
    <row r="114" spans="9:23" ht="22.5" customHeight="1">
      <c r="I114" s="378"/>
      <c r="O114" s="383"/>
      <c r="P114" s="383"/>
      <c r="Q114" s="383"/>
      <c r="R114" s="2096"/>
      <c r="S114" s="2096"/>
      <c r="T114" s="2096"/>
      <c r="U114" s="2096"/>
      <c r="V114" s="2096"/>
      <c r="W114" s="2096"/>
    </row>
    <row r="115" spans="9:23" ht="22.5" customHeight="1">
      <c r="I115" s="378"/>
      <c r="O115" s="383"/>
      <c r="P115" s="383"/>
      <c r="Q115" s="383"/>
      <c r="R115" s="2096"/>
      <c r="S115" s="2096"/>
      <c r="T115" s="2096"/>
      <c r="U115" s="2096"/>
      <c r="V115" s="2096"/>
      <c r="W115" s="2096"/>
    </row>
    <row r="116" spans="9:23" ht="22.5" customHeight="1">
      <c r="I116" s="378"/>
      <c r="O116" s="383"/>
      <c r="P116" s="383"/>
      <c r="Q116" s="383"/>
      <c r="R116" s="2096"/>
      <c r="S116" s="2096"/>
      <c r="T116" s="2096"/>
      <c r="U116" s="2096"/>
      <c r="V116" s="2096"/>
      <c r="W116" s="2096"/>
    </row>
    <row r="117" spans="9:23" ht="22.5" customHeight="1">
      <c r="I117" s="378"/>
      <c r="O117" s="383"/>
      <c r="P117" s="383"/>
      <c r="Q117" s="383"/>
      <c r="R117" s="2096"/>
      <c r="S117" s="2096"/>
      <c r="T117" s="2096"/>
      <c r="U117" s="2096"/>
      <c r="V117" s="2096"/>
      <c r="W117" s="2096"/>
    </row>
    <row r="118" spans="9:23" ht="22.5" customHeight="1">
      <c r="I118" s="378"/>
      <c r="O118" s="383"/>
      <c r="P118" s="383"/>
      <c r="Q118" s="383"/>
      <c r="R118" s="2096"/>
      <c r="S118" s="2096"/>
      <c r="T118" s="2096"/>
      <c r="U118" s="2096"/>
      <c r="V118" s="2096"/>
      <c r="W118" s="2096"/>
    </row>
    <row r="119" spans="9:23" ht="22.5" customHeight="1">
      <c r="I119" s="378"/>
      <c r="O119" s="383"/>
      <c r="P119" s="383"/>
      <c r="Q119" s="383"/>
      <c r="R119" s="2096"/>
      <c r="S119" s="2096"/>
      <c r="T119" s="2096"/>
      <c r="U119" s="2096"/>
      <c r="V119" s="2096"/>
      <c r="W119" s="2096"/>
    </row>
    <row r="120" spans="9:23" ht="22.5" customHeight="1">
      <c r="I120" s="378"/>
      <c r="O120" s="383"/>
      <c r="P120" s="383"/>
      <c r="Q120" s="383"/>
      <c r="R120" s="2096"/>
      <c r="S120" s="2096"/>
      <c r="T120" s="2096"/>
      <c r="U120" s="2096"/>
      <c r="V120" s="2096"/>
      <c r="W120" s="2096"/>
    </row>
    <row r="121" spans="9:23" ht="61.5" customHeight="1">
      <c r="I121" s="378"/>
      <c r="O121" s="383"/>
      <c r="P121" s="383"/>
      <c r="Q121" s="383"/>
      <c r="R121" s="2096"/>
      <c r="S121" s="2096"/>
      <c r="T121" s="2096"/>
      <c r="U121" s="2096"/>
      <c r="V121" s="2096"/>
      <c r="W121" s="2096"/>
    </row>
    <row r="122" spans="9:23" ht="49.5" customHeight="1">
      <c r="I122" s="378"/>
      <c r="O122" s="383"/>
      <c r="P122" s="383"/>
      <c r="Q122" s="383"/>
      <c r="R122" s="2096"/>
      <c r="S122" s="2096"/>
      <c r="T122" s="2096"/>
      <c r="U122" s="2096"/>
      <c r="V122" s="2096"/>
      <c r="W122" s="2096"/>
    </row>
    <row r="123" spans="9:23">
      <c r="I123" s="378"/>
      <c r="M123" s="361">
        <f>IF(ISNUMBER(FIND("/",$B19,1)),MID($B19,1,FIND("/",$B19,1)-1),$B19)</f>
        <v>0</v>
      </c>
      <c r="N123" s="361" t="str">
        <f>IF(ISNUMBER(FIND("/",$B19,1)),MID($B19,FIND("/",$B19,1)+1,LEN($B19)),"")</f>
        <v/>
      </c>
      <c r="O123" s="383"/>
      <c r="P123" s="383"/>
      <c r="Q123" s="383"/>
      <c r="R123" s="2096"/>
      <c r="S123" s="2096"/>
      <c r="T123" s="2096"/>
      <c r="U123" s="2096"/>
      <c r="V123" s="2096"/>
      <c r="W123" s="2096"/>
    </row>
    <row r="124" spans="9:23">
      <c r="I124" s="378"/>
      <c r="M124" s="361" t="str">
        <f>IF(ISNUMBER(FIND("/",$B21,1)),MID($B21,1,FIND("/",$B21,1)-1),$B21)</f>
        <v>SISTEMAS</v>
      </c>
      <c r="N124" s="361" t="str">
        <f>IF(ISNUMBER(FIND("/",$B21,1)),MID($B21,FIND("/",$B21,1)+1,LEN($B21)),"")</f>
        <v/>
      </c>
      <c r="O124" s="383"/>
      <c r="P124" s="383"/>
      <c r="Q124" s="383"/>
      <c r="R124" s="2096"/>
      <c r="S124" s="2096"/>
      <c r="T124" s="2096"/>
      <c r="U124" s="2096"/>
      <c r="V124" s="2096"/>
      <c r="W124" s="2096"/>
    </row>
    <row r="125" spans="9:23">
      <c r="I125" s="378"/>
      <c r="M125" s="361">
        <f>IF(ISNUMBER(FIND("/",$B22,1)),MID($B22,1,FIND("/",$B22,1)-1),$B22)</f>
        <v>1</v>
      </c>
      <c r="N125" s="361" t="str">
        <f>IF(ISNUMBER(FIND("/",$B22,1)),MID($B22,FIND("/",$B22,1)+1,LEN($B22)),"")</f>
        <v/>
      </c>
      <c r="O125" s="383"/>
      <c r="P125" s="383"/>
      <c r="Q125" s="383"/>
      <c r="R125" s="2096"/>
      <c r="S125" s="2096"/>
      <c r="T125" s="2096"/>
      <c r="U125" s="2096"/>
      <c r="V125" s="2096"/>
      <c r="W125" s="2096"/>
    </row>
    <row r="126" spans="9:23">
      <c r="I126" s="378"/>
      <c r="M126" s="361" t="e">
        <f>IF(ISNUMBER(FIND("/",#REF!,1)),MID(#REF!,1,FIND("/",#REF!,1)-1),#REF!)</f>
        <v>#REF!</v>
      </c>
      <c r="N126" s="361" t="str">
        <f>IF(ISNUMBER(FIND("/",#REF!,1)),MID(#REF!,FIND("/",#REF!,1)+1,LEN(#REF!)),"")</f>
        <v/>
      </c>
      <c r="O126" s="383"/>
      <c r="P126" s="383"/>
      <c r="Q126" s="383"/>
      <c r="R126" s="2096"/>
      <c r="S126" s="2096"/>
      <c r="T126" s="2096"/>
      <c r="U126" s="2096"/>
      <c r="V126" s="2096"/>
      <c r="W126" s="2096"/>
    </row>
    <row r="127" spans="9:23">
      <c r="I127" s="378"/>
      <c r="M127" s="361">
        <f t="shared" ref="M127:M134" si="2">IF(ISNUMBER(FIND("/",$B23,1)),MID($B23,1,FIND("/",$B23,1)-1),$B23)</f>
        <v>0</v>
      </c>
      <c r="N127" s="361" t="str">
        <f t="shared" ref="N127:N134" si="3">IF(ISNUMBER(FIND("/",$B23,1)),MID($B23,FIND("/",$B23,1)+1,LEN($B23)),"")</f>
        <v/>
      </c>
      <c r="O127" s="383"/>
      <c r="P127" s="383"/>
      <c r="Q127" s="383"/>
      <c r="R127" s="2096"/>
      <c r="S127" s="2096"/>
      <c r="T127" s="2096"/>
      <c r="U127" s="2096"/>
      <c r="V127" s="2096"/>
      <c r="W127" s="2096"/>
    </row>
    <row r="128" spans="9:23">
      <c r="I128" s="378"/>
      <c r="M128" s="361">
        <f t="shared" si="2"/>
        <v>0</v>
      </c>
      <c r="N128" s="361" t="str">
        <f t="shared" si="3"/>
        <v/>
      </c>
      <c r="O128" s="383"/>
      <c r="P128" s="383"/>
      <c r="Q128" s="383"/>
      <c r="R128" s="2096"/>
      <c r="S128" s="2096"/>
      <c r="T128" s="2096"/>
      <c r="U128" s="2096"/>
      <c r="V128" s="2096"/>
      <c r="W128" s="2096"/>
    </row>
    <row r="129" spans="9:23">
      <c r="I129" s="378"/>
      <c r="M129" s="361">
        <f t="shared" si="2"/>
        <v>0</v>
      </c>
      <c r="N129" s="361" t="str">
        <f t="shared" si="3"/>
        <v/>
      </c>
      <c r="O129" s="383"/>
      <c r="P129" s="383"/>
      <c r="Q129" s="383"/>
      <c r="R129" s="2096"/>
      <c r="S129" s="2096"/>
      <c r="T129" s="2096"/>
      <c r="U129" s="2096"/>
      <c r="V129" s="2096"/>
      <c r="W129" s="2096"/>
    </row>
    <row r="130" spans="9:23">
      <c r="I130" s="378"/>
      <c r="M130" s="361">
        <f t="shared" si="2"/>
        <v>0</v>
      </c>
      <c r="N130" s="361" t="str">
        <f t="shared" si="3"/>
        <v/>
      </c>
      <c r="O130" s="383"/>
      <c r="P130" s="383"/>
      <c r="Q130" s="383"/>
      <c r="R130" s="2096"/>
      <c r="S130" s="2096"/>
      <c r="T130" s="2096"/>
      <c r="U130" s="2096"/>
      <c r="V130" s="2096"/>
      <c r="W130" s="2096"/>
    </row>
    <row r="131" spans="9:23">
      <c r="I131" s="378"/>
      <c r="M131" s="361">
        <f t="shared" si="2"/>
        <v>0</v>
      </c>
      <c r="N131" s="361" t="str">
        <f t="shared" si="3"/>
        <v/>
      </c>
      <c r="O131" s="383"/>
      <c r="P131" s="383"/>
      <c r="Q131" s="383"/>
      <c r="R131" s="2096"/>
      <c r="S131" s="2096"/>
      <c r="T131" s="2096"/>
      <c r="U131" s="2096"/>
      <c r="V131" s="2096"/>
      <c r="W131" s="2096"/>
    </row>
    <row r="132" spans="9:23">
      <c r="I132" s="378"/>
      <c r="M132" s="361">
        <f t="shared" si="2"/>
        <v>0</v>
      </c>
      <c r="N132" s="361" t="str">
        <f t="shared" si="3"/>
        <v/>
      </c>
      <c r="O132" s="383"/>
      <c r="P132" s="383"/>
      <c r="Q132" s="383"/>
      <c r="R132" s="2096"/>
      <c r="S132" s="2096"/>
      <c r="T132" s="2096"/>
      <c r="U132" s="2096"/>
      <c r="V132" s="2096"/>
      <c r="W132" s="2096"/>
    </row>
    <row r="133" spans="9:23">
      <c r="I133" s="378"/>
      <c r="M133" s="361">
        <f t="shared" si="2"/>
        <v>0</v>
      </c>
      <c r="N133" s="361" t="str">
        <f t="shared" si="3"/>
        <v/>
      </c>
      <c r="O133" s="383"/>
      <c r="P133" s="383"/>
      <c r="Q133" s="383"/>
      <c r="R133" s="2096"/>
      <c r="S133" s="2096"/>
      <c r="T133" s="2096"/>
      <c r="U133" s="2096"/>
      <c r="V133" s="2096"/>
      <c r="W133" s="2096"/>
    </row>
    <row r="134" spans="9:23">
      <c r="I134" s="378"/>
      <c r="M134" s="361">
        <f t="shared" si="2"/>
        <v>0</v>
      </c>
      <c r="N134" s="361" t="str">
        <f t="shared" si="3"/>
        <v/>
      </c>
      <c r="O134" s="383"/>
      <c r="P134" s="383"/>
      <c r="Q134" s="383"/>
      <c r="R134" s="2096"/>
      <c r="S134" s="2096"/>
      <c r="T134" s="2096"/>
      <c r="U134" s="2096"/>
      <c r="V134" s="2096"/>
      <c r="W134" s="2096"/>
    </row>
    <row r="135" spans="9:23">
      <c r="I135" s="378"/>
      <c r="M135" s="361">
        <f t="shared" ref="M135:M198" si="4">IF(ISNUMBER(FIND("/",$B31,1)),MID($B31,1,FIND("/",$B31,1)-1),$B31)</f>
        <v>0</v>
      </c>
      <c r="N135" s="361" t="str">
        <f t="shared" ref="N135:N198" si="5">IF(ISNUMBER(FIND("/",$B31,1)),MID($B31,FIND("/",$B31,1)+1,LEN($B31)),"")</f>
        <v/>
      </c>
    </row>
    <row r="136" spans="9:23">
      <c r="I136" s="378"/>
      <c r="M136" s="361">
        <f t="shared" si="4"/>
        <v>0</v>
      </c>
      <c r="N136" s="361" t="str">
        <f t="shared" si="5"/>
        <v/>
      </c>
    </row>
    <row r="137" spans="9:23">
      <c r="I137" s="378"/>
      <c r="M137" s="361">
        <f t="shared" si="4"/>
        <v>0</v>
      </c>
      <c r="N137" s="361" t="str">
        <f t="shared" si="5"/>
        <v/>
      </c>
    </row>
    <row r="138" spans="9:23">
      <c r="I138" s="378"/>
      <c r="M138" s="361">
        <f t="shared" si="4"/>
        <v>0</v>
      </c>
      <c r="N138" s="361" t="str">
        <f t="shared" si="5"/>
        <v/>
      </c>
    </row>
    <row r="139" spans="9:23">
      <c r="I139" s="378"/>
      <c r="M139" s="361">
        <f t="shared" si="4"/>
        <v>0</v>
      </c>
      <c r="N139" s="361" t="str">
        <f t="shared" si="5"/>
        <v/>
      </c>
    </row>
    <row r="140" spans="9:23">
      <c r="I140" s="378"/>
      <c r="M140" s="361">
        <f t="shared" si="4"/>
        <v>0</v>
      </c>
      <c r="N140" s="361" t="str">
        <f t="shared" si="5"/>
        <v/>
      </c>
    </row>
    <row r="141" spans="9:23">
      <c r="I141" s="378"/>
      <c r="M141" s="361">
        <f t="shared" si="4"/>
        <v>0</v>
      </c>
      <c r="N141" s="361" t="str">
        <f t="shared" si="5"/>
        <v/>
      </c>
    </row>
    <row r="142" spans="9:23">
      <c r="I142" s="378"/>
      <c r="M142" s="361">
        <f t="shared" si="4"/>
        <v>0</v>
      </c>
      <c r="N142" s="361" t="str">
        <f t="shared" si="5"/>
        <v/>
      </c>
    </row>
    <row r="143" spans="9:23">
      <c r="I143" s="378"/>
      <c r="M143" s="361">
        <f t="shared" si="4"/>
        <v>0</v>
      </c>
      <c r="N143" s="361" t="str">
        <f t="shared" si="5"/>
        <v/>
      </c>
    </row>
    <row r="144" spans="9:23">
      <c r="I144" s="378"/>
      <c r="M144" s="361">
        <f t="shared" si="4"/>
        <v>0</v>
      </c>
      <c r="N144" s="361" t="str">
        <f t="shared" si="5"/>
        <v/>
      </c>
    </row>
    <row r="145" spans="9:14">
      <c r="I145" s="378"/>
      <c r="M145" s="361">
        <f t="shared" si="4"/>
        <v>0</v>
      </c>
      <c r="N145" s="361" t="str">
        <f t="shared" si="5"/>
        <v/>
      </c>
    </row>
    <row r="146" spans="9:14">
      <c r="I146" s="378"/>
      <c r="M146" s="361">
        <f t="shared" si="4"/>
        <v>0</v>
      </c>
      <c r="N146" s="361" t="str">
        <f t="shared" si="5"/>
        <v/>
      </c>
    </row>
    <row r="147" spans="9:14">
      <c r="I147" s="378"/>
      <c r="M147" s="361">
        <f t="shared" si="4"/>
        <v>0</v>
      </c>
      <c r="N147" s="361" t="str">
        <f t="shared" si="5"/>
        <v/>
      </c>
    </row>
    <row r="148" spans="9:14">
      <c r="I148" s="378"/>
      <c r="M148" s="361">
        <f t="shared" si="4"/>
        <v>0</v>
      </c>
      <c r="N148" s="361" t="str">
        <f t="shared" si="5"/>
        <v/>
      </c>
    </row>
    <row r="149" spans="9:14">
      <c r="I149" s="378"/>
      <c r="M149" s="361">
        <f t="shared" si="4"/>
        <v>0</v>
      </c>
      <c r="N149" s="361" t="str">
        <f t="shared" si="5"/>
        <v/>
      </c>
    </row>
    <row r="150" spans="9:14">
      <c r="I150" s="378"/>
      <c r="M150" s="361">
        <f t="shared" si="4"/>
        <v>0</v>
      </c>
      <c r="N150" s="361" t="str">
        <f t="shared" si="5"/>
        <v/>
      </c>
    </row>
    <row r="151" spans="9:14">
      <c r="I151" s="378"/>
      <c r="M151" s="361">
        <f t="shared" si="4"/>
        <v>0</v>
      </c>
      <c r="N151" s="361" t="str">
        <f t="shared" si="5"/>
        <v/>
      </c>
    </row>
    <row r="152" spans="9:14">
      <c r="I152" s="378"/>
      <c r="M152" s="361">
        <f t="shared" si="4"/>
        <v>0</v>
      </c>
      <c r="N152" s="361" t="str">
        <f t="shared" si="5"/>
        <v/>
      </c>
    </row>
    <row r="153" spans="9:14">
      <c r="I153" s="378"/>
      <c r="M153" s="361">
        <f t="shared" si="4"/>
        <v>0</v>
      </c>
      <c r="N153" s="361" t="str">
        <f t="shared" si="5"/>
        <v/>
      </c>
    </row>
    <row r="154" spans="9:14">
      <c r="I154" s="378"/>
      <c r="M154" s="361">
        <f t="shared" si="4"/>
        <v>0</v>
      </c>
      <c r="N154" s="361" t="str">
        <f t="shared" si="5"/>
        <v/>
      </c>
    </row>
    <row r="155" spans="9:14">
      <c r="I155" s="378"/>
      <c r="M155" s="361">
        <f t="shared" si="4"/>
        <v>0</v>
      </c>
      <c r="N155" s="361" t="str">
        <f t="shared" si="5"/>
        <v/>
      </c>
    </row>
    <row r="156" spans="9:14">
      <c r="I156" s="378"/>
      <c r="M156" s="361">
        <f t="shared" si="4"/>
        <v>0</v>
      </c>
      <c r="N156" s="361" t="str">
        <f t="shared" si="5"/>
        <v/>
      </c>
    </row>
    <row r="157" spans="9:14">
      <c r="I157" s="378"/>
      <c r="M157" s="361">
        <f t="shared" si="4"/>
        <v>0</v>
      </c>
      <c r="N157" s="361" t="str">
        <f t="shared" si="5"/>
        <v/>
      </c>
    </row>
    <row r="158" spans="9:14">
      <c r="I158" s="378"/>
      <c r="M158" s="361">
        <f t="shared" si="4"/>
        <v>0</v>
      </c>
      <c r="N158" s="361" t="str">
        <f t="shared" si="5"/>
        <v/>
      </c>
    </row>
    <row r="159" spans="9:14">
      <c r="I159" s="378"/>
      <c r="M159" s="361">
        <f t="shared" si="4"/>
        <v>0</v>
      </c>
      <c r="N159" s="361" t="str">
        <f t="shared" si="5"/>
        <v/>
      </c>
    </row>
    <row r="160" spans="9:14">
      <c r="I160" s="378"/>
      <c r="M160" s="361">
        <f t="shared" si="4"/>
        <v>0</v>
      </c>
      <c r="N160" s="361" t="str">
        <f t="shared" si="5"/>
        <v/>
      </c>
    </row>
    <row r="161" spans="9:14">
      <c r="I161" s="378"/>
      <c r="M161" s="361">
        <f t="shared" si="4"/>
        <v>0</v>
      </c>
      <c r="N161" s="361" t="str">
        <f t="shared" si="5"/>
        <v/>
      </c>
    </row>
    <row r="162" spans="9:14">
      <c r="I162" s="378"/>
      <c r="M162" s="361">
        <f t="shared" si="4"/>
        <v>0</v>
      </c>
      <c r="N162" s="361" t="str">
        <f t="shared" si="5"/>
        <v/>
      </c>
    </row>
    <row r="163" spans="9:14">
      <c r="I163" s="378"/>
      <c r="M163" s="361">
        <f t="shared" si="4"/>
        <v>0</v>
      </c>
      <c r="N163" s="361" t="str">
        <f t="shared" si="5"/>
        <v/>
      </c>
    </row>
    <row r="164" spans="9:14">
      <c r="I164" s="378"/>
      <c r="M164" s="361">
        <f t="shared" si="4"/>
        <v>0</v>
      </c>
      <c r="N164" s="361" t="str">
        <f t="shared" si="5"/>
        <v/>
      </c>
    </row>
    <row r="165" spans="9:14">
      <c r="I165" s="378"/>
      <c r="M165" s="361">
        <f t="shared" si="4"/>
        <v>0</v>
      </c>
      <c r="N165" s="361" t="str">
        <f t="shared" si="5"/>
        <v/>
      </c>
    </row>
    <row r="166" spans="9:14">
      <c r="I166" s="378"/>
      <c r="M166" s="361">
        <f t="shared" si="4"/>
        <v>0</v>
      </c>
      <c r="N166" s="361" t="str">
        <f t="shared" si="5"/>
        <v/>
      </c>
    </row>
    <row r="167" spans="9:14">
      <c r="I167" s="378"/>
      <c r="M167" s="361">
        <f t="shared" si="4"/>
        <v>0</v>
      </c>
      <c r="N167" s="361" t="str">
        <f t="shared" si="5"/>
        <v/>
      </c>
    </row>
    <row r="168" spans="9:14">
      <c r="I168" s="378"/>
      <c r="M168" s="361">
        <f t="shared" si="4"/>
        <v>0</v>
      </c>
      <c r="N168" s="361" t="str">
        <f t="shared" si="5"/>
        <v/>
      </c>
    </row>
    <row r="169" spans="9:14">
      <c r="I169" s="378"/>
      <c r="M169" s="361">
        <f t="shared" si="4"/>
        <v>0</v>
      </c>
      <c r="N169" s="361" t="str">
        <f t="shared" si="5"/>
        <v/>
      </c>
    </row>
    <row r="170" spans="9:14">
      <c r="I170" s="378"/>
      <c r="M170" s="361">
        <f t="shared" si="4"/>
        <v>0</v>
      </c>
      <c r="N170" s="361" t="str">
        <f t="shared" si="5"/>
        <v/>
      </c>
    </row>
    <row r="171" spans="9:14">
      <c r="I171" s="378"/>
      <c r="M171" s="361">
        <f t="shared" si="4"/>
        <v>0</v>
      </c>
      <c r="N171" s="361" t="str">
        <f t="shared" si="5"/>
        <v/>
      </c>
    </row>
    <row r="172" spans="9:14">
      <c r="I172" s="378"/>
      <c r="M172" s="361">
        <f t="shared" si="4"/>
        <v>0</v>
      </c>
      <c r="N172" s="361" t="str">
        <f t="shared" si="5"/>
        <v/>
      </c>
    </row>
    <row r="173" spans="9:14">
      <c r="I173" s="378"/>
      <c r="M173" s="361">
        <f t="shared" si="4"/>
        <v>0</v>
      </c>
      <c r="N173" s="361" t="str">
        <f t="shared" si="5"/>
        <v/>
      </c>
    </row>
    <row r="174" spans="9:14">
      <c r="I174" s="378"/>
      <c r="M174" s="361">
        <f t="shared" si="4"/>
        <v>0</v>
      </c>
      <c r="N174" s="361" t="str">
        <f t="shared" si="5"/>
        <v/>
      </c>
    </row>
    <row r="175" spans="9:14">
      <c r="I175" s="378"/>
      <c r="M175" s="361">
        <f t="shared" si="4"/>
        <v>0</v>
      </c>
      <c r="N175" s="361" t="str">
        <f t="shared" si="5"/>
        <v/>
      </c>
    </row>
    <row r="176" spans="9:14">
      <c r="I176" s="378"/>
      <c r="M176" s="361">
        <f t="shared" si="4"/>
        <v>0</v>
      </c>
      <c r="N176" s="361" t="str">
        <f t="shared" si="5"/>
        <v/>
      </c>
    </row>
    <row r="177" spans="9:14">
      <c r="I177" s="378"/>
      <c r="M177" s="361">
        <f t="shared" si="4"/>
        <v>0</v>
      </c>
      <c r="N177" s="361" t="str">
        <f t="shared" si="5"/>
        <v/>
      </c>
    </row>
    <row r="178" spans="9:14">
      <c r="I178" s="378"/>
      <c r="M178" s="361">
        <f t="shared" si="4"/>
        <v>0</v>
      </c>
      <c r="N178" s="361" t="str">
        <f t="shared" si="5"/>
        <v/>
      </c>
    </row>
    <row r="179" spans="9:14">
      <c r="I179" s="378"/>
      <c r="M179" s="361">
        <f t="shared" si="4"/>
        <v>0</v>
      </c>
      <c r="N179" s="361" t="str">
        <f t="shared" si="5"/>
        <v/>
      </c>
    </row>
    <row r="180" spans="9:14">
      <c r="I180" s="378"/>
      <c r="M180" s="361">
        <f t="shared" si="4"/>
        <v>0</v>
      </c>
      <c r="N180" s="361" t="str">
        <f t="shared" si="5"/>
        <v/>
      </c>
    </row>
    <row r="181" spans="9:14">
      <c r="I181" s="378"/>
      <c r="M181" s="361">
        <f t="shared" si="4"/>
        <v>0</v>
      </c>
      <c r="N181" s="361" t="str">
        <f t="shared" si="5"/>
        <v/>
      </c>
    </row>
    <row r="182" spans="9:14">
      <c r="I182" s="378"/>
      <c r="M182" s="361">
        <f t="shared" si="4"/>
        <v>0</v>
      </c>
      <c r="N182" s="361" t="str">
        <f t="shared" si="5"/>
        <v/>
      </c>
    </row>
    <row r="183" spans="9:14">
      <c r="I183" s="378"/>
      <c r="M183" s="361">
        <f t="shared" si="4"/>
        <v>0</v>
      </c>
      <c r="N183" s="361" t="str">
        <f t="shared" si="5"/>
        <v/>
      </c>
    </row>
    <row r="184" spans="9:14">
      <c r="I184" s="378"/>
      <c r="M184" s="361">
        <f t="shared" si="4"/>
        <v>0</v>
      </c>
      <c r="N184" s="361" t="str">
        <f t="shared" si="5"/>
        <v/>
      </c>
    </row>
    <row r="185" spans="9:14">
      <c r="I185" s="378"/>
      <c r="M185" s="361">
        <f t="shared" si="4"/>
        <v>0</v>
      </c>
      <c r="N185" s="361" t="str">
        <f t="shared" si="5"/>
        <v/>
      </c>
    </row>
    <row r="186" spans="9:14">
      <c r="I186" s="378"/>
      <c r="M186" s="361">
        <f t="shared" si="4"/>
        <v>0</v>
      </c>
      <c r="N186" s="361" t="str">
        <f t="shared" si="5"/>
        <v/>
      </c>
    </row>
    <row r="187" spans="9:14">
      <c r="I187" s="378"/>
      <c r="M187" s="361">
        <f t="shared" si="4"/>
        <v>0</v>
      </c>
      <c r="N187" s="361" t="str">
        <f t="shared" si="5"/>
        <v/>
      </c>
    </row>
    <row r="188" spans="9:14">
      <c r="I188" s="378"/>
      <c r="M188" s="361">
        <f t="shared" si="4"/>
        <v>0</v>
      </c>
      <c r="N188" s="361" t="str">
        <f t="shared" si="5"/>
        <v/>
      </c>
    </row>
    <row r="189" spans="9:14">
      <c r="I189" s="378"/>
      <c r="M189" s="361">
        <f t="shared" si="4"/>
        <v>0</v>
      </c>
      <c r="N189" s="361" t="str">
        <f t="shared" si="5"/>
        <v/>
      </c>
    </row>
    <row r="190" spans="9:14">
      <c r="I190" s="378"/>
      <c r="M190" s="361">
        <f t="shared" si="4"/>
        <v>0</v>
      </c>
      <c r="N190" s="361" t="str">
        <f t="shared" si="5"/>
        <v/>
      </c>
    </row>
    <row r="191" spans="9:14">
      <c r="I191" s="378"/>
      <c r="M191" s="361">
        <f t="shared" si="4"/>
        <v>0</v>
      </c>
      <c r="N191" s="361" t="str">
        <f t="shared" si="5"/>
        <v/>
      </c>
    </row>
    <row r="192" spans="9:14">
      <c r="I192" s="378"/>
      <c r="M192" s="361">
        <f t="shared" si="4"/>
        <v>0</v>
      </c>
      <c r="N192" s="361" t="str">
        <f t="shared" si="5"/>
        <v/>
      </c>
    </row>
    <row r="193" spans="9:14">
      <c r="I193" s="378"/>
      <c r="M193" s="361">
        <f t="shared" si="4"/>
        <v>0</v>
      </c>
      <c r="N193" s="361" t="str">
        <f t="shared" si="5"/>
        <v/>
      </c>
    </row>
    <row r="194" spans="9:14">
      <c r="I194" s="378"/>
      <c r="M194" s="361">
        <f t="shared" si="4"/>
        <v>0</v>
      </c>
      <c r="N194" s="361" t="str">
        <f t="shared" si="5"/>
        <v/>
      </c>
    </row>
    <row r="195" spans="9:14">
      <c r="I195" s="378"/>
      <c r="M195" s="361">
        <f t="shared" si="4"/>
        <v>0</v>
      </c>
      <c r="N195" s="361" t="str">
        <f t="shared" si="5"/>
        <v/>
      </c>
    </row>
    <row r="196" spans="9:14">
      <c r="I196" s="378"/>
      <c r="M196" s="361">
        <f t="shared" si="4"/>
        <v>0</v>
      </c>
      <c r="N196" s="361" t="str">
        <f t="shared" si="5"/>
        <v/>
      </c>
    </row>
    <row r="197" spans="9:14">
      <c r="I197" s="378"/>
      <c r="M197" s="361">
        <f t="shared" si="4"/>
        <v>0</v>
      </c>
      <c r="N197" s="361" t="str">
        <f t="shared" si="5"/>
        <v/>
      </c>
    </row>
    <row r="198" spans="9:14">
      <c r="I198" s="378"/>
      <c r="M198" s="361">
        <f t="shared" si="4"/>
        <v>0</v>
      </c>
      <c r="N198" s="361" t="str">
        <f t="shared" si="5"/>
        <v/>
      </c>
    </row>
    <row r="199" spans="9:14">
      <c r="I199" s="378"/>
      <c r="M199" s="361">
        <f t="shared" ref="M199:M262" si="6">IF(ISNUMBER(FIND("/",$B95,1)),MID($B95,1,FIND("/",$B95,1)-1),$B95)</f>
        <v>0</v>
      </c>
      <c r="N199" s="361" t="str">
        <f t="shared" ref="N199:N262" si="7">IF(ISNUMBER(FIND("/",$B95,1)),MID($B95,FIND("/",$B95,1)+1,LEN($B95)),"")</f>
        <v/>
      </c>
    </row>
    <row r="200" spans="9:14">
      <c r="I200" s="378"/>
      <c r="M200" s="361">
        <f t="shared" si="6"/>
        <v>0</v>
      </c>
      <c r="N200" s="361" t="str">
        <f t="shared" si="7"/>
        <v/>
      </c>
    </row>
    <row r="201" spans="9:14">
      <c r="I201" s="378"/>
      <c r="M201" s="361">
        <f t="shared" si="6"/>
        <v>0</v>
      </c>
      <c r="N201" s="361" t="str">
        <f t="shared" si="7"/>
        <v/>
      </c>
    </row>
    <row r="202" spans="9:14">
      <c r="I202" s="378"/>
      <c r="M202" s="361">
        <f t="shared" si="6"/>
        <v>0</v>
      </c>
      <c r="N202" s="361" t="str">
        <f t="shared" si="7"/>
        <v/>
      </c>
    </row>
    <row r="203" spans="9:14">
      <c r="I203" s="378"/>
      <c r="M203" s="361">
        <f t="shared" si="6"/>
        <v>0</v>
      </c>
      <c r="N203" s="361" t="str">
        <f t="shared" si="7"/>
        <v/>
      </c>
    </row>
    <row r="204" spans="9:14">
      <c r="I204" s="378"/>
      <c r="M204" s="361">
        <f t="shared" si="6"/>
        <v>0</v>
      </c>
      <c r="N204" s="361" t="str">
        <f t="shared" si="7"/>
        <v/>
      </c>
    </row>
    <row r="205" spans="9:14">
      <c r="I205" s="378"/>
      <c r="M205" s="361">
        <f t="shared" si="6"/>
        <v>0</v>
      </c>
      <c r="N205" s="361" t="str">
        <f t="shared" si="7"/>
        <v/>
      </c>
    </row>
    <row r="206" spans="9:14">
      <c r="I206" s="378"/>
      <c r="M206" s="361">
        <f t="shared" si="6"/>
        <v>0</v>
      </c>
      <c r="N206" s="361" t="str">
        <f t="shared" si="7"/>
        <v/>
      </c>
    </row>
    <row r="207" spans="9:14">
      <c r="I207" s="378"/>
      <c r="M207" s="361">
        <f t="shared" si="6"/>
        <v>0</v>
      </c>
      <c r="N207" s="361" t="str">
        <f t="shared" si="7"/>
        <v/>
      </c>
    </row>
    <row r="208" spans="9:14">
      <c r="I208" s="378"/>
      <c r="M208" s="361">
        <f t="shared" si="6"/>
        <v>0</v>
      </c>
      <c r="N208" s="361" t="str">
        <f t="shared" si="7"/>
        <v/>
      </c>
    </row>
    <row r="209" spans="9:14">
      <c r="I209" s="378"/>
      <c r="M209" s="361">
        <f t="shared" si="6"/>
        <v>0</v>
      </c>
      <c r="N209" s="361" t="str">
        <f t="shared" si="7"/>
        <v/>
      </c>
    </row>
    <row r="210" spans="9:14">
      <c r="I210" s="378"/>
      <c r="M210" s="361">
        <f t="shared" si="6"/>
        <v>0</v>
      </c>
      <c r="N210" s="361" t="str">
        <f t="shared" si="7"/>
        <v/>
      </c>
    </row>
    <row r="211" spans="9:14">
      <c r="I211" s="378"/>
      <c r="M211" s="361">
        <f t="shared" si="6"/>
        <v>0</v>
      </c>
      <c r="N211" s="361" t="str">
        <f t="shared" si="7"/>
        <v/>
      </c>
    </row>
    <row r="212" spans="9:14">
      <c r="I212" s="378"/>
      <c r="M212" s="361">
        <f t="shared" si="6"/>
        <v>0</v>
      </c>
      <c r="N212" s="361" t="str">
        <f t="shared" si="7"/>
        <v/>
      </c>
    </row>
    <row r="213" spans="9:14">
      <c r="I213" s="378"/>
      <c r="M213" s="361">
        <f t="shared" si="6"/>
        <v>0</v>
      </c>
      <c r="N213" s="361" t="str">
        <f t="shared" si="7"/>
        <v/>
      </c>
    </row>
    <row r="214" spans="9:14">
      <c r="I214" s="378"/>
      <c r="M214" s="361">
        <f t="shared" si="6"/>
        <v>0</v>
      </c>
      <c r="N214" s="361" t="str">
        <f t="shared" si="7"/>
        <v/>
      </c>
    </row>
    <row r="215" spans="9:14">
      <c r="I215" s="378"/>
      <c r="M215" s="361">
        <f t="shared" si="6"/>
        <v>0</v>
      </c>
      <c r="N215" s="361" t="str">
        <f t="shared" si="7"/>
        <v/>
      </c>
    </row>
    <row r="216" spans="9:14">
      <c r="I216" s="378"/>
      <c r="M216" s="361">
        <f t="shared" si="6"/>
        <v>0</v>
      </c>
      <c r="N216" s="361" t="str">
        <f t="shared" si="7"/>
        <v/>
      </c>
    </row>
    <row r="217" spans="9:14">
      <c r="I217" s="378"/>
      <c r="M217" s="361">
        <f t="shared" si="6"/>
        <v>0</v>
      </c>
      <c r="N217" s="361" t="str">
        <f t="shared" si="7"/>
        <v/>
      </c>
    </row>
    <row r="218" spans="9:14">
      <c r="I218" s="378"/>
      <c r="M218" s="361">
        <f t="shared" si="6"/>
        <v>0</v>
      </c>
      <c r="N218" s="361" t="str">
        <f t="shared" si="7"/>
        <v/>
      </c>
    </row>
    <row r="219" spans="9:14">
      <c r="I219" s="378"/>
      <c r="M219" s="361">
        <f t="shared" si="6"/>
        <v>0</v>
      </c>
      <c r="N219" s="361" t="str">
        <f t="shared" si="7"/>
        <v/>
      </c>
    </row>
    <row r="220" spans="9:14">
      <c r="I220" s="378"/>
      <c r="M220" s="361">
        <f t="shared" si="6"/>
        <v>0</v>
      </c>
      <c r="N220" s="361" t="str">
        <f t="shared" si="7"/>
        <v/>
      </c>
    </row>
    <row r="221" spans="9:14">
      <c r="I221" s="378"/>
      <c r="M221" s="361">
        <f t="shared" si="6"/>
        <v>0</v>
      </c>
      <c r="N221" s="361" t="str">
        <f t="shared" si="7"/>
        <v/>
      </c>
    </row>
    <row r="222" spans="9:14">
      <c r="I222" s="378"/>
      <c r="M222" s="361">
        <f t="shared" si="6"/>
        <v>0</v>
      </c>
      <c r="N222" s="361" t="str">
        <f t="shared" si="7"/>
        <v/>
      </c>
    </row>
    <row r="223" spans="9:14">
      <c r="I223" s="378"/>
      <c r="M223" s="361">
        <f t="shared" si="6"/>
        <v>0</v>
      </c>
      <c r="N223" s="361" t="str">
        <f t="shared" si="7"/>
        <v/>
      </c>
    </row>
    <row r="224" spans="9:14">
      <c r="I224" s="378"/>
      <c r="M224" s="361">
        <f t="shared" si="6"/>
        <v>0</v>
      </c>
      <c r="N224" s="361" t="str">
        <f t="shared" si="7"/>
        <v/>
      </c>
    </row>
    <row r="225" spans="9:14">
      <c r="I225" s="378"/>
      <c r="M225" s="361">
        <f t="shared" si="6"/>
        <v>0</v>
      </c>
      <c r="N225" s="361" t="str">
        <f t="shared" si="7"/>
        <v/>
      </c>
    </row>
    <row r="226" spans="9:14">
      <c r="I226" s="378"/>
      <c r="M226" s="361">
        <f t="shared" si="6"/>
        <v>0</v>
      </c>
      <c r="N226" s="361" t="str">
        <f t="shared" si="7"/>
        <v/>
      </c>
    </row>
    <row r="227" spans="9:14">
      <c r="I227" s="378"/>
      <c r="M227" s="361">
        <f t="shared" si="6"/>
        <v>0</v>
      </c>
      <c r="N227" s="361" t="str">
        <f t="shared" si="7"/>
        <v/>
      </c>
    </row>
    <row r="228" spans="9:14">
      <c r="I228" s="378"/>
      <c r="M228" s="361">
        <f t="shared" si="6"/>
        <v>0</v>
      </c>
      <c r="N228" s="361" t="str">
        <f t="shared" si="7"/>
        <v/>
      </c>
    </row>
    <row r="229" spans="9:14">
      <c r="I229" s="378"/>
      <c r="M229" s="361">
        <f t="shared" si="6"/>
        <v>0</v>
      </c>
      <c r="N229" s="361" t="str">
        <f t="shared" si="7"/>
        <v/>
      </c>
    </row>
    <row r="230" spans="9:14">
      <c r="I230" s="378"/>
      <c r="M230" s="361">
        <f t="shared" si="6"/>
        <v>0</v>
      </c>
      <c r="N230" s="361" t="str">
        <f t="shared" si="7"/>
        <v/>
      </c>
    </row>
    <row r="231" spans="9:14">
      <c r="I231" s="378"/>
      <c r="M231" s="361">
        <f t="shared" si="6"/>
        <v>0</v>
      </c>
      <c r="N231" s="361" t="str">
        <f t="shared" si="7"/>
        <v/>
      </c>
    </row>
    <row r="232" spans="9:14">
      <c r="I232" s="378"/>
      <c r="M232" s="361">
        <f t="shared" si="6"/>
        <v>0</v>
      </c>
      <c r="N232" s="361" t="str">
        <f t="shared" si="7"/>
        <v/>
      </c>
    </row>
    <row r="233" spans="9:14">
      <c r="I233" s="378"/>
      <c r="M233" s="361">
        <f t="shared" si="6"/>
        <v>0</v>
      </c>
      <c r="N233" s="361" t="str">
        <f t="shared" si="7"/>
        <v/>
      </c>
    </row>
    <row r="234" spans="9:14">
      <c r="I234" s="378"/>
      <c r="M234" s="361">
        <f t="shared" si="6"/>
        <v>0</v>
      </c>
      <c r="N234" s="361" t="str">
        <f t="shared" si="7"/>
        <v/>
      </c>
    </row>
    <row r="235" spans="9:14">
      <c r="I235" s="378"/>
      <c r="M235" s="361">
        <f t="shared" si="6"/>
        <v>0</v>
      </c>
      <c r="N235" s="361" t="str">
        <f t="shared" si="7"/>
        <v/>
      </c>
    </row>
    <row r="236" spans="9:14">
      <c r="I236" s="378"/>
      <c r="M236" s="361">
        <f t="shared" si="6"/>
        <v>0</v>
      </c>
      <c r="N236" s="361" t="str">
        <f t="shared" si="7"/>
        <v/>
      </c>
    </row>
    <row r="237" spans="9:14">
      <c r="I237" s="378"/>
      <c r="M237" s="361">
        <f t="shared" si="6"/>
        <v>0</v>
      </c>
      <c r="N237" s="361" t="str">
        <f t="shared" si="7"/>
        <v/>
      </c>
    </row>
    <row r="238" spans="9:14">
      <c r="I238" s="378"/>
      <c r="L238" s="385"/>
      <c r="M238" s="361">
        <f t="shared" si="6"/>
        <v>0</v>
      </c>
      <c r="N238" s="361" t="str">
        <f t="shared" si="7"/>
        <v/>
      </c>
    </row>
    <row r="239" spans="9:14">
      <c r="I239" s="378"/>
      <c r="L239" s="385"/>
      <c r="M239" s="361">
        <f t="shared" si="6"/>
        <v>0</v>
      </c>
      <c r="N239" s="361" t="str">
        <f t="shared" si="7"/>
        <v/>
      </c>
    </row>
    <row r="240" spans="9:14">
      <c r="I240" s="378"/>
      <c r="L240" s="385"/>
      <c r="M240" s="361">
        <f t="shared" si="6"/>
        <v>0</v>
      </c>
      <c r="N240" s="361" t="str">
        <f t="shared" si="7"/>
        <v/>
      </c>
    </row>
    <row r="241" spans="9:14">
      <c r="I241" s="378"/>
      <c r="L241" s="385"/>
      <c r="M241" s="361">
        <f t="shared" si="6"/>
        <v>0</v>
      </c>
      <c r="N241" s="361" t="str">
        <f t="shared" si="7"/>
        <v/>
      </c>
    </row>
    <row r="242" spans="9:14">
      <c r="I242" s="378"/>
      <c r="L242" s="385"/>
      <c r="M242" s="361">
        <f t="shared" si="6"/>
        <v>0</v>
      </c>
      <c r="N242" s="361" t="str">
        <f t="shared" si="7"/>
        <v/>
      </c>
    </row>
    <row r="243" spans="9:14">
      <c r="I243" s="378"/>
      <c r="L243" s="385"/>
      <c r="M243" s="361">
        <f t="shared" si="6"/>
        <v>0</v>
      </c>
      <c r="N243" s="361" t="str">
        <f t="shared" si="7"/>
        <v/>
      </c>
    </row>
    <row r="244" spans="9:14">
      <c r="I244" s="378"/>
      <c r="L244" s="385"/>
      <c r="M244" s="361">
        <f t="shared" si="6"/>
        <v>0</v>
      </c>
      <c r="N244" s="361" t="str">
        <f t="shared" si="7"/>
        <v/>
      </c>
    </row>
    <row r="245" spans="9:14">
      <c r="I245" s="378"/>
      <c r="L245" s="385"/>
      <c r="M245" s="361">
        <f t="shared" si="6"/>
        <v>0</v>
      </c>
      <c r="N245" s="361" t="str">
        <f t="shared" si="7"/>
        <v/>
      </c>
    </row>
    <row r="246" spans="9:14">
      <c r="I246" s="378"/>
      <c r="L246" s="385"/>
      <c r="M246" s="361">
        <f t="shared" si="6"/>
        <v>0</v>
      </c>
      <c r="N246" s="361" t="str">
        <f t="shared" si="7"/>
        <v/>
      </c>
    </row>
    <row r="247" spans="9:14">
      <c r="I247" s="378"/>
      <c r="L247" s="385"/>
      <c r="M247" s="361">
        <f t="shared" si="6"/>
        <v>0</v>
      </c>
      <c r="N247" s="361" t="str">
        <f t="shared" si="7"/>
        <v/>
      </c>
    </row>
    <row r="248" spans="9:14">
      <c r="I248" s="378"/>
      <c r="L248" s="385"/>
      <c r="M248" s="361">
        <f t="shared" si="6"/>
        <v>0</v>
      </c>
      <c r="N248" s="361" t="str">
        <f t="shared" si="7"/>
        <v/>
      </c>
    </row>
    <row r="249" spans="9:14">
      <c r="I249" s="378"/>
      <c r="L249" s="385"/>
      <c r="M249" s="361">
        <f t="shared" si="6"/>
        <v>0</v>
      </c>
      <c r="N249" s="361" t="str">
        <f t="shared" si="7"/>
        <v/>
      </c>
    </row>
    <row r="250" spans="9:14">
      <c r="I250" s="378"/>
      <c r="L250" s="385"/>
      <c r="M250" s="361">
        <f t="shared" si="6"/>
        <v>0</v>
      </c>
      <c r="N250" s="361" t="str">
        <f t="shared" si="7"/>
        <v/>
      </c>
    </row>
    <row r="251" spans="9:14">
      <c r="I251" s="378"/>
      <c r="L251" s="385"/>
      <c r="M251" s="361">
        <f t="shared" si="6"/>
        <v>0</v>
      </c>
      <c r="N251" s="361" t="str">
        <f t="shared" si="7"/>
        <v/>
      </c>
    </row>
    <row r="252" spans="9:14">
      <c r="I252" s="378"/>
      <c r="L252" s="385"/>
      <c r="M252" s="361">
        <f t="shared" si="6"/>
        <v>0</v>
      </c>
      <c r="N252" s="361" t="str">
        <f t="shared" si="7"/>
        <v/>
      </c>
    </row>
    <row r="253" spans="9:14">
      <c r="I253" s="378"/>
      <c r="L253" s="385"/>
      <c r="M253" s="361">
        <f t="shared" si="6"/>
        <v>0</v>
      </c>
      <c r="N253" s="361" t="str">
        <f t="shared" si="7"/>
        <v/>
      </c>
    </row>
    <row r="254" spans="9:14">
      <c r="I254" s="378"/>
      <c r="L254" s="385"/>
      <c r="M254" s="361">
        <f t="shared" si="6"/>
        <v>0</v>
      </c>
      <c r="N254" s="361" t="str">
        <f t="shared" si="7"/>
        <v/>
      </c>
    </row>
    <row r="255" spans="9:14">
      <c r="I255" s="378"/>
      <c r="L255" s="385"/>
      <c r="M255" s="361">
        <f t="shared" si="6"/>
        <v>0</v>
      </c>
      <c r="N255" s="361" t="str">
        <f t="shared" si="7"/>
        <v/>
      </c>
    </row>
    <row r="256" spans="9:14">
      <c r="I256" s="378"/>
      <c r="L256" s="385"/>
      <c r="M256" s="361">
        <f t="shared" si="6"/>
        <v>0</v>
      </c>
      <c r="N256" s="361" t="str">
        <f t="shared" si="7"/>
        <v/>
      </c>
    </row>
    <row r="257" spans="9:14">
      <c r="I257" s="378"/>
      <c r="L257" s="385"/>
      <c r="M257" s="361">
        <f t="shared" si="6"/>
        <v>0</v>
      </c>
      <c r="N257" s="361" t="str">
        <f t="shared" si="7"/>
        <v/>
      </c>
    </row>
    <row r="258" spans="9:14">
      <c r="I258" s="378"/>
      <c r="L258" s="385"/>
      <c r="M258" s="361">
        <f t="shared" si="6"/>
        <v>0</v>
      </c>
      <c r="N258" s="361" t="str">
        <f t="shared" si="7"/>
        <v/>
      </c>
    </row>
    <row r="259" spans="9:14">
      <c r="I259" s="378"/>
      <c r="L259" s="385"/>
      <c r="M259" s="361">
        <f t="shared" si="6"/>
        <v>0</v>
      </c>
      <c r="N259" s="361" t="str">
        <f t="shared" si="7"/>
        <v/>
      </c>
    </row>
    <row r="260" spans="9:14">
      <c r="I260" s="378"/>
      <c r="L260" s="385"/>
      <c r="M260" s="361">
        <f t="shared" si="6"/>
        <v>0</v>
      </c>
      <c r="N260" s="361" t="str">
        <f t="shared" si="7"/>
        <v/>
      </c>
    </row>
    <row r="261" spans="9:14">
      <c r="I261" s="378"/>
      <c r="L261" s="385"/>
      <c r="M261" s="361">
        <f t="shared" si="6"/>
        <v>0</v>
      </c>
      <c r="N261" s="361" t="str">
        <f t="shared" si="7"/>
        <v/>
      </c>
    </row>
    <row r="262" spans="9:14">
      <c r="L262" s="385"/>
      <c r="M262" s="361">
        <f t="shared" si="6"/>
        <v>0</v>
      </c>
      <c r="N262" s="361" t="str">
        <f t="shared" si="7"/>
        <v/>
      </c>
    </row>
    <row r="263" spans="9:14">
      <c r="L263" s="385"/>
      <c r="M263" s="361">
        <f t="shared" ref="M263:M326" si="8">IF(ISNUMBER(FIND("/",$B159,1)),MID($B159,1,FIND("/",$B159,1)-1),$B159)</f>
        <v>0</v>
      </c>
      <c r="N263" s="361" t="str">
        <f t="shared" ref="N263:N326" si="9">IF(ISNUMBER(FIND("/",$B159,1)),MID($B159,FIND("/",$B159,1)+1,LEN($B159)),"")</f>
        <v/>
      </c>
    </row>
    <row r="264" spans="9:14">
      <c r="L264" s="385"/>
      <c r="M264" s="361">
        <f t="shared" si="8"/>
        <v>0</v>
      </c>
      <c r="N264" s="361" t="str">
        <f t="shared" si="9"/>
        <v/>
      </c>
    </row>
    <row r="265" spans="9:14">
      <c r="L265" s="385"/>
      <c r="M265" s="361">
        <f t="shared" si="8"/>
        <v>0</v>
      </c>
      <c r="N265" s="361" t="str">
        <f t="shared" si="9"/>
        <v/>
      </c>
    </row>
    <row r="266" spans="9:14">
      <c r="L266" s="385"/>
      <c r="M266" s="361">
        <f t="shared" si="8"/>
        <v>0</v>
      </c>
      <c r="N266" s="361" t="str">
        <f t="shared" si="9"/>
        <v/>
      </c>
    </row>
    <row r="267" spans="9:14">
      <c r="L267" s="385"/>
      <c r="M267" s="361">
        <f t="shared" si="8"/>
        <v>0</v>
      </c>
      <c r="N267" s="361" t="str">
        <f t="shared" si="9"/>
        <v/>
      </c>
    </row>
    <row r="268" spans="9:14">
      <c r="L268" s="385"/>
      <c r="M268" s="361">
        <f t="shared" si="8"/>
        <v>0</v>
      </c>
      <c r="N268" s="361" t="str">
        <f t="shared" si="9"/>
        <v/>
      </c>
    </row>
    <row r="269" spans="9:14">
      <c r="L269" s="385"/>
      <c r="M269" s="361">
        <f t="shared" si="8"/>
        <v>0</v>
      </c>
      <c r="N269" s="361" t="str">
        <f t="shared" si="9"/>
        <v/>
      </c>
    </row>
    <row r="270" spans="9:14">
      <c r="L270" s="385"/>
      <c r="M270" s="361">
        <f t="shared" si="8"/>
        <v>0</v>
      </c>
      <c r="N270" s="361" t="str">
        <f t="shared" si="9"/>
        <v/>
      </c>
    </row>
    <row r="271" spans="9:14">
      <c r="L271" s="385"/>
      <c r="M271" s="361">
        <f t="shared" si="8"/>
        <v>0</v>
      </c>
      <c r="N271" s="361" t="str">
        <f t="shared" si="9"/>
        <v/>
      </c>
    </row>
    <row r="272" spans="9:14">
      <c r="L272" s="385"/>
      <c r="M272" s="361">
        <f t="shared" si="8"/>
        <v>0</v>
      </c>
      <c r="N272" s="361" t="str">
        <f t="shared" si="9"/>
        <v/>
      </c>
    </row>
    <row r="273" spans="12:14">
      <c r="L273" s="385"/>
      <c r="M273" s="361">
        <f t="shared" si="8"/>
        <v>0</v>
      </c>
      <c r="N273" s="361" t="str">
        <f t="shared" si="9"/>
        <v/>
      </c>
    </row>
    <row r="274" spans="12:14">
      <c r="L274" s="385"/>
      <c r="M274" s="361">
        <f t="shared" si="8"/>
        <v>0</v>
      </c>
      <c r="N274" s="361" t="str">
        <f t="shared" si="9"/>
        <v/>
      </c>
    </row>
    <row r="275" spans="12:14">
      <c r="L275" s="385"/>
      <c r="M275" s="361">
        <f t="shared" si="8"/>
        <v>0</v>
      </c>
      <c r="N275" s="361" t="str">
        <f t="shared" si="9"/>
        <v/>
      </c>
    </row>
    <row r="276" spans="12:14">
      <c r="L276" s="385"/>
      <c r="M276" s="361">
        <f t="shared" si="8"/>
        <v>0</v>
      </c>
      <c r="N276" s="361" t="str">
        <f t="shared" si="9"/>
        <v/>
      </c>
    </row>
    <row r="277" spans="12:14">
      <c r="L277" s="385"/>
      <c r="M277" s="361">
        <f t="shared" si="8"/>
        <v>0</v>
      </c>
      <c r="N277" s="361" t="str">
        <f t="shared" si="9"/>
        <v/>
      </c>
    </row>
    <row r="278" spans="12:14">
      <c r="L278" s="385"/>
      <c r="M278" s="361">
        <f t="shared" si="8"/>
        <v>0</v>
      </c>
      <c r="N278" s="361" t="str">
        <f t="shared" si="9"/>
        <v/>
      </c>
    </row>
    <row r="279" spans="12:14">
      <c r="L279" s="385"/>
      <c r="M279" s="361">
        <f t="shared" si="8"/>
        <v>0</v>
      </c>
      <c r="N279" s="361" t="str">
        <f t="shared" si="9"/>
        <v/>
      </c>
    </row>
    <row r="280" spans="12:14">
      <c r="L280" s="385"/>
      <c r="M280" s="361">
        <f t="shared" si="8"/>
        <v>0</v>
      </c>
      <c r="N280" s="361" t="str">
        <f t="shared" si="9"/>
        <v/>
      </c>
    </row>
    <row r="281" spans="12:14">
      <c r="L281" s="385"/>
      <c r="M281" s="361">
        <f t="shared" si="8"/>
        <v>0</v>
      </c>
      <c r="N281" s="361" t="str">
        <f t="shared" si="9"/>
        <v/>
      </c>
    </row>
    <row r="282" spans="12:14">
      <c r="L282" s="385"/>
      <c r="M282" s="361">
        <f t="shared" si="8"/>
        <v>0</v>
      </c>
      <c r="N282" s="361" t="str">
        <f t="shared" si="9"/>
        <v/>
      </c>
    </row>
    <row r="283" spans="12:14">
      <c r="L283" s="385"/>
      <c r="M283" s="361">
        <f t="shared" si="8"/>
        <v>0</v>
      </c>
      <c r="N283" s="361" t="str">
        <f t="shared" si="9"/>
        <v/>
      </c>
    </row>
    <row r="284" spans="12:14">
      <c r="L284" s="385"/>
      <c r="M284" s="361">
        <f t="shared" si="8"/>
        <v>0</v>
      </c>
      <c r="N284" s="361" t="str">
        <f t="shared" si="9"/>
        <v/>
      </c>
    </row>
    <row r="285" spans="12:14">
      <c r="L285" s="385"/>
      <c r="M285" s="361">
        <f t="shared" si="8"/>
        <v>0</v>
      </c>
      <c r="N285" s="361" t="str">
        <f t="shared" si="9"/>
        <v/>
      </c>
    </row>
    <row r="286" spans="12:14">
      <c r="L286" s="385"/>
      <c r="M286" s="361">
        <f t="shared" si="8"/>
        <v>0</v>
      </c>
      <c r="N286" s="361" t="str">
        <f t="shared" si="9"/>
        <v/>
      </c>
    </row>
    <row r="287" spans="12:14">
      <c r="L287" s="385"/>
      <c r="M287" s="361">
        <f t="shared" si="8"/>
        <v>0</v>
      </c>
      <c r="N287" s="361" t="str">
        <f t="shared" si="9"/>
        <v/>
      </c>
    </row>
    <row r="288" spans="12:14">
      <c r="M288" s="361">
        <f t="shared" si="8"/>
        <v>0</v>
      </c>
      <c r="N288" s="361" t="str">
        <f t="shared" si="9"/>
        <v/>
      </c>
    </row>
    <row r="289" spans="13:14">
      <c r="M289" s="361">
        <f t="shared" si="8"/>
        <v>0</v>
      </c>
      <c r="N289" s="361" t="str">
        <f t="shared" si="9"/>
        <v/>
      </c>
    </row>
    <row r="290" spans="13:14">
      <c r="M290" s="361">
        <f t="shared" si="8"/>
        <v>0</v>
      </c>
      <c r="N290" s="361" t="str">
        <f t="shared" si="9"/>
        <v/>
      </c>
    </row>
    <row r="291" spans="13:14">
      <c r="M291" s="361">
        <f t="shared" si="8"/>
        <v>0</v>
      </c>
      <c r="N291" s="361" t="str">
        <f t="shared" si="9"/>
        <v/>
      </c>
    </row>
    <row r="292" spans="13:14">
      <c r="M292" s="361">
        <f t="shared" si="8"/>
        <v>0</v>
      </c>
      <c r="N292" s="361" t="str">
        <f t="shared" si="9"/>
        <v/>
      </c>
    </row>
    <row r="293" spans="13:14">
      <c r="M293" s="361">
        <f t="shared" si="8"/>
        <v>0</v>
      </c>
      <c r="N293" s="361" t="str">
        <f t="shared" si="9"/>
        <v/>
      </c>
    </row>
    <row r="294" spans="13:14">
      <c r="M294" s="361">
        <f t="shared" si="8"/>
        <v>0</v>
      </c>
      <c r="N294" s="361" t="str">
        <f t="shared" si="9"/>
        <v/>
      </c>
    </row>
    <row r="295" spans="13:14">
      <c r="M295" s="361">
        <f t="shared" si="8"/>
        <v>0</v>
      </c>
      <c r="N295" s="361" t="str">
        <f t="shared" si="9"/>
        <v/>
      </c>
    </row>
    <row r="296" spans="13:14">
      <c r="M296" s="361">
        <f t="shared" si="8"/>
        <v>0</v>
      </c>
      <c r="N296" s="361" t="str">
        <f t="shared" si="9"/>
        <v/>
      </c>
    </row>
    <row r="297" spans="13:14">
      <c r="M297" s="361">
        <f t="shared" si="8"/>
        <v>0</v>
      </c>
      <c r="N297" s="361" t="str">
        <f t="shared" si="9"/>
        <v/>
      </c>
    </row>
    <row r="298" spans="13:14">
      <c r="M298" s="361">
        <f t="shared" si="8"/>
        <v>0</v>
      </c>
      <c r="N298" s="361" t="str">
        <f t="shared" si="9"/>
        <v/>
      </c>
    </row>
    <row r="299" spans="13:14">
      <c r="M299" s="361">
        <f t="shared" si="8"/>
        <v>0</v>
      </c>
      <c r="N299" s="361" t="str">
        <f t="shared" si="9"/>
        <v/>
      </c>
    </row>
    <row r="300" spans="13:14">
      <c r="M300" s="361">
        <f t="shared" si="8"/>
        <v>0</v>
      </c>
      <c r="N300" s="361" t="str">
        <f t="shared" si="9"/>
        <v/>
      </c>
    </row>
    <row r="301" spans="13:14">
      <c r="M301" s="361">
        <f t="shared" si="8"/>
        <v>0</v>
      </c>
      <c r="N301" s="361" t="str">
        <f t="shared" si="9"/>
        <v/>
      </c>
    </row>
    <row r="302" spans="13:14">
      <c r="M302" s="361">
        <f t="shared" si="8"/>
        <v>0</v>
      </c>
      <c r="N302" s="361" t="str">
        <f t="shared" si="9"/>
        <v/>
      </c>
    </row>
    <row r="303" spans="13:14">
      <c r="M303" s="361">
        <f t="shared" si="8"/>
        <v>0</v>
      </c>
      <c r="N303" s="361" t="str">
        <f t="shared" si="9"/>
        <v/>
      </c>
    </row>
    <row r="304" spans="13:14">
      <c r="M304" s="361">
        <f t="shared" si="8"/>
        <v>0</v>
      </c>
      <c r="N304" s="361" t="str">
        <f t="shared" si="9"/>
        <v/>
      </c>
    </row>
    <row r="305" spans="13:14">
      <c r="M305" s="361">
        <f t="shared" si="8"/>
        <v>0</v>
      </c>
      <c r="N305" s="361" t="str">
        <f t="shared" si="9"/>
        <v/>
      </c>
    </row>
    <row r="306" spans="13:14">
      <c r="M306" s="361">
        <f t="shared" si="8"/>
        <v>0</v>
      </c>
      <c r="N306" s="361" t="str">
        <f t="shared" si="9"/>
        <v/>
      </c>
    </row>
    <row r="307" spans="13:14">
      <c r="M307" s="361">
        <f t="shared" si="8"/>
        <v>0</v>
      </c>
      <c r="N307" s="361" t="str">
        <f t="shared" si="9"/>
        <v/>
      </c>
    </row>
    <row r="308" spans="13:14">
      <c r="M308" s="361">
        <f t="shared" si="8"/>
        <v>0</v>
      </c>
      <c r="N308" s="361" t="str">
        <f t="shared" si="9"/>
        <v/>
      </c>
    </row>
    <row r="309" spans="13:14">
      <c r="M309" s="361">
        <f t="shared" si="8"/>
        <v>0</v>
      </c>
      <c r="N309" s="361" t="str">
        <f t="shared" si="9"/>
        <v/>
      </c>
    </row>
    <row r="310" spans="13:14">
      <c r="M310" s="361">
        <f t="shared" si="8"/>
        <v>0</v>
      </c>
      <c r="N310" s="361" t="str">
        <f t="shared" si="9"/>
        <v/>
      </c>
    </row>
    <row r="311" spans="13:14">
      <c r="M311" s="361">
        <f t="shared" si="8"/>
        <v>0</v>
      </c>
      <c r="N311" s="361" t="str">
        <f t="shared" si="9"/>
        <v/>
      </c>
    </row>
    <row r="312" spans="13:14">
      <c r="M312" s="361">
        <f t="shared" si="8"/>
        <v>0</v>
      </c>
      <c r="N312" s="361" t="str">
        <f t="shared" si="9"/>
        <v/>
      </c>
    </row>
    <row r="313" spans="13:14">
      <c r="M313" s="361">
        <f t="shared" si="8"/>
        <v>0</v>
      </c>
      <c r="N313" s="361" t="str">
        <f t="shared" si="9"/>
        <v/>
      </c>
    </row>
    <row r="314" spans="13:14">
      <c r="M314" s="361">
        <f t="shared" si="8"/>
        <v>0</v>
      </c>
      <c r="N314" s="361" t="str">
        <f t="shared" si="9"/>
        <v/>
      </c>
    </row>
    <row r="315" spans="13:14">
      <c r="M315" s="361">
        <f t="shared" si="8"/>
        <v>0</v>
      </c>
      <c r="N315" s="361" t="str">
        <f t="shared" si="9"/>
        <v/>
      </c>
    </row>
    <row r="316" spans="13:14">
      <c r="M316" s="361">
        <f t="shared" si="8"/>
        <v>0</v>
      </c>
      <c r="N316" s="361" t="str">
        <f t="shared" si="9"/>
        <v/>
      </c>
    </row>
    <row r="317" spans="13:14">
      <c r="M317" s="361">
        <f t="shared" si="8"/>
        <v>0</v>
      </c>
      <c r="N317" s="361" t="str">
        <f t="shared" si="9"/>
        <v/>
      </c>
    </row>
    <row r="318" spans="13:14">
      <c r="M318" s="361">
        <f t="shared" si="8"/>
        <v>0</v>
      </c>
      <c r="N318" s="361" t="str">
        <f t="shared" si="9"/>
        <v/>
      </c>
    </row>
    <row r="319" spans="13:14">
      <c r="M319" s="361">
        <f t="shared" si="8"/>
        <v>0</v>
      </c>
      <c r="N319" s="361" t="str">
        <f t="shared" si="9"/>
        <v/>
      </c>
    </row>
    <row r="320" spans="13:14">
      <c r="M320" s="361">
        <f t="shared" si="8"/>
        <v>0</v>
      </c>
      <c r="N320" s="361" t="str">
        <f t="shared" si="9"/>
        <v/>
      </c>
    </row>
    <row r="321" spans="13:14">
      <c r="M321" s="361">
        <f t="shared" si="8"/>
        <v>0</v>
      </c>
      <c r="N321" s="361" t="str">
        <f t="shared" si="9"/>
        <v/>
      </c>
    </row>
    <row r="322" spans="13:14">
      <c r="M322" s="361">
        <f t="shared" si="8"/>
        <v>0</v>
      </c>
      <c r="N322" s="361" t="str">
        <f t="shared" si="9"/>
        <v/>
      </c>
    </row>
    <row r="323" spans="13:14">
      <c r="M323" s="361">
        <f t="shared" si="8"/>
        <v>0</v>
      </c>
      <c r="N323" s="361" t="str">
        <f t="shared" si="9"/>
        <v/>
      </c>
    </row>
    <row r="324" spans="13:14">
      <c r="M324" s="361">
        <f t="shared" si="8"/>
        <v>0</v>
      </c>
      <c r="N324" s="361" t="str">
        <f t="shared" si="9"/>
        <v/>
      </c>
    </row>
    <row r="325" spans="13:14">
      <c r="M325" s="361">
        <f t="shared" si="8"/>
        <v>0</v>
      </c>
      <c r="N325" s="361" t="str">
        <f t="shared" si="9"/>
        <v/>
      </c>
    </row>
    <row r="326" spans="13:14">
      <c r="M326" s="361">
        <f t="shared" si="8"/>
        <v>0</v>
      </c>
      <c r="N326" s="361" t="str">
        <f t="shared" si="9"/>
        <v/>
      </c>
    </row>
    <row r="327" spans="13:14">
      <c r="M327" s="361">
        <f t="shared" ref="M327:M365" si="10">IF(ISNUMBER(FIND("/",$B223,1)),MID($B223,1,FIND("/",$B223,1)-1),$B223)</f>
        <v>0</v>
      </c>
      <c r="N327" s="361" t="str">
        <f t="shared" ref="N327:N365" si="11">IF(ISNUMBER(FIND("/",$B223,1)),MID($B223,FIND("/",$B223,1)+1,LEN($B223)),"")</f>
        <v/>
      </c>
    </row>
    <row r="328" spans="13:14">
      <c r="M328" s="361">
        <f t="shared" si="10"/>
        <v>0</v>
      </c>
      <c r="N328" s="361" t="str">
        <f t="shared" si="11"/>
        <v/>
      </c>
    </row>
    <row r="329" spans="13:14">
      <c r="M329" s="361">
        <f t="shared" si="10"/>
        <v>0</v>
      </c>
      <c r="N329" s="361" t="str">
        <f t="shared" si="11"/>
        <v/>
      </c>
    </row>
    <row r="330" spans="13:14">
      <c r="M330" s="361">
        <f t="shared" si="10"/>
        <v>0</v>
      </c>
      <c r="N330" s="361" t="str">
        <f t="shared" si="11"/>
        <v/>
      </c>
    </row>
    <row r="331" spans="13:14">
      <c r="M331" s="361">
        <f t="shared" si="10"/>
        <v>0</v>
      </c>
      <c r="N331" s="361" t="str">
        <f t="shared" si="11"/>
        <v/>
      </c>
    </row>
    <row r="332" spans="13:14">
      <c r="M332" s="361">
        <f t="shared" si="10"/>
        <v>0</v>
      </c>
      <c r="N332" s="361" t="str">
        <f t="shared" si="11"/>
        <v/>
      </c>
    </row>
    <row r="333" spans="13:14">
      <c r="M333" s="361">
        <f t="shared" si="10"/>
        <v>0</v>
      </c>
      <c r="N333" s="361" t="str">
        <f t="shared" si="11"/>
        <v/>
      </c>
    </row>
    <row r="334" spans="13:14">
      <c r="M334" s="361">
        <f t="shared" si="10"/>
        <v>0</v>
      </c>
      <c r="N334" s="361" t="str">
        <f t="shared" si="11"/>
        <v/>
      </c>
    </row>
    <row r="335" spans="13:14">
      <c r="M335" s="361">
        <f t="shared" si="10"/>
        <v>0</v>
      </c>
      <c r="N335" s="361" t="str">
        <f t="shared" si="11"/>
        <v/>
      </c>
    </row>
    <row r="336" spans="13:14">
      <c r="M336" s="361">
        <f t="shared" si="10"/>
        <v>0</v>
      </c>
      <c r="N336" s="361" t="str">
        <f t="shared" si="11"/>
        <v/>
      </c>
    </row>
    <row r="337" spans="13:14">
      <c r="M337" s="361">
        <f t="shared" si="10"/>
        <v>0</v>
      </c>
      <c r="N337" s="361" t="str">
        <f t="shared" si="11"/>
        <v/>
      </c>
    </row>
    <row r="338" spans="13:14">
      <c r="M338" s="361">
        <f t="shared" si="10"/>
        <v>0</v>
      </c>
      <c r="N338" s="361" t="str">
        <f t="shared" si="11"/>
        <v/>
      </c>
    </row>
    <row r="339" spans="13:14">
      <c r="M339" s="361">
        <f t="shared" si="10"/>
        <v>0</v>
      </c>
      <c r="N339" s="361" t="str">
        <f t="shared" si="11"/>
        <v/>
      </c>
    </row>
    <row r="340" spans="13:14">
      <c r="M340" s="361">
        <f t="shared" si="10"/>
        <v>0</v>
      </c>
      <c r="N340" s="361" t="str">
        <f t="shared" si="11"/>
        <v/>
      </c>
    </row>
    <row r="341" spans="13:14">
      <c r="M341" s="361">
        <f t="shared" si="10"/>
        <v>0</v>
      </c>
      <c r="N341" s="361" t="str">
        <f t="shared" si="11"/>
        <v/>
      </c>
    </row>
    <row r="342" spans="13:14">
      <c r="M342" s="361">
        <f t="shared" si="10"/>
        <v>0</v>
      </c>
      <c r="N342" s="361" t="str">
        <f t="shared" si="11"/>
        <v/>
      </c>
    </row>
    <row r="343" spans="13:14">
      <c r="M343" s="361">
        <f t="shared" si="10"/>
        <v>0</v>
      </c>
      <c r="N343" s="361" t="str">
        <f t="shared" si="11"/>
        <v/>
      </c>
    </row>
    <row r="344" spans="13:14">
      <c r="M344" s="361">
        <f t="shared" si="10"/>
        <v>0</v>
      </c>
      <c r="N344" s="361" t="str">
        <f t="shared" si="11"/>
        <v/>
      </c>
    </row>
    <row r="345" spans="13:14">
      <c r="M345" s="361">
        <f t="shared" si="10"/>
        <v>0</v>
      </c>
      <c r="N345" s="361" t="str">
        <f t="shared" si="11"/>
        <v/>
      </c>
    </row>
    <row r="346" spans="13:14">
      <c r="M346" s="361">
        <f t="shared" si="10"/>
        <v>0</v>
      </c>
      <c r="N346" s="361" t="str">
        <f t="shared" si="11"/>
        <v/>
      </c>
    </row>
    <row r="347" spans="13:14">
      <c r="M347" s="361">
        <f t="shared" si="10"/>
        <v>0</v>
      </c>
      <c r="N347" s="361" t="str">
        <f t="shared" si="11"/>
        <v/>
      </c>
    </row>
    <row r="348" spans="13:14">
      <c r="M348" s="361">
        <f t="shared" si="10"/>
        <v>0</v>
      </c>
      <c r="N348" s="361" t="str">
        <f t="shared" si="11"/>
        <v/>
      </c>
    </row>
    <row r="349" spans="13:14">
      <c r="M349" s="361">
        <f t="shared" si="10"/>
        <v>0</v>
      </c>
      <c r="N349" s="361" t="str">
        <f t="shared" si="11"/>
        <v/>
      </c>
    </row>
    <row r="350" spans="13:14">
      <c r="M350" s="361">
        <f t="shared" si="10"/>
        <v>0</v>
      </c>
      <c r="N350" s="361" t="str">
        <f t="shared" si="11"/>
        <v/>
      </c>
    </row>
    <row r="351" spans="13:14">
      <c r="M351" s="361">
        <f t="shared" si="10"/>
        <v>0</v>
      </c>
      <c r="N351" s="361" t="str">
        <f t="shared" si="11"/>
        <v/>
      </c>
    </row>
    <row r="352" spans="13:14">
      <c r="M352" s="361">
        <f t="shared" si="10"/>
        <v>0</v>
      </c>
      <c r="N352" s="361" t="str">
        <f t="shared" si="11"/>
        <v/>
      </c>
    </row>
    <row r="353" spans="12:14">
      <c r="M353" s="361">
        <f t="shared" si="10"/>
        <v>0</v>
      </c>
      <c r="N353" s="361" t="str">
        <f t="shared" si="11"/>
        <v/>
      </c>
    </row>
    <row r="354" spans="12:14">
      <c r="M354" s="361">
        <f t="shared" si="10"/>
        <v>0</v>
      </c>
      <c r="N354" s="361" t="str">
        <f t="shared" si="11"/>
        <v/>
      </c>
    </row>
    <row r="355" spans="12:14">
      <c r="M355" s="361">
        <f t="shared" si="10"/>
        <v>0</v>
      </c>
      <c r="N355" s="361" t="str">
        <f t="shared" si="11"/>
        <v/>
      </c>
    </row>
    <row r="356" spans="12:14">
      <c r="M356" s="361">
        <f t="shared" si="10"/>
        <v>0</v>
      </c>
      <c r="N356" s="361" t="str">
        <f t="shared" si="11"/>
        <v/>
      </c>
    </row>
    <row r="357" spans="12:14">
      <c r="M357" s="361">
        <f t="shared" si="10"/>
        <v>0</v>
      </c>
      <c r="N357" s="361" t="str">
        <f t="shared" si="11"/>
        <v/>
      </c>
    </row>
    <row r="358" spans="12:14">
      <c r="M358" s="361">
        <f t="shared" si="10"/>
        <v>0</v>
      </c>
      <c r="N358" s="361" t="str">
        <f t="shared" si="11"/>
        <v/>
      </c>
    </row>
    <row r="359" spans="12:14">
      <c r="M359" s="361">
        <f t="shared" si="10"/>
        <v>0</v>
      </c>
      <c r="N359" s="361" t="str">
        <f t="shared" si="11"/>
        <v/>
      </c>
    </row>
    <row r="360" spans="12:14">
      <c r="M360" s="361">
        <f t="shared" si="10"/>
        <v>0</v>
      </c>
      <c r="N360" s="361" t="str">
        <f t="shared" si="11"/>
        <v/>
      </c>
    </row>
    <row r="361" spans="12:14">
      <c r="L361" s="408"/>
      <c r="M361" s="361">
        <f t="shared" si="10"/>
        <v>0</v>
      </c>
      <c r="N361" s="361" t="str">
        <f t="shared" si="11"/>
        <v/>
      </c>
    </row>
    <row r="362" spans="12:14">
      <c r="L362" s="136"/>
      <c r="M362" s="361">
        <f t="shared" si="10"/>
        <v>0</v>
      </c>
      <c r="N362" s="361" t="str">
        <f t="shared" si="11"/>
        <v/>
      </c>
    </row>
    <row r="363" spans="12:14">
      <c r="L363" s="136"/>
      <c r="M363" s="361">
        <f t="shared" si="10"/>
        <v>0</v>
      </c>
      <c r="N363" s="361" t="str">
        <f t="shared" si="11"/>
        <v/>
      </c>
    </row>
    <row r="364" spans="12:14">
      <c r="L364" s="408"/>
      <c r="M364" s="361">
        <f t="shared" si="10"/>
        <v>0</v>
      </c>
      <c r="N364" s="361" t="str">
        <f t="shared" si="11"/>
        <v/>
      </c>
    </row>
    <row r="365" spans="12:14">
      <c r="L365" s="408"/>
      <c r="M365" s="361">
        <f t="shared" si="10"/>
        <v>0</v>
      </c>
      <c r="N365" s="361" t="str">
        <f t="shared" si="11"/>
        <v/>
      </c>
    </row>
    <row r="366" spans="12:14">
      <c r="L366" s="408"/>
    </row>
    <row r="367" spans="12:14">
      <c r="L367" s="408"/>
    </row>
    <row r="368" spans="12:14">
      <c r="L368" s="375"/>
    </row>
    <row r="369" spans="12:12">
      <c r="L369" s="375"/>
    </row>
  </sheetData>
  <mergeCells count="3">
    <mergeCell ref="A1:H1"/>
    <mergeCell ref="B3:D3"/>
    <mergeCell ref="A19:B19"/>
  </mergeCells>
  <phoneticPr fontId="0" type="noConversion"/>
  <hyperlinks>
    <hyperlink ref="A1:H1" location="TITULARES!A1" display="LISTA DE DIAGNOSTICADORES CON AUTORIZACIÓN DE COMERCIALIZACIÓN EN CUBA 2017" xr:uid="{00000000-0004-0000-1400-000000000000}"/>
  </hyperlinks>
  <pageMargins left="0.75" right="0.75" top="1" bottom="1" header="0" footer="0"/>
  <pageSetup orientation="landscape" verticalDpi="300" r:id="rId2"/>
  <headerFooter alignWithMargins="0"/>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4"/>
  <dimension ref="A1:BY309"/>
  <sheetViews>
    <sheetView workbookViewId="0">
      <selection sqref="A1:H1"/>
    </sheetView>
  </sheetViews>
  <sheetFormatPr baseColWidth="10" defaultRowHeight="15"/>
  <cols>
    <col min="1" max="1" width="15" style="17" customWidth="1"/>
    <col min="2" max="2" width="12.85546875" style="17" customWidth="1"/>
    <col min="3" max="3" width="12.140625" style="17" customWidth="1"/>
    <col min="4" max="4" width="14.5703125" style="17" customWidth="1"/>
    <col min="5" max="5" width="16.5703125" style="17" customWidth="1"/>
    <col min="6" max="6" width="15.7109375" style="17" customWidth="1"/>
    <col min="7" max="7" width="14.28515625" style="17" customWidth="1"/>
    <col min="8" max="8" width="38" style="17" customWidth="1"/>
    <col min="9" max="9" width="54.28515625" style="17" customWidth="1"/>
    <col min="10" max="10" width="27.140625" style="296" customWidth="1"/>
    <col min="11" max="11" width="15.5703125" style="48" customWidth="1"/>
    <col min="12" max="12" width="11.42578125" style="48" hidden="1" customWidth="1"/>
    <col min="13" max="13" width="12.85546875" style="48" hidden="1" customWidth="1"/>
    <col min="14" max="14" width="17.28515625" style="48" hidden="1" customWidth="1"/>
    <col min="15" max="15" width="11.5703125" style="17" hidden="1" customWidth="1"/>
    <col min="16" max="16" width="8.5703125" style="17" hidden="1" customWidth="1"/>
    <col min="17" max="17" width="5" style="17" hidden="1" customWidth="1"/>
    <col min="18" max="19" width="11.42578125" style="2009"/>
    <col min="20" max="27" width="0" style="2009" hidden="1" customWidth="1"/>
    <col min="28" max="35" width="11.42578125" style="2009"/>
    <col min="36" max="16384" width="11.42578125" style="17"/>
  </cols>
  <sheetData>
    <row r="1" spans="1:77" s="2009" customFormat="1" ht="20.25" customHeight="1">
      <c r="A1" s="2588" t="s">
        <v>6200</v>
      </c>
      <c r="B1" s="2588"/>
      <c r="C1" s="2588"/>
      <c r="D1" s="2588"/>
      <c r="E1" s="2588"/>
      <c r="F1" s="2588"/>
      <c r="G1" s="2588"/>
      <c r="H1" s="2588"/>
      <c r="J1" s="2209"/>
      <c r="K1" s="2062"/>
      <c r="L1" s="2062"/>
      <c r="M1" s="2062"/>
      <c r="N1" s="2062"/>
    </row>
    <row r="2" spans="1:77" s="2009" customFormat="1" ht="21" customHeight="1" thickBot="1">
      <c r="A2" s="1958" t="s">
        <v>1501</v>
      </c>
      <c r="B2" s="2139"/>
      <c r="C2" s="2139"/>
      <c r="D2" s="2139"/>
      <c r="E2" s="2139"/>
      <c r="F2" s="2139"/>
      <c r="J2" s="2209"/>
      <c r="K2" s="2062"/>
      <c r="L2" s="2062"/>
      <c r="M2" s="2017"/>
      <c r="N2" s="2062"/>
      <c r="S2" s="1942" t="s">
        <v>2738</v>
      </c>
      <c r="T2" s="1960">
        <f ca="1">TODAY()</f>
        <v>46175</v>
      </c>
    </row>
    <row r="3" spans="1:77" s="2009" customFormat="1" ht="26.25" customHeight="1" thickTop="1" thickBot="1">
      <c r="A3" s="2601" t="s">
        <v>1161</v>
      </c>
      <c r="B3" s="2602"/>
      <c r="C3" s="2602"/>
      <c r="D3" s="2602"/>
      <c r="E3" s="2603"/>
      <c r="F3" s="2603"/>
      <c r="G3" s="2604"/>
      <c r="H3" s="2153"/>
      <c r="I3" s="2153"/>
      <c r="J3" s="2210"/>
      <c r="K3" s="2153"/>
      <c r="L3" s="2211"/>
      <c r="M3" s="2062"/>
      <c r="N3" s="2062"/>
    </row>
    <row r="4" spans="1:77" ht="39" customHeight="1" thickTop="1">
      <c r="A4" s="539" t="s">
        <v>1603</v>
      </c>
      <c r="B4" s="460" t="s">
        <v>1160</v>
      </c>
      <c r="C4" s="460" t="s">
        <v>1162</v>
      </c>
      <c r="D4" s="540" t="s">
        <v>1163</v>
      </c>
      <c r="E4" s="495" t="s">
        <v>2736</v>
      </c>
      <c r="F4" s="495" t="s">
        <v>2737</v>
      </c>
      <c r="G4" s="494" t="s">
        <v>1046</v>
      </c>
      <c r="H4" s="443" t="s">
        <v>1586</v>
      </c>
      <c r="I4" s="460" t="s">
        <v>1164</v>
      </c>
      <c r="J4" s="541" t="s">
        <v>1048</v>
      </c>
      <c r="K4" s="460" t="s">
        <v>1047</v>
      </c>
      <c r="L4" s="397" t="s">
        <v>1592</v>
      </c>
      <c r="M4" s="135" t="s">
        <v>1590</v>
      </c>
      <c r="N4" s="135" t="s">
        <v>1591</v>
      </c>
      <c r="O4" s="334" t="s">
        <v>1594</v>
      </c>
      <c r="P4" s="330"/>
      <c r="Q4" s="330"/>
      <c r="R4" s="2096"/>
      <c r="S4" s="2096"/>
      <c r="T4" s="1965"/>
      <c r="U4" s="1966">
        <v>2012</v>
      </c>
      <c r="V4" s="1967">
        <v>2013</v>
      </c>
      <c r="W4" s="1967">
        <v>2014</v>
      </c>
      <c r="X4" s="1967">
        <v>2015</v>
      </c>
      <c r="Y4" s="1967">
        <v>2016</v>
      </c>
      <c r="Z4" s="1966" t="s">
        <v>2739</v>
      </c>
      <c r="AA4" s="1968" t="s">
        <v>1595</v>
      </c>
      <c r="AB4" s="2096"/>
      <c r="AC4" s="2096"/>
      <c r="AD4" s="2096"/>
      <c r="AE4" s="2096"/>
      <c r="AF4" s="2096"/>
      <c r="AG4" s="2096"/>
      <c r="AH4" s="2096"/>
      <c r="AI4" s="2096"/>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row>
    <row r="5" spans="1:77" s="1132" customFormat="1" ht="45">
      <c r="A5" s="1737" t="s">
        <v>1587</v>
      </c>
      <c r="B5" s="1738" t="s">
        <v>5450</v>
      </c>
      <c r="C5" s="1739">
        <v>45299</v>
      </c>
      <c r="D5" s="303">
        <v>47149</v>
      </c>
      <c r="E5" s="303" t="str">
        <f t="shared" ref="E5:E10" ca="1" si="0">IF(D5&lt;=$T$2,"CADUCADO","VIGENTE")</f>
        <v>VIGENTE</v>
      </c>
      <c r="F5" s="303" t="str">
        <f t="shared" ref="F5:F17" ca="1" si="1">IF($T$2&gt;=(EDATE(D5,-4)),"ALERTA","OK")</f>
        <v>OK</v>
      </c>
      <c r="G5" s="1738" t="s">
        <v>1279</v>
      </c>
      <c r="H5" s="206" t="s">
        <v>5447</v>
      </c>
      <c r="I5" s="1742" t="s">
        <v>5448</v>
      </c>
      <c r="J5" s="285" t="s">
        <v>2368</v>
      </c>
      <c r="K5" s="278" t="s">
        <v>5449</v>
      </c>
      <c r="L5" s="1740"/>
      <c r="M5" s="1127" t="e">
        <f>IF(ISNUMBER(FIND("/",#REF!,1)),MID(#REF!,1,FIND("/",#REF!,1)-1),#REF!)</f>
        <v>#REF!</v>
      </c>
      <c r="N5" s="1127" t="str">
        <f>IF(ISNUMBER(FIND("/",#REF!,1)),MID(#REF!,FIND("/",#REF!,1)+1,LEN(#REF!)),"")</f>
        <v/>
      </c>
      <c r="O5" s="1131" t="s">
        <v>1603</v>
      </c>
      <c r="P5" s="1131" t="s">
        <v>1590</v>
      </c>
      <c r="Q5" s="1128" t="s">
        <v>1595</v>
      </c>
      <c r="R5" s="2129"/>
      <c r="S5" s="2129"/>
      <c r="T5" s="2130"/>
      <c r="U5" s="2131">
        <f>COUNTIFS($C$7:$C$241, "&gt;="&amp;U10, $C$7:$C$241, "&lt;="&amp;U11, $A$7:$A$241, "&lt;&gt;F")</f>
        <v>0</v>
      </c>
      <c r="V5" s="2131">
        <f>COUNTIFS($C$7:$C$241, "&gt;="&amp;V10, $C$7:$C$241, "&lt;="&amp;V11, $A$7:$A$241, "&lt;&gt;F")</f>
        <v>0</v>
      </c>
      <c r="W5" s="2131">
        <f>COUNTIFS($C$7:$C$241, "&gt;="&amp;W10, $C$7:$C$241, "&lt;="&amp;W11, $A$7:$A$241, "&lt;&gt;F")</f>
        <v>0</v>
      </c>
      <c r="X5" s="2131">
        <f>COUNTIFS($C$7:$C$241, "&gt;="&amp;X10, $C$7:$C$241, "&lt;="&amp;X11, $A$7:$A$241, "&lt;&gt;F")</f>
        <v>0</v>
      </c>
      <c r="Y5" s="2131">
        <f>COUNTIFS($C$7:$C$241, "&gt;="&amp;Y10, $C$7:$C$241, "&lt;="&amp;Y11, $A$7:$A$241, "&lt;&gt;F")</f>
        <v>0</v>
      </c>
      <c r="Z5" s="2131">
        <f>COUNTIFS($C$7:$C$241,"&gt;="&amp;Z10, $C$7:$C$241, "&lt;="&amp;Z11, $A$7:$A$241, "&lt;&gt;F")</f>
        <v>0</v>
      </c>
      <c r="AA5" s="2132">
        <f>SUM(U5:Y5)</f>
        <v>0</v>
      </c>
      <c r="AB5" s="2129"/>
      <c r="AC5" s="2129"/>
      <c r="AD5" s="2129"/>
      <c r="AE5" s="2129"/>
      <c r="AF5" s="2129"/>
      <c r="AG5" s="2129"/>
      <c r="AH5" s="2129"/>
      <c r="AI5" s="2129"/>
      <c r="AJ5" s="1128"/>
      <c r="AK5" s="1128"/>
      <c r="AL5" s="1128"/>
      <c r="AM5" s="1128"/>
      <c r="AN5" s="1128"/>
      <c r="AO5" s="1128"/>
      <c r="AP5" s="1128"/>
      <c r="AQ5" s="1128"/>
      <c r="AR5" s="1128"/>
      <c r="AS5" s="1128"/>
      <c r="AT5" s="1128"/>
      <c r="AU5" s="1128"/>
      <c r="AV5" s="1128"/>
      <c r="AW5" s="1128"/>
      <c r="AX5" s="1128"/>
      <c r="AY5" s="1128"/>
      <c r="AZ5" s="1128"/>
      <c r="BA5" s="1128"/>
      <c r="BB5" s="1128"/>
      <c r="BC5" s="1128"/>
      <c r="BD5" s="1128"/>
      <c r="BE5" s="1128"/>
      <c r="BF5" s="1128"/>
      <c r="BG5" s="1128"/>
      <c r="BH5" s="1128"/>
      <c r="BI5" s="1128"/>
      <c r="BJ5" s="1128"/>
      <c r="BK5" s="1128"/>
      <c r="BL5" s="1128"/>
      <c r="BM5" s="1128"/>
      <c r="BN5" s="1128"/>
      <c r="BO5" s="1128"/>
      <c r="BP5" s="1128"/>
      <c r="BQ5" s="1128"/>
      <c r="BR5" s="1128"/>
      <c r="BS5" s="1128"/>
      <c r="BT5" s="1128"/>
      <c r="BU5" s="1128"/>
      <c r="BV5" s="1128"/>
      <c r="BW5" s="1128"/>
      <c r="BX5" s="1128"/>
      <c r="BY5" s="1128"/>
    </row>
    <row r="6" spans="1:77" ht="60">
      <c r="A6" s="1737" t="s">
        <v>1587</v>
      </c>
      <c r="B6" s="1738" t="s">
        <v>5454</v>
      </c>
      <c r="C6" s="1739">
        <v>45299</v>
      </c>
      <c r="D6" s="303">
        <v>47149</v>
      </c>
      <c r="E6" s="303" t="str">
        <f t="shared" ca="1" si="0"/>
        <v>VIGENTE</v>
      </c>
      <c r="F6" s="303" t="str">
        <f t="shared" ca="1" si="1"/>
        <v>OK</v>
      </c>
      <c r="G6" s="1738" t="s">
        <v>1279</v>
      </c>
      <c r="H6" s="206" t="s">
        <v>5451</v>
      </c>
      <c r="I6" s="1742" t="s">
        <v>5452</v>
      </c>
      <c r="J6" s="285" t="s">
        <v>5444</v>
      </c>
      <c r="K6" s="120" t="s">
        <v>5453</v>
      </c>
      <c r="L6" s="1740"/>
      <c r="M6" s="48" t="str">
        <f>IF(ISNUMBER(FIND("/",$B7,1)),MID($B7,1,FIND("/",$B7,1)-1),$B7)</f>
        <v>D2401-04</v>
      </c>
      <c r="N6" s="48" t="str">
        <f>IF(ISNUMBER(FIND("/",$B7,1)),MID($B7,FIND("/",$B7,1)+1,LEN($B7)),"")</f>
        <v/>
      </c>
      <c r="O6" s="330" t="s">
        <v>1589</v>
      </c>
      <c r="P6" s="330"/>
      <c r="Q6" s="347">
        <v>1</v>
      </c>
      <c r="R6" s="2096"/>
      <c r="S6" s="2096"/>
      <c r="T6" s="2003" t="s">
        <v>2740</v>
      </c>
      <c r="U6" s="1996">
        <f>COUNTIFS($C$7:$C$241, "&gt;="&amp;U10, $C$7:$C$241, "&lt;="&amp;U11, $A$7:$A$241, "&lt;&gt;F",$G$7:$G$241, "A" )</f>
        <v>0</v>
      </c>
      <c r="V6" s="1996">
        <f>COUNTIFS($C$7:$C$241, "&gt;="&amp;V10, $C$7:$C$241, "&lt;="&amp;V11, $A$7:$A$241, "&lt;&gt;F",$G$7:$G$241, "A" )</f>
        <v>0</v>
      </c>
      <c r="W6" s="1996">
        <f>COUNTIFS($C$7:$C$241, "&gt;="&amp;W10, $C$7:$C$241, "&lt;="&amp;W11, $A$7:$A$241, "&lt;&gt;F",$G$7:$G$241, "A" )</f>
        <v>0</v>
      </c>
      <c r="X6" s="1996">
        <f>COUNTIFS($C$7:$C$241, "&gt;="&amp;X10, $C$7:$C$241, "&lt;="&amp;X11, $A$7:$A$241, "&lt;&gt;F",$G$7:$G$241, "A" )</f>
        <v>0</v>
      </c>
      <c r="Y6" s="1996">
        <f>COUNTIFS($C$7:$C$241, "&gt;="&amp;Y10, $C$7:$C$241, "&lt;="&amp;Y11, $A$7:$A$241, "&lt;&gt;F",$G$7:$G$241, "A" )</f>
        <v>0</v>
      </c>
      <c r="Z6" s="1996">
        <f>COUNTIFS($C$7:$C$241,"&gt;="&amp;Z11, $C$7:$C$241, "&lt;="&amp;Z12, $A$7:$A$241, "&lt;&gt;F",$G$7:$G$241, "A")</f>
        <v>0</v>
      </c>
      <c r="AA6" s="1997">
        <f>SUM(U6:Y6)</f>
        <v>0</v>
      </c>
      <c r="AB6" s="2096"/>
      <c r="AC6" s="2096"/>
      <c r="AD6" s="2096"/>
      <c r="AE6" s="2096"/>
      <c r="AF6" s="2096"/>
      <c r="AG6" s="2096"/>
      <c r="AH6" s="2096"/>
      <c r="AI6" s="2096"/>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row>
    <row r="7" spans="1:77" s="123" customFormat="1" ht="47.25" customHeight="1">
      <c r="A7" s="291" t="s">
        <v>1587</v>
      </c>
      <c r="B7" s="201" t="s">
        <v>5446</v>
      </c>
      <c r="C7" s="221">
        <v>45317</v>
      </c>
      <c r="D7" s="399">
        <v>47149</v>
      </c>
      <c r="E7" s="399" t="str">
        <f t="shared" ca="1" si="0"/>
        <v>VIGENTE</v>
      </c>
      <c r="F7" s="399" t="str">
        <f t="shared" ca="1" si="1"/>
        <v>OK</v>
      </c>
      <c r="G7" s="201" t="s">
        <v>1278</v>
      </c>
      <c r="H7" s="206" t="s">
        <v>5442</v>
      </c>
      <c r="I7" s="1741" t="s">
        <v>5443</v>
      </c>
      <c r="J7" s="285" t="s">
        <v>5444</v>
      </c>
      <c r="K7" s="201" t="s">
        <v>5445</v>
      </c>
      <c r="L7" s="397"/>
      <c r="M7" s="48" t="e">
        <f>IF(ISNUMBER(FIND("/",#REF!,1)),MID(#REF!,1,FIND("/",#REF!,1)-1),#REF!)</f>
        <v>#REF!</v>
      </c>
      <c r="N7" s="48" t="str">
        <f>IF(ISNUMBER(FIND("/",#REF!,1)),MID(#REF!,FIND("/",#REF!,1)+1,LEN(#REF!)),"")</f>
        <v/>
      </c>
      <c r="O7" s="330" t="s">
        <v>1587</v>
      </c>
      <c r="P7" s="330"/>
      <c r="Q7" s="347">
        <v>3</v>
      </c>
      <c r="R7" s="2096"/>
      <c r="S7" s="2096"/>
      <c r="T7" s="2003" t="s">
        <v>2741</v>
      </c>
      <c r="U7" s="1996">
        <f>COUNTIFS($C$7:$C$241, "&gt;="&amp;U10, $C$7:$C$241, "&lt;="&amp;U11, $A$7:$A$241, "&lt;&gt;F",$G$7:$G$241, "B" )</f>
        <v>0</v>
      </c>
      <c r="V7" s="1996">
        <f>COUNTIFS($C$7:$C$241, "&gt;="&amp;V10, $C$7:$C$241, "&lt;="&amp;V11, $A$7:$A$241, "&lt;&gt;F",$G$7:$G$241, "B" )</f>
        <v>0</v>
      </c>
      <c r="W7" s="1996">
        <f>COUNTIFS($C$7:$C$241, "&gt;="&amp;W10, $C$7:$C$241, "&lt;="&amp;W11, $A$7:$A$241, "&lt;&gt;F",$G$7:$G$241, "B" )</f>
        <v>0</v>
      </c>
      <c r="X7" s="1996">
        <f>COUNTIFS($C$7:$C$241, "&gt;="&amp;X10, $C$7:$C$241, "&lt;="&amp;X11, $A$7:$A$241, "&lt;&gt;F",$G$7:$G$241, "B" )</f>
        <v>0</v>
      </c>
      <c r="Y7" s="1996">
        <f>COUNTIFS($C$7:$C$241, "&gt;="&amp;Y10, $C$7:$C$241, "&lt;="&amp;Y11, $A$7:$A$241, "&lt;&gt;F",$G$7:$G$241, "B" )</f>
        <v>0</v>
      </c>
      <c r="Z7" s="1996">
        <f>COUNTIFS($C$7:$C$241,"&gt;="&amp;Z12, $C$7:$C$241, "&lt;="&amp;Z15, $A$7:$A$241, "&lt;&gt;F",$G$7:$G$241, "A")</f>
        <v>0</v>
      </c>
      <c r="AA7" s="1997">
        <f>SUM(U7:Y7)</f>
        <v>0</v>
      </c>
      <c r="AB7" s="2021"/>
      <c r="AC7" s="2021"/>
      <c r="AD7" s="2021"/>
      <c r="AE7" s="2021"/>
      <c r="AF7" s="2021"/>
      <c r="AG7" s="2021"/>
      <c r="AH7" s="2021"/>
      <c r="AI7" s="2021"/>
    </row>
    <row r="8" spans="1:77" s="7" customFormat="1" ht="90">
      <c r="A8" s="1737" t="s">
        <v>1587</v>
      </c>
      <c r="B8" s="1738" t="s">
        <v>5480</v>
      </c>
      <c r="C8" s="1739">
        <v>45369</v>
      </c>
      <c r="D8" s="303">
        <v>47208</v>
      </c>
      <c r="E8" s="303" t="str">
        <f t="shared" ca="1" si="0"/>
        <v>VIGENTE</v>
      </c>
      <c r="F8" s="303" t="str">
        <f t="shared" ca="1" si="1"/>
        <v>OK</v>
      </c>
      <c r="G8" s="1738" t="s">
        <v>1279</v>
      </c>
      <c r="H8" s="206" t="s">
        <v>5479</v>
      </c>
      <c r="I8" s="1741" t="s">
        <v>5481</v>
      </c>
      <c r="J8" s="285" t="s">
        <v>2368</v>
      </c>
      <c r="K8" s="201" t="s">
        <v>5482</v>
      </c>
      <c r="L8" s="1740"/>
      <c r="M8" s="48" t="e">
        <f>IF(ISNUMBER(FIND("/",#REF!,1)),MID(#REF!,1,FIND("/",#REF!,1)-1),#REF!)</f>
        <v>#REF!</v>
      </c>
      <c r="N8" s="48" t="str">
        <f>IF(ISNUMBER(FIND("/",#REF!,1)),MID(#REF!,FIND("/",#REF!,1)+1,LEN(#REF!)),"")</f>
        <v/>
      </c>
      <c r="O8" s="330" t="s">
        <v>1588</v>
      </c>
      <c r="P8" s="330"/>
      <c r="Q8" s="347">
        <v>7</v>
      </c>
      <c r="R8" s="2096"/>
      <c r="S8" s="2096"/>
      <c r="T8" s="2003" t="s">
        <v>2742</v>
      </c>
      <c r="U8" s="1996">
        <f>COUNTIFS($C$7:$C$241, "&gt;="&amp;U10, $C$7:$C$241, "&lt;="&amp;U11, $A$7:$A$241, "&lt;&gt;F",$G$7:$G$241, "C" )</f>
        <v>0</v>
      </c>
      <c r="V8" s="1996">
        <f>COUNTIFS($C$7:$C$241, "&gt;="&amp;V10, $C$7:$C$241, "&lt;="&amp;V11, $A$7:$A$241, "&lt;&gt;F",$G$7:$G$241, "C" )</f>
        <v>0</v>
      </c>
      <c r="W8" s="1996">
        <f>COUNTIFS($C$7:$C$241, "&gt;="&amp;W10, $C$7:$C$241, "&lt;="&amp;W11, $A$7:$A$241, "&lt;&gt;F",$G$7:$G$241, "C" )</f>
        <v>0</v>
      </c>
      <c r="X8" s="1996">
        <f>COUNTIFS($C$7:$C$241, "&gt;="&amp;X10, $C$7:$C$241, "&lt;="&amp;X11, $A$7:$A$241, "&lt;&gt;F",$G$7:$G$241, "C" )</f>
        <v>0</v>
      </c>
      <c r="Y8" s="1996">
        <f>COUNTIFS($C$7:$C$241, "&gt;="&amp;Y10, $C$7:$C$241, "&lt;="&amp;Y11, $A$7:$A$241, "&lt;&gt;F",$G$7:$G$241, "C" )</f>
        <v>0</v>
      </c>
      <c r="Z8" s="1996">
        <f>COUNTIFS($C$7:$C$241,"&gt;="&amp;Z15, $C$7:$C$241, "&lt;="&amp;Z17, $A$7:$A$241, "&lt;&gt;F",$G$7:$G$241, "A")</f>
        <v>0</v>
      </c>
      <c r="AA8" s="1997">
        <f>SUM(U8:Y8)</f>
        <v>0</v>
      </c>
      <c r="AB8" s="2128"/>
      <c r="AC8" s="2128"/>
      <c r="AD8" s="2128"/>
      <c r="AE8" s="2128"/>
      <c r="AF8" s="2128"/>
      <c r="AG8" s="2128"/>
      <c r="AH8" s="2128"/>
      <c r="AI8" s="2128"/>
    </row>
    <row r="9" spans="1:77" ht="30.75" thickBot="1">
      <c r="A9" s="1737" t="s">
        <v>1587</v>
      </c>
      <c r="B9" s="1738" t="s">
        <v>5534</v>
      </c>
      <c r="C9" s="1739">
        <v>45462</v>
      </c>
      <c r="D9" s="303">
        <v>47270</v>
      </c>
      <c r="E9" s="303" t="str">
        <f t="shared" ca="1" si="0"/>
        <v>VIGENTE</v>
      </c>
      <c r="F9" s="303" t="str">
        <f t="shared" ca="1" si="1"/>
        <v>OK</v>
      </c>
      <c r="G9" s="1738" t="s">
        <v>1277</v>
      </c>
      <c r="H9" s="206" t="s">
        <v>5535</v>
      </c>
      <c r="I9" s="1741" t="s">
        <v>5536</v>
      </c>
      <c r="J9" s="201" t="s">
        <v>5537</v>
      </c>
      <c r="K9" s="201" t="s">
        <v>5538</v>
      </c>
      <c r="L9" s="1740"/>
      <c r="M9" s="48" t="e">
        <f>IF(ISNUMBER(FIND("/",#REF!,1)),MID(#REF!,1,FIND("/",#REF!,1)-1),#REF!)</f>
        <v>#REF!</v>
      </c>
      <c r="N9" s="48" t="str">
        <f>IF(ISNUMBER(FIND("/",#REF!,1)),MID(#REF!,FIND("/",#REF!,1)+1,LEN(#REF!)),"")</f>
        <v/>
      </c>
      <c r="O9" s="330" t="s">
        <v>1593</v>
      </c>
      <c r="P9" s="330"/>
      <c r="Q9" s="347">
        <v>11</v>
      </c>
      <c r="R9" s="2096"/>
      <c r="S9" s="2096"/>
      <c r="T9" s="1980" t="s">
        <v>2743</v>
      </c>
      <c r="U9" s="1981">
        <f>COUNTIFS($C$7:$C$241, "&gt;="&amp;U10, $C$7:$C$241, "&lt;="&amp;U11, $A$7:$A$241, "&lt;&gt;F",$G$7:$G$241, "D" )</f>
        <v>0</v>
      </c>
      <c r="V9" s="1981">
        <f>COUNTIFS($C$7:$C$241, "&gt;="&amp;V10, $C$7:$C$241, "&lt;="&amp;V11, $A$7:$A$241, "&lt;&gt;F",$G$7:$G$241, "D" )</f>
        <v>0</v>
      </c>
      <c r="W9" s="1981">
        <f>COUNTIFS($C$7:$C$241, "&gt;="&amp;W10, $C$7:$C$241, "&lt;="&amp;W11, $A$7:$A$241, "&lt;&gt;F",$G$7:$G$241, "D" )</f>
        <v>0</v>
      </c>
      <c r="X9" s="1981">
        <f>COUNTIFS($C$7:$C$241, "&gt;="&amp;X10, $C$7:$C$241, "&lt;="&amp;X11, $A$7:$A$241, "&lt;&gt;F",$G$7:$G$241, "D" )</f>
        <v>0</v>
      </c>
      <c r="Y9" s="1981">
        <f>COUNTIFS($C$7:$C$241, "&gt;="&amp;Y10, $C$7:$C$241, "&lt;="&amp;Y11, $A$7:$A$241, "&lt;&gt;F",$G$7:$G$241, "D" )</f>
        <v>0</v>
      </c>
      <c r="Z9" s="1981">
        <f>COUNTIFS($C$7:$C$241,"&gt;="&amp;Z17, $C$7:$C$241, "&lt;="&amp;Z20, $A$7:$A$241, "&lt;&gt;F",$G$7:$G$241, "A")</f>
        <v>0</v>
      </c>
      <c r="AA9" s="1982">
        <f>SUM(U9:Y9)</f>
        <v>0</v>
      </c>
    </row>
    <row r="10" spans="1:77" ht="60.75" thickTop="1">
      <c r="A10" s="1760" t="s">
        <v>1589</v>
      </c>
      <c r="B10" s="1761" t="s">
        <v>5516</v>
      </c>
      <c r="C10" s="1762">
        <v>45467</v>
      </c>
      <c r="D10" s="1318">
        <v>47270</v>
      </c>
      <c r="E10" s="1318" t="str">
        <f t="shared" ca="1" si="0"/>
        <v>VIGENTE</v>
      </c>
      <c r="F10" s="1318" t="str">
        <f t="shared" ca="1" si="1"/>
        <v>OK</v>
      </c>
      <c r="G10" s="1761" t="s">
        <v>1277</v>
      </c>
      <c r="H10" s="1342" t="s">
        <v>5517</v>
      </c>
      <c r="I10" s="1763" t="s">
        <v>5518</v>
      </c>
      <c r="J10" s="1290"/>
      <c r="K10" s="1759"/>
      <c r="L10" s="1758"/>
      <c r="M10" s="48" t="e">
        <f>IF(ISNUMBER(FIND("/",#REF!,1)),MID(#REF!,1,FIND("/",#REF!,1)-1),#REF!)</f>
        <v>#REF!</v>
      </c>
      <c r="N10" s="48" t="str">
        <f>IF(ISNUMBER(FIND("/",#REF!,1)),MID(#REF!,FIND("/",#REF!,1)+1,LEN(#REF!)),"")</f>
        <v/>
      </c>
      <c r="O10" s="330"/>
      <c r="P10" s="330"/>
      <c r="Q10" s="330"/>
      <c r="R10" s="2096"/>
      <c r="S10" s="2096"/>
      <c r="T10" s="1986"/>
      <c r="U10" s="1987">
        <v>40909</v>
      </c>
      <c r="V10" s="1987">
        <v>41275</v>
      </c>
      <c r="W10" s="1987">
        <v>41640</v>
      </c>
      <c r="X10" s="1987">
        <v>42005</v>
      </c>
      <c r="Y10" s="1987">
        <v>42370</v>
      </c>
      <c r="Z10" s="1987">
        <v>40909</v>
      </c>
      <c r="AA10" s="1986"/>
    </row>
    <row r="11" spans="1:77" ht="30">
      <c r="A11" s="1752" t="s">
        <v>1588</v>
      </c>
      <c r="B11" s="1738" t="s">
        <v>5529</v>
      </c>
      <c r="C11" s="1739">
        <v>45565</v>
      </c>
      <c r="D11" s="303">
        <v>47332</v>
      </c>
      <c r="E11" s="303" t="str">
        <f t="shared" ref="E11:E17" ca="1" si="2">IF(D11&lt;=$T$2,"CADUCADO","VIGENTE")</f>
        <v>VIGENTE</v>
      </c>
      <c r="F11" s="1755" t="str">
        <f t="shared" ca="1" si="1"/>
        <v>OK</v>
      </c>
      <c r="G11" s="1753" t="s">
        <v>1277</v>
      </c>
      <c r="H11" s="1756" t="s">
        <v>5519</v>
      </c>
      <c r="I11" s="1741" t="s">
        <v>5523</v>
      </c>
      <c r="J11" s="1757"/>
      <c r="K11" s="201"/>
      <c r="L11" s="1758"/>
      <c r="M11" s="48" t="e">
        <f>IF(ISNUMBER(FIND("/",#REF!,1)),MID(#REF!,1,FIND("/",#REF!,1)-1),#REF!)</f>
        <v>#REF!</v>
      </c>
      <c r="N11" s="48" t="str">
        <f>IF(ISNUMBER(FIND("/",#REF!,1)),MID(#REF!,FIND("/",#REF!,1)+1,LEN(#REF!)),"")</f>
        <v/>
      </c>
      <c r="O11" s="330"/>
      <c r="P11" s="330"/>
      <c r="Q11" s="330"/>
      <c r="R11" s="2096"/>
      <c r="S11" s="2096"/>
      <c r="T11" s="1986"/>
      <c r="U11" s="2005">
        <v>41274</v>
      </c>
      <c r="V11" s="2005">
        <v>41639</v>
      </c>
      <c r="W11" s="2005">
        <v>42004</v>
      </c>
      <c r="X11" s="2005">
        <v>42369</v>
      </c>
      <c r="Y11" s="2005">
        <v>42735</v>
      </c>
      <c r="Z11" s="2005">
        <v>42735</v>
      </c>
      <c r="AA11" s="1986"/>
    </row>
    <row r="12" spans="1:77" ht="45">
      <c r="A12" s="1752" t="s">
        <v>1588</v>
      </c>
      <c r="B12" s="1738" t="s">
        <v>5530</v>
      </c>
      <c r="C12" s="1754">
        <v>45663</v>
      </c>
      <c r="D12" s="1755">
        <v>47394</v>
      </c>
      <c r="E12" s="1755" t="str">
        <f t="shared" ca="1" si="2"/>
        <v>VIGENTE</v>
      </c>
      <c r="F12" s="1755" t="str">
        <f t="shared" ca="1" si="1"/>
        <v>OK</v>
      </c>
      <c r="G12" s="1753" t="s">
        <v>1277</v>
      </c>
      <c r="H12" s="1756" t="s">
        <v>5521</v>
      </c>
      <c r="I12" s="1741" t="s">
        <v>5524</v>
      </c>
      <c r="J12" s="1757"/>
      <c r="K12" s="201"/>
      <c r="L12" s="1758"/>
      <c r="M12" s="48" t="e">
        <f>IF(ISNUMBER(FIND("/",#REF!,1)),MID(#REF!,1,FIND("/",#REF!,1)-1),#REF!)</f>
        <v>#REF!</v>
      </c>
      <c r="N12" s="48" t="str">
        <f>IF(ISNUMBER(FIND("/",#REF!,1)),MID(#REF!,FIND("/",#REF!,1)+1,LEN(#REF!)),"")</f>
        <v/>
      </c>
      <c r="O12" s="330"/>
      <c r="P12" s="330"/>
      <c r="Q12" s="330"/>
      <c r="R12" s="2096"/>
      <c r="S12" s="2096"/>
      <c r="T12" s="2096"/>
      <c r="U12" s="2096"/>
      <c r="V12" s="2096"/>
      <c r="W12" s="2096"/>
    </row>
    <row r="13" spans="1:77" ht="45">
      <c r="A13" s="1752" t="s">
        <v>1588</v>
      </c>
      <c r="B13" s="1738" t="s">
        <v>5531</v>
      </c>
      <c r="C13" s="1739">
        <v>45761</v>
      </c>
      <c r="D13" s="303">
        <v>47456</v>
      </c>
      <c r="E13" s="303" t="str">
        <f t="shared" ca="1" si="2"/>
        <v>VIGENTE</v>
      </c>
      <c r="F13" s="1755" t="str">
        <f t="shared" ca="1" si="1"/>
        <v>OK</v>
      </c>
      <c r="G13" s="1753" t="s">
        <v>1277</v>
      </c>
      <c r="H13" s="1756" t="s">
        <v>5520</v>
      </c>
      <c r="I13" s="1741" t="s">
        <v>5525</v>
      </c>
      <c r="J13" s="1757"/>
      <c r="K13" s="201"/>
      <c r="L13" s="1758"/>
      <c r="O13" s="330"/>
      <c r="P13" s="330"/>
      <c r="Q13" s="330"/>
      <c r="R13" s="2096"/>
      <c r="S13" s="2096"/>
      <c r="T13" s="2096"/>
      <c r="U13" s="2096"/>
      <c r="V13" s="2096"/>
      <c r="W13" s="2096"/>
    </row>
    <row r="14" spans="1:77" ht="45">
      <c r="A14" s="1752" t="s">
        <v>1588</v>
      </c>
      <c r="B14" s="1738" t="s">
        <v>5532</v>
      </c>
      <c r="C14" s="1754">
        <v>45859</v>
      </c>
      <c r="D14" s="1755">
        <v>47518</v>
      </c>
      <c r="E14" s="1755" t="str">
        <f t="shared" ca="1" si="2"/>
        <v>VIGENTE</v>
      </c>
      <c r="F14" s="1755" t="str">
        <f t="shared" ca="1" si="1"/>
        <v>OK</v>
      </c>
      <c r="G14" s="1753" t="s">
        <v>1277</v>
      </c>
      <c r="H14" s="1756" t="s">
        <v>5522</v>
      </c>
      <c r="I14" s="1741" t="s">
        <v>5526</v>
      </c>
      <c r="J14" s="1757"/>
      <c r="K14" s="201"/>
      <c r="L14" s="1758"/>
      <c r="O14" s="330"/>
      <c r="P14" s="330"/>
      <c r="Q14" s="330"/>
      <c r="R14" s="2096"/>
      <c r="S14" s="2096"/>
      <c r="T14" s="2096"/>
      <c r="U14" s="2096"/>
      <c r="V14" s="2096"/>
      <c r="W14" s="2096"/>
    </row>
    <row r="15" spans="1:77" ht="60">
      <c r="A15" s="1752" t="s">
        <v>1588</v>
      </c>
      <c r="B15" s="1738" t="s">
        <v>5533</v>
      </c>
      <c r="C15" s="1754">
        <v>45859</v>
      </c>
      <c r="D15" s="1755">
        <v>47518</v>
      </c>
      <c r="E15" s="1755" t="str">
        <f t="shared" ca="1" si="2"/>
        <v>VIGENTE</v>
      </c>
      <c r="F15" s="1755" t="str">
        <f t="shared" ca="1" si="1"/>
        <v>OK</v>
      </c>
      <c r="G15" s="1753" t="s">
        <v>1277</v>
      </c>
      <c r="H15" s="1756" t="s">
        <v>5527</v>
      </c>
      <c r="I15" s="1741" t="s">
        <v>5528</v>
      </c>
      <c r="J15" s="1757"/>
      <c r="K15" s="201"/>
      <c r="L15" s="1740"/>
      <c r="M15" s="48" t="e">
        <f>IF(ISNUMBER(FIND("/",#REF!,1)),MID(#REF!,1,FIND("/",#REF!,1)-1),#REF!)</f>
        <v>#REF!</v>
      </c>
      <c r="N15" s="48" t="str">
        <f>IF(ISNUMBER(FIND("/",#REF!,1)),MID(#REF!,FIND("/",#REF!,1)+1,LEN(#REF!)),"")</f>
        <v/>
      </c>
      <c r="O15" s="330"/>
      <c r="P15" s="330"/>
      <c r="Q15" s="330"/>
      <c r="R15" s="2096"/>
      <c r="S15" s="2096"/>
      <c r="T15" s="2096"/>
      <c r="U15" s="2096"/>
      <c r="V15" s="2096"/>
      <c r="W15" s="2096"/>
    </row>
    <row r="16" spans="1:77" ht="90">
      <c r="A16" s="1863" t="s">
        <v>1587</v>
      </c>
      <c r="B16" s="1864" t="s">
        <v>5761</v>
      </c>
      <c r="C16" s="1865">
        <v>45852</v>
      </c>
      <c r="D16" s="1866">
        <v>45869</v>
      </c>
      <c r="E16" s="1866" t="str">
        <f ca="1">IF(D16&lt;=$T$2,"CADUCADO","VIGENTE")</f>
        <v>CADUCADO</v>
      </c>
      <c r="F16" s="1866" t="str">
        <f ca="1">IF($T$2&gt;=(EDATE(D16,-4)),"ALERTA","OK")</f>
        <v>ALERTA</v>
      </c>
      <c r="G16" s="1864" t="s">
        <v>1279</v>
      </c>
      <c r="H16" s="1867" t="s">
        <v>5762</v>
      </c>
      <c r="I16" s="1741" t="s">
        <v>5763</v>
      </c>
      <c r="J16" s="285" t="s">
        <v>5764</v>
      </c>
      <c r="K16" s="201" t="s">
        <v>5765</v>
      </c>
      <c r="L16" s="1868"/>
      <c r="O16" s="330"/>
      <c r="P16" s="330"/>
      <c r="Q16" s="330"/>
      <c r="R16" s="2096"/>
      <c r="S16" s="2096"/>
      <c r="T16" s="2096"/>
      <c r="U16" s="2096"/>
      <c r="V16" s="2096"/>
      <c r="W16" s="2096"/>
    </row>
    <row r="17" spans="1:23" ht="75">
      <c r="A17" s="1737" t="s">
        <v>1587</v>
      </c>
      <c r="B17" s="1738" t="s">
        <v>5582</v>
      </c>
      <c r="C17" s="1754">
        <v>45484</v>
      </c>
      <c r="D17" s="1755">
        <v>47329</v>
      </c>
      <c r="E17" s="1755" t="str">
        <f t="shared" ca="1" si="2"/>
        <v>VIGENTE</v>
      </c>
      <c r="F17" s="1755" t="str">
        <f t="shared" ca="1" si="1"/>
        <v>OK</v>
      </c>
      <c r="G17" s="1738" t="s">
        <v>1278</v>
      </c>
      <c r="H17" s="206" t="s">
        <v>5580</v>
      </c>
      <c r="I17" s="1741" t="s">
        <v>5581</v>
      </c>
      <c r="J17" s="285" t="s">
        <v>5539</v>
      </c>
      <c r="K17" s="201" t="s">
        <v>5540</v>
      </c>
      <c r="L17" s="1758"/>
      <c r="M17" s="48" t="e">
        <f>IF(ISNUMBER(FIND("/",#REF!,1)),MID(#REF!,1,FIND("/",#REF!,1)-1),#REF!)</f>
        <v>#REF!</v>
      </c>
      <c r="N17" s="48" t="str">
        <f>IF(ISNUMBER(FIND("/",#REF!,1)),MID(#REF!,FIND("/",#REF!,1)+1,LEN(#REF!)),"")</f>
        <v/>
      </c>
      <c r="O17" s="330"/>
      <c r="P17" s="330"/>
      <c r="Q17" s="330"/>
      <c r="R17" s="2096"/>
      <c r="S17" s="2096"/>
      <c r="T17" s="2096"/>
      <c r="U17" s="2096"/>
      <c r="V17" s="2096"/>
      <c r="W17" s="2096"/>
    </row>
    <row r="18" spans="1:23" ht="60">
      <c r="A18" s="1863" t="s">
        <v>1587</v>
      </c>
      <c r="B18" s="1864" t="s">
        <v>5789</v>
      </c>
      <c r="C18" s="1865">
        <v>45707</v>
      </c>
      <c r="D18" s="1866">
        <v>47542</v>
      </c>
      <c r="E18" s="1866" t="str">
        <f ca="1">IF(D18&lt;=$T$2,"CADUCADO","VIGENTE")</f>
        <v>VIGENTE</v>
      </c>
      <c r="F18" s="1866" t="str">
        <f ca="1">IF($T$2&gt;=(EDATE(D18,-4)),"ALERTA","OK")</f>
        <v>OK</v>
      </c>
      <c r="G18" s="1864" t="s">
        <v>1278</v>
      </c>
      <c r="H18" s="1867" t="s">
        <v>5790</v>
      </c>
      <c r="I18" s="1741" t="s">
        <v>5791</v>
      </c>
      <c r="J18" s="285" t="s">
        <v>2368</v>
      </c>
      <c r="K18" s="201" t="s">
        <v>5792</v>
      </c>
      <c r="L18" s="1868"/>
      <c r="O18" s="330"/>
      <c r="P18" s="330"/>
      <c r="Q18" s="330"/>
      <c r="R18" s="2096"/>
      <c r="S18" s="2096"/>
      <c r="T18" s="2096"/>
      <c r="U18" s="2096"/>
      <c r="V18" s="2096"/>
      <c r="W18" s="2096"/>
    </row>
    <row r="19" spans="1:23" ht="60">
      <c r="A19" s="1752" t="s">
        <v>1587</v>
      </c>
      <c r="B19" s="1738" t="s">
        <v>6080</v>
      </c>
      <c r="C19" s="1754">
        <v>45824</v>
      </c>
      <c r="D19" s="303">
        <v>47664</v>
      </c>
      <c r="E19" s="1755" t="str">
        <f ca="1">IF(D19&lt;=$T$2,"CADUCADO","VIGENTE")</f>
        <v>VIGENTE</v>
      </c>
      <c r="F19" s="1866" t="str">
        <f ca="1">IF($T$2&gt;=(EDATE(D19,-4)),"ALERTA","OK")</f>
        <v>OK</v>
      </c>
      <c r="G19" s="1738" t="s">
        <v>1279</v>
      </c>
      <c r="H19" s="1756" t="s">
        <v>6081</v>
      </c>
      <c r="I19" s="1741" t="s">
        <v>6082</v>
      </c>
      <c r="J19" s="285" t="s">
        <v>6083</v>
      </c>
      <c r="K19" s="201" t="s">
        <v>6084</v>
      </c>
      <c r="L19" s="1758"/>
      <c r="M19" s="48" t="e">
        <f>IF(ISNUMBER(FIND("/",#REF!,1)),MID(#REF!,1,FIND("/",#REF!,1)-1),#REF!)</f>
        <v>#REF!</v>
      </c>
      <c r="N19" s="48" t="str">
        <f>IF(ISNUMBER(FIND("/",#REF!,1)),MID(#REF!,FIND("/",#REF!,1)+1,LEN(#REF!)),"")</f>
        <v/>
      </c>
      <c r="O19" s="330"/>
      <c r="P19" s="330"/>
      <c r="Q19" s="330"/>
      <c r="R19" s="2096"/>
      <c r="S19" s="2096"/>
      <c r="T19" s="2096"/>
      <c r="U19" s="2096"/>
      <c r="V19" s="2096"/>
      <c r="W19" s="2096"/>
    </row>
    <row r="20" spans="1:23" ht="45">
      <c r="A20" s="1752" t="s">
        <v>1587</v>
      </c>
      <c r="B20" s="1738" t="s">
        <v>6102</v>
      </c>
      <c r="C20" s="1754">
        <v>45876</v>
      </c>
      <c r="D20" s="303">
        <v>47726</v>
      </c>
      <c r="E20" s="1755" t="str">
        <f ca="1">IF(D20&lt;=$T$2,"CADUCADO","VIGENTE")</f>
        <v>VIGENTE</v>
      </c>
      <c r="F20" s="1866" t="str">
        <f ca="1">IF($T$2&gt;=(EDATE(D20,-4)),"ALERTA","OK")</f>
        <v>OK</v>
      </c>
      <c r="G20" s="1738" t="s">
        <v>1278</v>
      </c>
      <c r="H20" s="206" t="s">
        <v>6103</v>
      </c>
      <c r="I20" s="1741" t="s">
        <v>6104</v>
      </c>
      <c r="J20" s="285" t="s">
        <v>2368</v>
      </c>
      <c r="K20" s="201" t="s">
        <v>6105</v>
      </c>
      <c r="L20" s="1758"/>
      <c r="M20" s="48" t="e">
        <f>IF(ISNUMBER(FIND("/",#REF!,1)),MID(#REF!,1,FIND("/",#REF!,1)-1),#REF!)</f>
        <v>#REF!</v>
      </c>
      <c r="N20" s="48" t="str">
        <f>IF(ISNUMBER(FIND("/",#REF!,1)),MID(#REF!,FIND("/",#REF!,1)+1,LEN(#REF!)),"")</f>
        <v/>
      </c>
      <c r="O20" s="330"/>
      <c r="P20" s="330"/>
      <c r="Q20" s="330"/>
      <c r="R20" s="2096"/>
      <c r="S20" s="2096"/>
      <c r="T20" s="2096"/>
      <c r="U20" s="2096"/>
      <c r="V20" s="2096"/>
      <c r="W20" s="2096"/>
    </row>
    <row r="21" spans="1:23" s="2009" customFormat="1">
      <c r="A21" s="2599" t="s">
        <v>2177</v>
      </c>
      <c r="B21" s="2600"/>
      <c r="C21" s="2124"/>
      <c r="D21" s="2212"/>
      <c r="E21" s="2212"/>
      <c r="F21" s="2212"/>
      <c r="G21" s="2105"/>
      <c r="H21" s="2126"/>
      <c r="I21" s="2031"/>
      <c r="J21" s="2213"/>
      <c r="K21" s="2127"/>
      <c r="L21" s="2017"/>
      <c r="M21" s="2062" t="e">
        <f>IF(ISNUMBER(FIND("/",#REF!,1)),MID(#REF!,1,FIND("/",#REF!,1)-1),#REF!)</f>
        <v>#REF!</v>
      </c>
      <c r="N21" s="2062" t="str">
        <f>IF(ISNUMBER(FIND("/",#REF!,1)),MID(#REF!,FIND("/",#REF!,1)+1,LEN(#REF!)),"")</f>
        <v/>
      </c>
      <c r="O21" s="2096"/>
      <c r="P21" s="2096"/>
      <c r="Q21" s="2096"/>
      <c r="R21" s="2096"/>
      <c r="S21" s="2096"/>
      <c r="T21" s="2096"/>
      <c r="U21" s="2096"/>
      <c r="V21" s="2096"/>
      <c r="W21" s="2096"/>
    </row>
    <row r="22" spans="1:23" s="2009" customFormat="1">
      <c r="A22" s="2160"/>
      <c r="B22" s="2097"/>
      <c r="C22" s="2157"/>
      <c r="D22" s="2062"/>
      <c r="E22" s="2062"/>
      <c r="F22" s="2062"/>
      <c r="G22" s="2097"/>
      <c r="H22" s="2158"/>
      <c r="J22" s="2214"/>
      <c r="K22" s="2062"/>
      <c r="L22" s="2017"/>
      <c r="M22" s="2062" t="e">
        <f>IF(ISNUMBER(FIND("/",#REF!,1)),MID(#REF!,1,FIND("/",#REF!,1)-1),#REF!)</f>
        <v>#REF!</v>
      </c>
      <c r="N22" s="2062" t="str">
        <f>IF(ISNUMBER(FIND("/",#REF!,1)),MID(#REF!,FIND("/",#REF!,1)+1,LEN(#REF!)),"")</f>
        <v/>
      </c>
      <c r="O22" s="2096"/>
      <c r="P22" s="2096"/>
      <c r="Q22" s="2096"/>
      <c r="R22" s="2096"/>
      <c r="S22" s="2096"/>
      <c r="T22" s="2096"/>
      <c r="U22" s="2096"/>
      <c r="V22" s="2096"/>
      <c r="W22" s="2096"/>
    </row>
    <row r="23" spans="1:23" ht="30">
      <c r="A23" s="401" t="s">
        <v>1599</v>
      </c>
      <c r="B23" s="401" t="s">
        <v>1600</v>
      </c>
      <c r="C23" s="401" t="s">
        <v>1601</v>
      </c>
      <c r="D23" s="401" t="s">
        <v>1602</v>
      </c>
      <c r="E23" s="2043"/>
      <c r="F23" s="2043"/>
      <c r="G23" s="2097"/>
      <c r="H23" s="2150"/>
      <c r="I23" s="2009"/>
      <c r="J23" s="2209"/>
      <c r="K23" s="2062"/>
      <c r="L23" s="135"/>
      <c r="O23" s="330"/>
      <c r="P23" s="330"/>
      <c r="Q23" s="330"/>
      <c r="R23" s="2096"/>
      <c r="S23" s="2096"/>
      <c r="T23" s="2096"/>
      <c r="U23" s="2096"/>
      <c r="V23" s="2096"/>
      <c r="W23" s="2096"/>
    </row>
    <row r="24" spans="1:23">
      <c r="A24" s="403">
        <f>COUNTIF($A7:$A22,"P*")</f>
        <v>13</v>
      </c>
      <c r="B24" s="403">
        <f>COUNTIF($A7:$A22,"S*")</f>
        <v>0</v>
      </c>
      <c r="C24" s="403">
        <f>COUNTIF($A7:$A22,"F")</f>
        <v>1</v>
      </c>
      <c r="D24" s="403">
        <f>COUNTIF($A7:$A22,"P*") + COUNTIF($A7:$A22,"S2") *2 + COUNTIF($A7:$A22,"S3") *3 + COUNTIF($A7:$A22,"S4") *4</f>
        <v>13</v>
      </c>
      <c r="E24" s="2097"/>
      <c r="F24" s="2097"/>
      <c r="G24" s="2097"/>
      <c r="H24" s="2150"/>
      <c r="I24" s="2009"/>
      <c r="J24" s="2209"/>
      <c r="K24" s="2062"/>
      <c r="M24" s="48">
        <f>IF(ISNUMBER(FIND("/",$B22,1)),MID($B22,1,FIND("/",$B22,1)-1),$B22)</f>
        <v>0</v>
      </c>
      <c r="N24" s="48" t="str">
        <f>IF(ISNUMBER(FIND("/",$B23,1)),MID($B23,FIND("/",$B23,1)+1,LEN($B23)),"")</f>
        <v/>
      </c>
      <c r="O24" s="330"/>
      <c r="P24" s="330"/>
      <c r="Q24" s="330"/>
      <c r="R24" s="2096"/>
      <c r="S24" s="2096"/>
      <c r="T24" s="2096"/>
      <c r="U24" s="2096"/>
      <c r="V24" s="2096"/>
      <c r="W24" s="2096"/>
    </row>
    <row r="25" spans="1:23" s="2009" customFormat="1">
      <c r="A25" s="2160"/>
      <c r="B25" s="2097"/>
      <c r="C25" s="2157"/>
      <c r="D25" s="2062"/>
      <c r="E25" s="2062"/>
      <c r="F25" s="2062"/>
      <c r="G25" s="2097"/>
      <c r="H25" s="2150"/>
      <c r="J25" s="2209"/>
      <c r="K25" s="2062"/>
      <c r="L25" s="2062"/>
      <c r="M25" s="2062" t="str">
        <f>IF(ISNUMBER(FIND("/",$B23,1)),MID($B23,1,FIND("/",$B23,1)-1),$B23)</f>
        <v>SISTEMAS</v>
      </c>
      <c r="N25" s="2062" t="str">
        <f>IF(ISNUMBER(FIND("/",$B24,1)),MID($B24,FIND("/",$B24,1)+1,LEN($B24)),"")</f>
        <v/>
      </c>
      <c r="O25" s="2096"/>
      <c r="P25" s="2096"/>
      <c r="Q25" s="2096"/>
      <c r="R25" s="2096"/>
      <c r="S25" s="2096"/>
      <c r="T25" s="2096"/>
      <c r="U25" s="2096"/>
      <c r="V25" s="2096"/>
      <c r="W25" s="2096"/>
    </row>
    <row r="26" spans="1:23" s="2009" customFormat="1">
      <c r="A26" s="2160"/>
      <c r="B26" s="2097"/>
      <c r="C26" s="2157"/>
      <c r="D26" s="2062"/>
      <c r="E26" s="2062"/>
      <c r="F26" s="2062"/>
      <c r="G26" s="2097"/>
      <c r="H26" s="2150"/>
      <c r="J26" s="2209"/>
      <c r="K26" s="2062"/>
      <c r="L26" s="2062"/>
      <c r="M26" s="2062">
        <f t="shared" ref="M26:M89" si="3">IF(ISNUMBER(FIND("/",$B33,1)),MID($B33,1,FIND("/",$B33,1)-1),$B33)</f>
        <v>0</v>
      </c>
      <c r="N26" s="2062" t="str">
        <f t="shared" ref="N26:N89" si="4">IF(ISNUMBER(FIND("/",$B33,1)),MID($B33,FIND("/",$B33,1)+1,LEN($B33)),"")</f>
        <v/>
      </c>
      <c r="O26" s="2096"/>
      <c r="P26" s="2096"/>
      <c r="Q26" s="2096"/>
      <c r="R26" s="2096"/>
      <c r="S26" s="2096"/>
      <c r="T26" s="2096"/>
      <c r="U26" s="2096"/>
      <c r="V26" s="2096"/>
      <c r="W26" s="2096"/>
    </row>
    <row r="27" spans="1:23" s="2009" customFormat="1">
      <c r="A27" s="2160"/>
      <c r="B27" s="2097"/>
      <c r="C27" s="2157"/>
      <c r="D27" s="2062"/>
      <c r="E27" s="2062"/>
      <c r="F27" s="2062"/>
      <c r="G27" s="2097"/>
      <c r="H27" s="2150"/>
      <c r="J27" s="2209"/>
      <c r="K27" s="2062"/>
      <c r="L27" s="2062"/>
      <c r="M27" s="2062">
        <f t="shared" si="3"/>
        <v>0</v>
      </c>
      <c r="N27" s="2062" t="str">
        <f t="shared" si="4"/>
        <v/>
      </c>
      <c r="O27" s="2096"/>
      <c r="P27" s="2096"/>
      <c r="Q27" s="2096"/>
      <c r="R27" s="2096"/>
      <c r="S27" s="2096"/>
      <c r="T27" s="2096"/>
      <c r="U27" s="2096"/>
      <c r="V27" s="2096"/>
      <c r="W27" s="2096"/>
    </row>
    <row r="28" spans="1:23" s="2009" customFormat="1">
      <c r="A28" s="2160"/>
      <c r="B28" s="2097"/>
      <c r="C28" s="2157"/>
      <c r="D28" s="2062"/>
      <c r="E28" s="2062"/>
      <c r="F28" s="2062"/>
      <c r="G28" s="2097"/>
      <c r="H28" s="2150"/>
      <c r="J28" s="2209"/>
      <c r="K28" s="2062"/>
      <c r="L28" s="2062"/>
      <c r="M28" s="2062">
        <f t="shared" si="3"/>
        <v>0</v>
      </c>
      <c r="N28" s="2062" t="str">
        <f t="shared" si="4"/>
        <v/>
      </c>
      <c r="O28" s="2096"/>
      <c r="P28" s="2096"/>
      <c r="Q28" s="2096"/>
      <c r="R28" s="2096"/>
      <c r="S28" s="2096"/>
      <c r="T28" s="2096"/>
      <c r="U28" s="2096"/>
      <c r="V28" s="2096"/>
      <c r="W28" s="2096"/>
    </row>
    <row r="29" spans="1:23" s="2009" customFormat="1">
      <c r="A29" s="2160"/>
      <c r="B29" s="2097"/>
      <c r="C29" s="2157"/>
      <c r="D29" s="2062"/>
      <c r="E29" s="2062"/>
      <c r="F29" s="2062"/>
      <c r="G29" s="2097"/>
      <c r="H29" s="2150"/>
      <c r="J29" s="2209"/>
      <c r="K29" s="2062"/>
      <c r="L29" s="2062"/>
      <c r="M29" s="2062">
        <f t="shared" si="3"/>
        <v>0</v>
      </c>
      <c r="N29" s="2062" t="str">
        <f t="shared" si="4"/>
        <v/>
      </c>
      <c r="O29" s="2096"/>
      <c r="P29" s="2096"/>
      <c r="Q29" s="2096"/>
      <c r="R29" s="2096"/>
      <c r="S29" s="2096"/>
      <c r="T29" s="2096"/>
      <c r="U29" s="2096"/>
      <c r="V29" s="2096"/>
      <c r="W29" s="2096"/>
    </row>
    <row r="30" spans="1:23" s="2009" customFormat="1">
      <c r="A30" s="2160"/>
      <c r="B30" s="2097"/>
      <c r="C30" s="2157"/>
      <c r="D30" s="2062"/>
      <c r="E30" s="2062"/>
      <c r="F30" s="2062"/>
      <c r="G30" s="2097"/>
      <c r="H30" s="2150"/>
      <c r="J30" s="2209"/>
      <c r="K30" s="2062"/>
      <c r="L30" s="2062"/>
      <c r="M30" s="2062">
        <f t="shared" si="3"/>
        <v>0</v>
      </c>
      <c r="N30" s="2062" t="str">
        <f t="shared" si="4"/>
        <v/>
      </c>
      <c r="O30" s="2096"/>
      <c r="P30" s="2096"/>
      <c r="Q30" s="2096"/>
      <c r="R30" s="2096"/>
      <c r="S30" s="2096"/>
      <c r="T30" s="2096"/>
      <c r="U30" s="2096"/>
      <c r="V30" s="2096"/>
      <c r="W30" s="2096"/>
    </row>
    <row r="31" spans="1:23" s="2009" customFormat="1">
      <c r="A31" s="2160"/>
      <c r="B31" s="2097"/>
      <c r="C31" s="2157"/>
      <c r="D31" s="2062"/>
      <c r="E31" s="2062"/>
      <c r="F31" s="2062"/>
      <c r="G31" s="2097"/>
      <c r="H31" s="2150"/>
      <c r="J31" s="2209"/>
      <c r="K31" s="2062"/>
      <c r="L31" s="2062"/>
      <c r="M31" s="2062">
        <f t="shared" si="3"/>
        <v>0</v>
      </c>
      <c r="N31" s="2062" t="str">
        <f t="shared" si="4"/>
        <v/>
      </c>
      <c r="O31" s="2096"/>
      <c r="P31" s="2096"/>
      <c r="Q31" s="2096"/>
      <c r="R31" s="2096"/>
      <c r="S31" s="2096"/>
      <c r="T31" s="2096"/>
      <c r="U31" s="2096"/>
      <c r="V31" s="2096"/>
      <c r="W31" s="2096"/>
    </row>
    <row r="32" spans="1:23" s="2009" customFormat="1">
      <c r="A32" s="2160"/>
      <c r="B32" s="2097"/>
      <c r="C32" s="2157"/>
      <c r="D32" s="2062"/>
      <c r="E32" s="2062"/>
      <c r="F32" s="2062"/>
      <c r="G32" s="2097"/>
      <c r="H32" s="2150"/>
      <c r="J32" s="2209"/>
      <c r="K32" s="2062"/>
      <c r="L32" s="2062"/>
      <c r="M32" s="2062">
        <f t="shared" si="3"/>
        <v>0</v>
      </c>
      <c r="N32" s="2062" t="str">
        <f t="shared" si="4"/>
        <v/>
      </c>
    </row>
    <row r="33" spans="1:14" s="2009" customFormat="1">
      <c r="A33" s="2160"/>
      <c r="B33" s="2097"/>
      <c r="C33" s="2157"/>
      <c r="D33" s="2062"/>
      <c r="E33" s="2062"/>
      <c r="F33" s="2062"/>
      <c r="G33" s="2097"/>
      <c r="H33" s="2150"/>
      <c r="J33" s="2209"/>
      <c r="K33" s="2062"/>
      <c r="L33" s="2062"/>
      <c r="M33" s="2062">
        <f t="shared" si="3"/>
        <v>0</v>
      </c>
      <c r="N33" s="2062" t="str">
        <f t="shared" si="4"/>
        <v/>
      </c>
    </row>
    <row r="34" spans="1:14" s="2009" customFormat="1">
      <c r="A34" s="2160"/>
      <c r="B34" s="2097"/>
      <c r="C34" s="2157"/>
      <c r="D34" s="2062"/>
      <c r="E34" s="2062"/>
      <c r="F34" s="2062"/>
      <c r="G34" s="2097"/>
      <c r="H34" s="2150"/>
      <c r="J34" s="2209"/>
      <c r="K34" s="2062"/>
      <c r="L34" s="2062"/>
      <c r="M34" s="2062">
        <f t="shared" si="3"/>
        <v>0</v>
      </c>
      <c r="N34" s="2062" t="str">
        <f t="shared" si="4"/>
        <v/>
      </c>
    </row>
    <row r="35" spans="1:14" s="2009" customFormat="1">
      <c r="A35" s="2160"/>
      <c r="B35" s="2097"/>
      <c r="C35" s="2157"/>
      <c r="D35" s="2062"/>
      <c r="E35" s="2062"/>
      <c r="F35" s="2062"/>
      <c r="G35" s="2097"/>
      <c r="H35" s="2150"/>
      <c r="J35" s="2209"/>
      <c r="K35" s="2062"/>
      <c r="L35" s="2062"/>
      <c r="M35" s="2062">
        <f t="shared" si="3"/>
        <v>0</v>
      </c>
      <c r="N35" s="2062" t="str">
        <f t="shared" si="4"/>
        <v/>
      </c>
    </row>
    <row r="36" spans="1:14" s="2009" customFormat="1">
      <c r="A36" s="2160"/>
      <c r="B36" s="2097"/>
      <c r="C36" s="2157"/>
      <c r="D36" s="2062"/>
      <c r="E36" s="2062"/>
      <c r="F36" s="2062"/>
      <c r="G36" s="2097"/>
      <c r="H36" s="2150"/>
      <c r="J36" s="2209"/>
      <c r="K36" s="2062"/>
      <c r="L36" s="2062"/>
      <c r="M36" s="2062">
        <f t="shared" si="3"/>
        <v>0</v>
      </c>
      <c r="N36" s="2062" t="str">
        <f t="shared" si="4"/>
        <v/>
      </c>
    </row>
    <row r="37" spans="1:14" s="2009" customFormat="1">
      <c r="A37" s="2160"/>
      <c r="B37" s="2097"/>
      <c r="C37" s="2157"/>
      <c r="D37" s="2062"/>
      <c r="E37" s="2062"/>
      <c r="F37" s="2062"/>
      <c r="G37" s="2097"/>
      <c r="H37" s="2150"/>
      <c r="J37" s="2209"/>
      <c r="K37" s="2062"/>
      <c r="L37" s="2062"/>
      <c r="M37" s="2062">
        <f t="shared" si="3"/>
        <v>0</v>
      </c>
      <c r="N37" s="2062" t="str">
        <f t="shared" si="4"/>
        <v/>
      </c>
    </row>
    <row r="38" spans="1:14" s="2009" customFormat="1">
      <c r="A38" s="2160"/>
      <c r="C38" s="2157"/>
      <c r="D38" s="2062"/>
      <c r="E38" s="2062"/>
      <c r="F38" s="2062"/>
      <c r="G38" s="2097"/>
      <c r="H38" s="2150"/>
      <c r="J38" s="2209"/>
      <c r="K38" s="2062"/>
      <c r="L38" s="2062"/>
      <c r="M38" s="2062">
        <f t="shared" si="3"/>
        <v>0</v>
      </c>
      <c r="N38" s="2062" t="str">
        <f t="shared" si="4"/>
        <v/>
      </c>
    </row>
    <row r="39" spans="1:14" s="2009" customFormat="1">
      <c r="A39" s="2160"/>
      <c r="B39" s="2097"/>
      <c r="C39" s="2157"/>
      <c r="D39" s="2062"/>
      <c r="E39" s="2062"/>
      <c r="F39" s="2062"/>
      <c r="G39" s="2097"/>
      <c r="H39" s="2150"/>
      <c r="J39" s="2209"/>
      <c r="K39" s="2062"/>
      <c r="L39" s="2062"/>
      <c r="M39" s="2062">
        <f t="shared" si="3"/>
        <v>0</v>
      </c>
      <c r="N39" s="2062" t="str">
        <f t="shared" si="4"/>
        <v/>
      </c>
    </row>
    <row r="40" spans="1:14" s="2009" customFormat="1">
      <c r="A40" s="2160"/>
      <c r="B40" s="2097"/>
      <c r="C40" s="2157"/>
      <c r="D40" s="2062"/>
      <c r="E40" s="2062"/>
      <c r="F40" s="2062"/>
      <c r="G40" s="2097"/>
      <c r="H40" s="2150"/>
      <c r="J40" s="2209"/>
      <c r="K40" s="2062"/>
      <c r="L40" s="2062"/>
      <c r="M40" s="2062">
        <f t="shared" si="3"/>
        <v>0</v>
      </c>
      <c r="N40" s="2062" t="str">
        <f t="shared" si="4"/>
        <v/>
      </c>
    </row>
    <row r="41" spans="1:14" s="2009" customFormat="1">
      <c r="A41" s="2160"/>
      <c r="B41" s="2097"/>
      <c r="C41" s="2157"/>
      <c r="D41" s="2062"/>
      <c r="E41" s="2062"/>
      <c r="F41" s="2062"/>
      <c r="G41" s="2097"/>
      <c r="H41" s="2150"/>
      <c r="J41" s="2209"/>
      <c r="K41" s="2062"/>
      <c r="L41" s="2062"/>
      <c r="M41" s="2062">
        <f t="shared" si="3"/>
        <v>0</v>
      </c>
      <c r="N41" s="2062" t="str">
        <f t="shared" si="4"/>
        <v/>
      </c>
    </row>
    <row r="42" spans="1:14">
      <c r="A42" s="71"/>
      <c r="B42" s="46"/>
      <c r="C42" s="326"/>
      <c r="D42" s="48"/>
      <c r="E42" s="48"/>
      <c r="F42" s="48"/>
      <c r="G42" s="46"/>
      <c r="H42" s="14"/>
      <c r="M42" s="48">
        <f t="shared" si="3"/>
        <v>0</v>
      </c>
      <c r="N42" s="48" t="str">
        <f t="shared" si="4"/>
        <v/>
      </c>
    </row>
    <row r="43" spans="1:14">
      <c r="A43" s="71"/>
      <c r="B43" s="46"/>
      <c r="C43" s="326"/>
      <c r="D43" s="48"/>
      <c r="E43" s="48"/>
      <c r="F43" s="48"/>
      <c r="G43" s="46"/>
      <c r="H43" s="14"/>
      <c r="M43" s="48">
        <f t="shared" si="3"/>
        <v>0</v>
      </c>
      <c r="N43" s="48" t="str">
        <f t="shared" si="4"/>
        <v/>
      </c>
    </row>
    <row r="44" spans="1:14">
      <c r="A44" s="71"/>
      <c r="B44" s="46"/>
      <c r="C44" s="326"/>
      <c r="D44" s="48"/>
      <c r="E44" s="48"/>
      <c r="F44" s="48"/>
      <c r="G44" s="46"/>
      <c r="H44" s="14"/>
      <c r="M44" s="48">
        <f t="shared" si="3"/>
        <v>0</v>
      </c>
      <c r="N44" s="48" t="str">
        <f t="shared" si="4"/>
        <v/>
      </c>
    </row>
    <row r="45" spans="1:14">
      <c r="A45" s="71"/>
      <c r="B45" s="46"/>
      <c r="C45" s="326"/>
      <c r="D45" s="48"/>
      <c r="E45" s="48"/>
      <c r="F45" s="48"/>
      <c r="G45" s="46"/>
      <c r="H45" s="14"/>
      <c r="M45" s="48">
        <f t="shared" si="3"/>
        <v>0</v>
      </c>
      <c r="N45" s="48" t="str">
        <f t="shared" si="4"/>
        <v/>
      </c>
    </row>
    <row r="46" spans="1:14">
      <c r="A46" s="71"/>
      <c r="B46" s="46"/>
      <c r="C46" s="326"/>
      <c r="D46" s="48"/>
      <c r="E46" s="48"/>
      <c r="F46" s="48"/>
      <c r="G46" s="46"/>
      <c r="H46" s="14"/>
      <c r="M46" s="48">
        <f t="shared" si="3"/>
        <v>0</v>
      </c>
      <c r="N46" s="48" t="str">
        <f t="shared" si="4"/>
        <v/>
      </c>
    </row>
    <row r="47" spans="1:14">
      <c r="A47" s="71"/>
      <c r="B47" s="46"/>
      <c r="C47" s="326"/>
      <c r="D47" s="48"/>
      <c r="E47" s="48"/>
      <c r="F47" s="48"/>
      <c r="G47" s="46"/>
      <c r="H47" s="14"/>
      <c r="M47" s="48">
        <f t="shared" si="3"/>
        <v>0</v>
      </c>
      <c r="N47" s="48" t="str">
        <f t="shared" si="4"/>
        <v/>
      </c>
    </row>
    <row r="48" spans="1:14">
      <c r="A48" s="71"/>
      <c r="B48" s="46"/>
      <c r="C48" s="326"/>
      <c r="D48" s="48"/>
      <c r="E48" s="48"/>
      <c r="F48" s="48"/>
      <c r="G48" s="46"/>
      <c r="H48" s="14"/>
      <c r="M48" s="48">
        <f t="shared" si="3"/>
        <v>0</v>
      </c>
      <c r="N48" s="48" t="str">
        <f t="shared" si="4"/>
        <v/>
      </c>
    </row>
    <row r="49" spans="1:14">
      <c r="A49" s="71"/>
      <c r="B49" s="46"/>
      <c r="C49" s="326"/>
      <c r="D49" s="48"/>
      <c r="E49" s="48"/>
      <c r="F49" s="48"/>
      <c r="G49" s="46"/>
      <c r="H49" s="14"/>
      <c r="M49" s="48">
        <f t="shared" si="3"/>
        <v>0</v>
      </c>
      <c r="N49" s="48" t="str">
        <f t="shared" si="4"/>
        <v/>
      </c>
    </row>
    <row r="50" spans="1:14">
      <c r="A50" s="71"/>
      <c r="B50" s="46"/>
      <c r="C50" s="326"/>
      <c r="D50" s="48"/>
      <c r="E50" s="48"/>
      <c r="F50" s="48"/>
      <c r="G50" s="46"/>
      <c r="H50" s="14"/>
      <c r="M50" s="48">
        <f t="shared" si="3"/>
        <v>0</v>
      </c>
      <c r="N50" s="48" t="str">
        <f t="shared" si="4"/>
        <v/>
      </c>
    </row>
    <row r="51" spans="1:14">
      <c r="A51" s="71"/>
      <c r="B51" s="46"/>
      <c r="C51" s="326"/>
      <c r="D51" s="48"/>
      <c r="E51" s="48"/>
      <c r="F51" s="48"/>
      <c r="G51" s="46"/>
      <c r="H51" s="14"/>
      <c r="M51" s="48">
        <f t="shared" si="3"/>
        <v>0</v>
      </c>
      <c r="N51" s="48" t="str">
        <f t="shared" si="4"/>
        <v/>
      </c>
    </row>
    <row r="52" spans="1:14">
      <c r="A52" s="71"/>
      <c r="B52" s="46"/>
      <c r="C52" s="326"/>
      <c r="D52" s="48"/>
      <c r="E52" s="48"/>
      <c r="F52" s="48"/>
      <c r="G52" s="46"/>
      <c r="H52" s="14"/>
      <c r="M52" s="48">
        <f t="shared" si="3"/>
        <v>0</v>
      </c>
      <c r="N52" s="48" t="str">
        <f t="shared" si="4"/>
        <v/>
      </c>
    </row>
    <row r="53" spans="1:14">
      <c r="A53" s="71"/>
      <c r="B53" s="46"/>
      <c r="C53" s="326"/>
      <c r="D53" s="48"/>
      <c r="E53" s="48"/>
      <c r="F53" s="48"/>
      <c r="G53" s="46"/>
      <c r="H53" s="14"/>
      <c r="M53" s="48">
        <f t="shared" si="3"/>
        <v>0</v>
      </c>
      <c r="N53" s="48" t="str">
        <f t="shared" si="4"/>
        <v/>
      </c>
    </row>
    <row r="54" spans="1:14">
      <c r="A54" s="71"/>
      <c r="B54" s="46"/>
      <c r="C54" s="326"/>
      <c r="D54" s="48"/>
      <c r="E54" s="48"/>
      <c r="F54" s="48"/>
      <c r="G54" s="46"/>
      <c r="H54" s="14"/>
      <c r="M54" s="48">
        <f t="shared" si="3"/>
        <v>0</v>
      </c>
      <c r="N54" s="48" t="str">
        <f t="shared" si="4"/>
        <v/>
      </c>
    </row>
    <row r="55" spans="1:14">
      <c r="A55" s="71"/>
      <c r="B55" s="46"/>
      <c r="C55" s="326"/>
      <c r="D55" s="48"/>
      <c r="E55" s="48"/>
      <c r="F55" s="48"/>
      <c r="G55" s="46"/>
      <c r="H55" s="14"/>
      <c r="L55" s="361"/>
      <c r="M55" s="48">
        <f t="shared" si="3"/>
        <v>0</v>
      </c>
      <c r="N55" s="48" t="str">
        <f t="shared" si="4"/>
        <v/>
      </c>
    </row>
    <row r="56" spans="1:14">
      <c r="A56" s="71"/>
      <c r="B56" s="46"/>
      <c r="C56" s="326"/>
      <c r="D56" s="48"/>
      <c r="E56" s="48"/>
      <c r="F56" s="48"/>
      <c r="G56" s="46"/>
      <c r="H56" s="14"/>
      <c r="L56" s="361"/>
      <c r="M56" s="48">
        <f t="shared" si="3"/>
        <v>0</v>
      </c>
      <c r="N56" s="48" t="str">
        <f t="shared" si="4"/>
        <v/>
      </c>
    </row>
    <row r="57" spans="1:14">
      <c r="A57" s="71"/>
      <c r="B57" s="46"/>
      <c r="C57" s="326"/>
      <c r="D57" s="48"/>
      <c r="E57" s="48"/>
      <c r="F57" s="48"/>
      <c r="G57" s="46"/>
      <c r="H57" s="14"/>
      <c r="M57" s="48">
        <f t="shared" si="3"/>
        <v>0</v>
      </c>
      <c r="N57" s="48" t="str">
        <f t="shared" si="4"/>
        <v/>
      </c>
    </row>
    <row r="58" spans="1:14">
      <c r="A58" s="71"/>
      <c r="B58" s="46"/>
      <c r="C58" s="326"/>
      <c r="D58" s="48"/>
      <c r="E58" s="48"/>
      <c r="F58" s="48"/>
      <c r="G58" s="46"/>
      <c r="H58" s="14"/>
      <c r="M58" s="48">
        <f t="shared" si="3"/>
        <v>0</v>
      </c>
      <c r="N58" s="48" t="str">
        <f t="shared" si="4"/>
        <v/>
      </c>
    </row>
    <row r="59" spans="1:14">
      <c r="A59" s="71"/>
      <c r="B59" s="46"/>
      <c r="C59" s="326"/>
      <c r="D59" s="48"/>
      <c r="E59" s="48"/>
      <c r="F59" s="48"/>
      <c r="G59" s="46"/>
      <c r="H59" s="14"/>
      <c r="M59" s="48">
        <f t="shared" si="3"/>
        <v>0</v>
      </c>
      <c r="N59" s="48" t="str">
        <f t="shared" si="4"/>
        <v/>
      </c>
    </row>
    <row r="60" spans="1:14">
      <c r="A60" s="71"/>
      <c r="B60" s="46"/>
      <c r="C60" s="326"/>
      <c r="D60" s="48"/>
      <c r="E60" s="48"/>
      <c r="F60" s="48"/>
      <c r="G60" s="46"/>
      <c r="H60" s="14"/>
      <c r="M60" s="48">
        <f t="shared" si="3"/>
        <v>0</v>
      </c>
      <c r="N60" s="48" t="str">
        <f t="shared" si="4"/>
        <v/>
      </c>
    </row>
    <row r="61" spans="1:14">
      <c r="A61" s="71"/>
      <c r="B61" s="46"/>
      <c r="C61" s="326"/>
      <c r="D61" s="48"/>
      <c r="E61" s="48"/>
      <c r="F61" s="48"/>
      <c r="G61" s="46"/>
      <c r="H61" s="14"/>
      <c r="M61" s="48">
        <f t="shared" si="3"/>
        <v>0</v>
      </c>
      <c r="N61" s="48" t="str">
        <f t="shared" si="4"/>
        <v/>
      </c>
    </row>
    <row r="62" spans="1:14">
      <c r="A62" s="71"/>
      <c r="B62" s="46"/>
      <c r="C62" s="326"/>
      <c r="D62" s="48"/>
      <c r="E62" s="48"/>
      <c r="F62" s="48"/>
      <c r="G62" s="46"/>
      <c r="H62" s="14"/>
      <c r="M62" s="48">
        <f t="shared" si="3"/>
        <v>0</v>
      </c>
      <c r="N62" s="48" t="str">
        <f t="shared" si="4"/>
        <v/>
      </c>
    </row>
    <row r="63" spans="1:14">
      <c r="A63" s="71"/>
      <c r="B63" s="46"/>
      <c r="C63" s="326"/>
      <c r="D63" s="48"/>
      <c r="E63" s="48"/>
      <c r="F63" s="48"/>
      <c r="G63" s="46"/>
      <c r="H63" s="14"/>
      <c r="M63" s="48">
        <f t="shared" si="3"/>
        <v>0</v>
      </c>
      <c r="N63" s="48" t="str">
        <f t="shared" si="4"/>
        <v/>
      </c>
    </row>
    <row r="64" spans="1:14">
      <c r="A64" s="71"/>
      <c r="B64" s="46"/>
      <c r="C64" s="326"/>
      <c r="D64" s="48"/>
      <c r="E64" s="48"/>
      <c r="F64" s="48"/>
      <c r="G64" s="46"/>
      <c r="H64" s="14"/>
      <c r="M64" s="48">
        <f t="shared" si="3"/>
        <v>0</v>
      </c>
      <c r="N64" s="48" t="str">
        <f t="shared" si="4"/>
        <v/>
      </c>
    </row>
    <row r="65" spans="1:14">
      <c r="A65" s="71"/>
      <c r="B65" s="46"/>
      <c r="C65" s="326"/>
      <c r="D65" s="48"/>
      <c r="E65" s="48"/>
      <c r="F65" s="48"/>
      <c r="G65" s="46"/>
      <c r="H65" s="14"/>
      <c r="M65" s="48">
        <f t="shared" si="3"/>
        <v>0</v>
      </c>
      <c r="N65" s="48" t="str">
        <f t="shared" si="4"/>
        <v/>
      </c>
    </row>
    <row r="66" spans="1:14">
      <c r="A66" s="71"/>
      <c r="B66" s="46"/>
      <c r="C66" s="326"/>
      <c r="D66" s="48"/>
      <c r="E66" s="48"/>
      <c r="F66" s="48"/>
      <c r="G66" s="46"/>
      <c r="H66" s="14"/>
      <c r="M66" s="48">
        <f t="shared" si="3"/>
        <v>0</v>
      </c>
      <c r="N66" s="48" t="str">
        <f t="shared" si="4"/>
        <v/>
      </c>
    </row>
    <row r="67" spans="1:14">
      <c r="A67" s="71"/>
      <c r="B67" s="46"/>
      <c r="C67" s="326"/>
      <c r="D67" s="48"/>
      <c r="E67" s="48"/>
      <c r="F67" s="48"/>
      <c r="G67" s="46"/>
      <c r="H67" s="14"/>
      <c r="M67" s="48">
        <f t="shared" si="3"/>
        <v>0</v>
      </c>
      <c r="N67" s="48" t="str">
        <f t="shared" si="4"/>
        <v/>
      </c>
    </row>
    <row r="68" spans="1:14">
      <c r="A68" s="71"/>
      <c r="B68" s="46"/>
      <c r="C68" s="326"/>
      <c r="D68" s="48"/>
      <c r="E68" s="48"/>
      <c r="F68" s="48"/>
      <c r="G68" s="46"/>
      <c r="H68" s="14"/>
      <c r="M68" s="48">
        <f t="shared" si="3"/>
        <v>0</v>
      </c>
      <c r="N68" s="48" t="str">
        <f t="shared" si="4"/>
        <v/>
      </c>
    </row>
    <row r="69" spans="1:14">
      <c r="A69" s="71"/>
      <c r="B69" s="46"/>
      <c r="C69" s="326"/>
      <c r="D69" s="48"/>
      <c r="E69" s="48"/>
      <c r="F69" s="48"/>
      <c r="G69" s="46"/>
      <c r="H69" s="14"/>
      <c r="M69" s="48">
        <f t="shared" si="3"/>
        <v>0</v>
      </c>
      <c r="N69" s="48" t="str">
        <f t="shared" si="4"/>
        <v/>
      </c>
    </row>
    <row r="70" spans="1:14">
      <c r="A70" s="71"/>
      <c r="B70" s="46"/>
      <c r="C70" s="326"/>
      <c r="D70" s="48"/>
      <c r="E70" s="48"/>
      <c r="F70" s="48"/>
      <c r="G70" s="46"/>
      <c r="H70" s="14"/>
      <c r="M70" s="48">
        <f t="shared" si="3"/>
        <v>0</v>
      </c>
      <c r="N70" s="48" t="str">
        <f t="shared" si="4"/>
        <v/>
      </c>
    </row>
    <row r="71" spans="1:14">
      <c r="A71" s="71"/>
      <c r="B71" s="46"/>
      <c r="C71" s="326"/>
      <c r="D71" s="48"/>
      <c r="E71" s="48"/>
      <c r="F71" s="48"/>
      <c r="G71" s="46"/>
      <c r="H71" s="14"/>
      <c r="M71" s="48">
        <f t="shared" si="3"/>
        <v>0</v>
      </c>
      <c r="N71" s="48" t="str">
        <f t="shared" si="4"/>
        <v/>
      </c>
    </row>
    <row r="72" spans="1:14">
      <c r="A72" s="71"/>
      <c r="B72" s="46"/>
      <c r="C72" s="326"/>
      <c r="D72" s="48"/>
      <c r="E72" s="48"/>
      <c r="F72" s="48"/>
      <c r="G72" s="46"/>
      <c r="H72" s="14"/>
      <c r="M72" s="48">
        <f t="shared" si="3"/>
        <v>0</v>
      </c>
      <c r="N72" s="48" t="str">
        <f t="shared" si="4"/>
        <v/>
      </c>
    </row>
    <row r="73" spans="1:14">
      <c r="A73" s="71"/>
      <c r="B73" s="46"/>
      <c r="C73" s="326"/>
      <c r="D73" s="48"/>
      <c r="E73" s="48"/>
      <c r="F73" s="48"/>
      <c r="G73" s="46"/>
      <c r="H73" s="14"/>
      <c r="M73" s="48">
        <f t="shared" si="3"/>
        <v>0</v>
      </c>
      <c r="N73" s="48" t="str">
        <f t="shared" si="4"/>
        <v/>
      </c>
    </row>
    <row r="74" spans="1:14">
      <c r="A74" s="71"/>
      <c r="B74" s="46"/>
      <c r="C74" s="326"/>
      <c r="D74" s="48"/>
      <c r="E74" s="48"/>
      <c r="F74" s="48"/>
      <c r="G74" s="46"/>
      <c r="H74" s="14"/>
      <c r="M74" s="48">
        <f t="shared" si="3"/>
        <v>0</v>
      </c>
      <c r="N74" s="48" t="str">
        <f t="shared" si="4"/>
        <v/>
      </c>
    </row>
    <row r="75" spans="1:14">
      <c r="A75" s="71"/>
      <c r="B75" s="46"/>
      <c r="C75" s="326"/>
      <c r="D75" s="48"/>
      <c r="E75" s="48"/>
      <c r="F75" s="48"/>
      <c r="G75" s="46"/>
      <c r="H75" s="14"/>
      <c r="M75" s="48">
        <f t="shared" si="3"/>
        <v>0</v>
      </c>
      <c r="N75" s="48" t="str">
        <f t="shared" si="4"/>
        <v/>
      </c>
    </row>
    <row r="76" spans="1:14">
      <c r="A76" s="71"/>
      <c r="B76" s="46"/>
      <c r="C76" s="326"/>
      <c r="D76" s="48"/>
      <c r="E76" s="48"/>
      <c r="F76" s="48"/>
      <c r="G76" s="46"/>
      <c r="H76" s="14"/>
      <c r="M76" s="48">
        <f t="shared" si="3"/>
        <v>0</v>
      </c>
      <c r="N76" s="48" t="str">
        <f t="shared" si="4"/>
        <v/>
      </c>
    </row>
    <row r="77" spans="1:14">
      <c r="A77" s="71"/>
      <c r="B77" s="46"/>
      <c r="C77" s="326"/>
      <c r="D77" s="48"/>
      <c r="E77" s="48"/>
      <c r="F77" s="48"/>
      <c r="G77" s="46"/>
      <c r="H77" s="14"/>
      <c r="M77" s="48">
        <f t="shared" si="3"/>
        <v>0</v>
      </c>
      <c r="N77" s="48" t="str">
        <f t="shared" si="4"/>
        <v/>
      </c>
    </row>
    <row r="78" spans="1:14">
      <c r="A78" s="71"/>
      <c r="B78" s="46"/>
      <c r="C78" s="326"/>
      <c r="D78" s="48"/>
      <c r="E78" s="48"/>
      <c r="F78" s="48"/>
      <c r="G78" s="46"/>
      <c r="H78" s="14"/>
      <c r="M78" s="48">
        <f t="shared" si="3"/>
        <v>0</v>
      </c>
      <c r="N78" s="48" t="str">
        <f t="shared" si="4"/>
        <v/>
      </c>
    </row>
    <row r="79" spans="1:14">
      <c r="A79" s="71"/>
      <c r="B79" s="46"/>
      <c r="C79" s="326"/>
      <c r="D79" s="48"/>
      <c r="E79" s="48"/>
      <c r="F79" s="48"/>
      <c r="G79" s="46"/>
      <c r="H79" s="14"/>
      <c r="M79" s="48">
        <f t="shared" si="3"/>
        <v>0</v>
      </c>
      <c r="N79" s="48" t="str">
        <f t="shared" si="4"/>
        <v/>
      </c>
    </row>
    <row r="80" spans="1:14">
      <c r="A80" s="71"/>
      <c r="B80" s="46"/>
      <c r="C80" s="326"/>
      <c r="D80" s="48"/>
      <c r="E80" s="48"/>
      <c r="F80" s="48"/>
      <c r="G80" s="46"/>
      <c r="H80" s="14"/>
      <c r="M80" s="48">
        <f t="shared" si="3"/>
        <v>0</v>
      </c>
      <c r="N80" s="48" t="str">
        <f t="shared" si="4"/>
        <v/>
      </c>
    </row>
    <row r="81" spans="1:14">
      <c r="A81" s="71"/>
      <c r="B81" s="46"/>
      <c r="C81" s="326"/>
      <c r="D81" s="48"/>
      <c r="E81" s="48"/>
      <c r="F81" s="48"/>
      <c r="G81" s="46"/>
      <c r="H81" s="14"/>
      <c r="M81" s="48">
        <f t="shared" si="3"/>
        <v>0</v>
      </c>
      <c r="N81" s="48" t="str">
        <f t="shared" si="4"/>
        <v/>
      </c>
    </row>
    <row r="82" spans="1:14">
      <c r="A82" s="71"/>
      <c r="B82" s="46"/>
      <c r="C82" s="326"/>
      <c r="D82" s="48"/>
      <c r="E82" s="48"/>
      <c r="F82" s="48"/>
      <c r="G82" s="46"/>
      <c r="H82" s="14"/>
      <c r="M82" s="48">
        <f t="shared" si="3"/>
        <v>0</v>
      </c>
      <c r="N82" s="48" t="str">
        <f t="shared" si="4"/>
        <v/>
      </c>
    </row>
    <row r="83" spans="1:14">
      <c r="A83" s="71"/>
      <c r="B83" s="46"/>
      <c r="C83" s="326"/>
      <c r="D83" s="48"/>
      <c r="E83" s="48"/>
      <c r="F83" s="48"/>
      <c r="G83" s="46"/>
      <c r="H83" s="14"/>
      <c r="M83" s="48">
        <f t="shared" si="3"/>
        <v>0</v>
      </c>
      <c r="N83" s="48" t="str">
        <f t="shared" si="4"/>
        <v/>
      </c>
    </row>
    <row r="84" spans="1:14">
      <c r="A84" s="71"/>
      <c r="B84" s="46"/>
      <c r="C84" s="326"/>
      <c r="D84" s="48"/>
      <c r="E84" s="48"/>
      <c r="F84" s="48"/>
      <c r="G84" s="46"/>
      <c r="H84" s="14"/>
      <c r="M84" s="48">
        <f t="shared" si="3"/>
        <v>0</v>
      </c>
      <c r="N84" s="48" t="str">
        <f t="shared" si="4"/>
        <v/>
      </c>
    </row>
    <row r="85" spans="1:14">
      <c r="A85" s="71"/>
      <c r="B85" s="46"/>
      <c r="C85" s="326"/>
      <c r="D85" s="48"/>
      <c r="E85" s="48"/>
      <c r="F85" s="48"/>
      <c r="G85" s="46"/>
      <c r="H85" s="14"/>
      <c r="M85" s="48">
        <f t="shared" si="3"/>
        <v>0</v>
      </c>
      <c r="N85" s="48" t="str">
        <f t="shared" si="4"/>
        <v/>
      </c>
    </row>
    <row r="86" spans="1:14">
      <c r="A86" s="71"/>
      <c r="B86" s="46"/>
      <c r="C86" s="326"/>
      <c r="D86" s="48"/>
      <c r="E86" s="48"/>
      <c r="F86" s="48"/>
      <c r="G86" s="46"/>
      <c r="H86" s="14"/>
      <c r="M86" s="48">
        <f t="shared" si="3"/>
        <v>0</v>
      </c>
      <c r="N86" s="48" t="str">
        <f t="shared" si="4"/>
        <v/>
      </c>
    </row>
    <row r="87" spans="1:14">
      <c r="A87" s="71"/>
      <c r="B87" s="46"/>
      <c r="C87" s="326"/>
      <c r="D87" s="48"/>
      <c r="E87" s="48"/>
      <c r="F87" s="48"/>
      <c r="G87" s="46"/>
      <c r="H87" s="14"/>
      <c r="M87" s="48">
        <f t="shared" si="3"/>
        <v>0</v>
      </c>
      <c r="N87" s="48" t="str">
        <f t="shared" si="4"/>
        <v/>
      </c>
    </row>
    <row r="88" spans="1:14">
      <c r="A88" s="71"/>
      <c r="B88" s="46"/>
      <c r="C88" s="326"/>
      <c r="D88" s="48"/>
      <c r="E88" s="48"/>
      <c r="F88" s="48"/>
      <c r="G88" s="46"/>
      <c r="H88" s="14"/>
      <c r="M88" s="48">
        <f t="shared" si="3"/>
        <v>0</v>
      </c>
      <c r="N88" s="48" t="str">
        <f t="shared" si="4"/>
        <v/>
      </c>
    </row>
    <row r="89" spans="1:14">
      <c r="A89" s="71"/>
      <c r="B89" s="46"/>
      <c r="C89" s="326"/>
      <c r="D89" s="48"/>
      <c r="E89" s="48"/>
      <c r="F89" s="48"/>
      <c r="G89" s="46"/>
      <c r="H89" s="14"/>
      <c r="M89" s="48">
        <f t="shared" si="3"/>
        <v>0</v>
      </c>
      <c r="N89" s="48" t="str">
        <f t="shared" si="4"/>
        <v/>
      </c>
    </row>
    <row r="90" spans="1:14">
      <c r="A90" s="71"/>
      <c r="B90" s="331"/>
      <c r="C90" s="326"/>
      <c r="D90" s="48"/>
      <c r="E90" s="48"/>
      <c r="F90" s="48"/>
      <c r="G90" s="46"/>
      <c r="H90" s="328"/>
      <c r="M90" s="48">
        <f t="shared" ref="M90:M153" si="5">IF(ISNUMBER(FIND("/",$B97,1)),MID($B97,1,FIND("/",$B97,1)-1),$B97)</f>
        <v>0</v>
      </c>
      <c r="N90" s="48" t="str">
        <f t="shared" ref="N90:N153" si="6">IF(ISNUMBER(FIND("/",$B97,1)),MID($B97,FIND("/",$B97,1)+1,LEN($B97)),"")</f>
        <v/>
      </c>
    </row>
    <row r="91" spans="1:14">
      <c r="A91" s="71"/>
      <c r="B91" s="331"/>
      <c r="C91" s="326"/>
      <c r="D91" s="48"/>
      <c r="E91" s="48"/>
      <c r="F91" s="48"/>
      <c r="G91" s="46"/>
      <c r="H91" s="328"/>
      <c r="M91" s="48">
        <f t="shared" si="5"/>
        <v>0</v>
      </c>
      <c r="N91" s="48" t="str">
        <f t="shared" si="6"/>
        <v/>
      </c>
    </row>
    <row r="92" spans="1:14">
      <c r="A92" s="71"/>
      <c r="B92" s="365"/>
      <c r="C92" s="366"/>
      <c r="D92" s="48"/>
      <c r="E92" s="48"/>
      <c r="F92" s="48"/>
      <c r="G92" s="331"/>
      <c r="H92" s="367"/>
      <c r="I92" s="7"/>
      <c r="J92" s="14"/>
      <c r="M92" s="48">
        <f t="shared" si="5"/>
        <v>0</v>
      </c>
      <c r="N92" s="48" t="str">
        <f t="shared" si="6"/>
        <v/>
      </c>
    </row>
    <row r="93" spans="1:14">
      <c r="A93" s="71"/>
      <c r="B93" s="331"/>
      <c r="C93" s="335"/>
      <c r="D93" s="48"/>
      <c r="E93" s="48"/>
      <c r="F93" s="48"/>
      <c r="G93" s="331"/>
      <c r="H93" s="368"/>
      <c r="M93" s="48">
        <f t="shared" si="5"/>
        <v>0</v>
      </c>
      <c r="N93" s="48" t="str">
        <f t="shared" si="6"/>
        <v/>
      </c>
    </row>
    <row r="94" spans="1:14">
      <c r="A94" s="71"/>
      <c r="B94" s="46"/>
      <c r="C94" s="335"/>
      <c r="D94" s="48"/>
      <c r="E94" s="48"/>
      <c r="F94" s="48"/>
      <c r="G94" s="46"/>
      <c r="H94" s="338"/>
      <c r="M94" s="48">
        <f t="shared" si="5"/>
        <v>0</v>
      </c>
      <c r="N94" s="48" t="str">
        <f t="shared" si="6"/>
        <v/>
      </c>
    </row>
    <row r="95" spans="1:14">
      <c r="A95" s="71"/>
      <c r="B95" s="46"/>
      <c r="C95" s="335"/>
      <c r="D95" s="48"/>
      <c r="E95" s="48"/>
      <c r="F95" s="48"/>
      <c r="G95" s="46"/>
      <c r="H95" s="338"/>
      <c r="M95" s="48">
        <f t="shared" si="5"/>
        <v>0</v>
      </c>
      <c r="N95" s="48" t="str">
        <f t="shared" si="6"/>
        <v/>
      </c>
    </row>
    <row r="96" spans="1:14">
      <c r="A96" s="71"/>
      <c r="B96" s="46"/>
      <c r="C96" s="335"/>
      <c r="D96" s="48"/>
      <c r="E96" s="48"/>
      <c r="F96" s="48"/>
      <c r="G96" s="46"/>
      <c r="H96" s="338"/>
      <c r="M96" s="48">
        <f t="shared" si="5"/>
        <v>0</v>
      </c>
      <c r="N96" s="48" t="str">
        <f t="shared" si="6"/>
        <v/>
      </c>
    </row>
    <row r="97" spans="1:14">
      <c r="A97" s="71"/>
      <c r="B97" s="46"/>
      <c r="C97" s="335"/>
      <c r="D97" s="48"/>
      <c r="E97" s="48"/>
      <c r="F97" s="48"/>
      <c r="G97" s="46"/>
      <c r="H97" s="338"/>
      <c r="L97" s="362"/>
      <c r="M97" s="48">
        <f t="shared" si="5"/>
        <v>0</v>
      </c>
      <c r="N97" s="48" t="str">
        <f t="shared" si="6"/>
        <v/>
      </c>
    </row>
    <row r="98" spans="1:14">
      <c r="A98" s="71"/>
      <c r="B98" s="46"/>
      <c r="C98" s="335"/>
      <c r="D98" s="48"/>
      <c r="E98" s="48"/>
      <c r="F98" s="48"/>
      <c r="G98" s="46"/>
      <c r="H98" s="338"/>
      <c r="M98" s="48">
        <f t="shared" si="5"/>
        <v>0</v>
      </c>
      <c r="N98" s="48" t="str">
        <f t="shared" si="6"/>
        <v/>
      </c>
    </row>
    <row r="99" spans="1:14">
      <c r="A99" s="71"/>
      <c r="B99" s="369"/>
      <c r="C99" s="370"/>
      <c r="D99" s="48"/>
      <c r="E99" s="48"/>
      <c r="F99" s="48"/>
      <c r="G99" s="46"/>
      <c r="H99" s="371"/>
      <c r="M99" s="48">
        <f t="shared" si="5"/>
        <v>0</v>
      </c>
      <c r="N99" s="48" t="str">
        <f t="shared" si="6"/>
        <v/>
      </c>
    </row>
    <row r="100" spans="1:14">
      <c r="A100" s="71"/>
      <c r="B100" s="46"/>
      <c r="C100" s="326"/>
      <c r="D100" s="48"/>
      <c r="E100" s="48"/>
      <c r="F100" s="48"/>
      <c r="G100" s="46"/>
      <c r="H100" s="338"/>
      <c r="J100" s="14"/>
      <c r="M100" s="48">
        <f t="shared" si="5"/>
        <v>0</v>
      </c>
      <c r="N100" s="48" t="str">
        <f t="shared" si="6"/>
        <v/>
      </c>
    </row>
    <row r="101" spans="1:14">
      <c r="A101" s="71"/>
      <c r="B101" s="46"/>
      <c r="C101" s="326"/>
      <c r="D101" s="48"/>
      <c r="E101" s="48"/>
      <c r="F101" s="48"/>
      <c r="G101" s="46"/>
      <c r="H101" s="338"/>
      <c r="J101" s="14"/>
      <c r="M101" s="48">
        <f t="shared" si="5"/>
        <v>0</v>
      </c>
      <c r="N101" s="48" t="str">
        <f t="shared" si="6"/>
        <v/>
      </c>
    </row>
    <row r="102" spans="1:14">
      <c r="A102" s="71"/>
      <c r="B102" s="46"/>
      <c r="C102" s="326"/>
      <c r="D102" s="48"/>
      <c r="E102" s="48"/>
      <c r="F102" s="48"/>
      <c r="G102" s="46"/>
      <c r="H102" s="338"/>
      <c r="J102" s="14"/>
      <c r="M102" s="48">
        <f t="shared" si="5"/>
        <v>0</v>
      </c>
      <c r="N102" s="48" t="str">
        <f t="shared" si="6"/>
        <v/>
      </c>
    </row>
    <row r="103" spans="1:14">
      <c r="A103" s="71"/>
      <c r="B103" s="46"/>
      <c r="C103" s="326"/>
      <c r="D103" s="48"/>
      <c r="E103" s="48"/>
      <c r="F103" s="48"/>
      <c r="G103" s="46"/>
      <c r="H103" s="338"/>
      <c r="J103" s="14"/>
      <c r="M103" s="48">
        <f t="shared" si="5"/>
        <v>0</v>
      </c>
      <c r="N103" s="48" t="str">
        <f t="shared" si="6"/>
        <v/>
      </c>
    </row>
    <row r="104" spans="1:14">
      <c r="A104" s="71"/>
      <c r="B104" s="46"/>
      <c r="C104" s="326"/>
      <c r="D104" s="48"/>
      <c r="E104" s="48"/>
      <c r="F104" s="48"/>
      <c r="G104" s="46"/>
      <c r="H104" s="338"/>
      <c r="J104" s="14"/>
      <c r="M104" s="48">
        <f t="shared" si="5"/>
        <v>0</v>
      </c>
      <c r="N104" s="48" t="str">
        <f t="shared" si="6"/>
        <v/>
      </c>
    </row>
    <row r="105" spans="1:14">
      <c r="A105" s="364"/>
      <c r="B105" s="46"/>
      <c r="C105" s="326"/>
      <c r="D105" s="48"/>
      <c r="E105" s="48"/>
      <c r="F105" s="48"/>
      <c r="G105" s="46"/>
      <c r="H105" s="338"/>
      <c r="J105" s="14"/>
      <c r="M105" s="48">
        <f t="shared" si="5"/>
        <v>0</v>
      </c>
      <c r="N105" s="48" t="str">
        <f t="shared" si="6"/>
        <v/>
      </c>
    </row>
    <row r="106" spans="1:14">
      <c r="A106" s="364"/>
      <c r="B106" s="46"/>
      <c r="C106" s="326"/>
      <c r="D106" s="48"/>
      <c r="E106" s="48"/>
      <c r="F106" s="48"/>
      <c r="G106" s="46"/>
      <c r="H106" s="338"/>
      <c r="J106" s="14"/>
      <c r="M106" s="48">
        <f t="shared" si="5"/>
        <v>0</v>
      </c>
      <c r="N106" s="48" t="str">
        <f t="shared" si="6"/>
        <v/>
      </c>
    </row>
    <row r="107" spans="1:14">
      <c r="A107" s="364"/>
      <c r="B107" s="46"/>
      <c r="C107" s="326"/>
      <c r="D107" s="48"/>
      <c r="E107" s="48"/>
      <c r="F107" s="48"/>
      <c r="G107" s="46"/>
      <c r="H107" s="338"/>
      <c r="M107" s="48">
        <f t="shared" si="5"/>
        <v>0</v>
      </c>
      <c r="N107" s="48" t="str">
        <f t="shared" si="6"/>
        <v/>
      </c>
    </row>
    <row r="108" spans="1:14">
      <c r="A108" s="71"/>
      <c r="B108" s="46"/>
      <c r="C108" s="326"/>
      <c r="D108" s="48"/>
      <c r="E108" s="48"/>
      <c r="F108" s="48"/>
      <c r="G108" s="46"/>
      <c r="H108" s="338"/>
      <c r="M108" s="48">
        <f t="shared" si="5"/>
        <v>0</v>
      </c>
      <c r="N108" s="48" t="str">
        <f t="shared" si="6"/>
        <v/>
      </c>
    </row>
    <row r="109" spans="1:14">
      <c r="B109" s="369"/>
      <c r="C109" s="366"/>
      <c r="D109" s="48"/>
      <c r="E109" s="48"/>
      <c r="F109" s="48"/>
      <c r="G109" s="46"/>
      <c r="H109" s="371"/>
      <c r="M109" s="48">
        <f t="shared" si="5"/>
        <v>0</v>
      </c>
      <c r="N109" s="48" t="str">
        <f t="shared" si="6"/>
        <v/>
      </c>
    </row>
    <row r="110" spans="1:14">
      <c r="A110" s="71"/>
      <c r="B110" s="46"/>
      <c r="C110" s="335"/>
      <c r="D110" s="48"/>
      <c r="E110" s="48"/>
      <c r="F110" s="48"/>
      <c r="G110" s="46"/>
      <c r="H110" s="338"/>
      <c r="M110" s="48">
        <f t="shared" si="5"/>
        <v>0</v>
      </c>
      <c r="N110" s="48" t="str">
        <f t="shared" si="6"/>
        <v/>
      </c>
    </row>
    <row r="111" spans="1:14">
      <c r="A111" s="71"/>
      <c r="B111" s="46"/>
      <c r="C111" s="335"/>
      <c r="D111" s="48"/>
      <c r="E111" s="48"/>
      <c r="F111" s="48"/>
      <c r="G111" s="46"/>
      <c r="H111" s="338"/>
      <c r="M111" s="48">
        <f t="shared" si="5"/>
        <v>0</v>
      </c>
      <c r="N111" s="48" t="str">
        <f t="shared" si="6"/>
        <v/>
      </c>
    </row>
    <row r="112" spans="1:14">
      <c r="A112" s="71"/>
      <c r="B112" s="46"/>
      <c r="C112" s="335"/>
      <c r="D112" s="48"/>
      <c r="E112" s="48"/>
      <c r="F112" s="48"/>
      <c r="G112" s="46"/>
      <c r="H112" s="338"/>
      <c r="M112" s="48">
        <f t="shared" si="5"/>
        <v>0</v>
      </c>
      <c r="N112" s="48" t="str">
        <f t="shared" si="6"/>
        <v/>
      </c>
    </row>
    <row r="113" spans="13:14">
      <c r="M113" s="48">
        <f t="shared" si="5"/>
        <v>0</v>
      </c>
      <c r="N113" s="48" t="str">
        <f t="shared" si="6"/>
        <v/>
      </c>
    </row>
    <row r="114" spans="13:14">
      <c r="M114" s="48">
        <f t="shared" si="5"/>
        <v>0</v>
      </c>
      <c r="N114" s="48" t="str">
        <f t="shared" si="6"/>
        <v/>
      </c>
    </row>
    <row r="115" spans="13:14">
      <c r="M115" s="48">
        <f t="shared" si="5"/>
        <v>0</v>
      </c>
      <c r="N115" s="48" t="str">
        <f t="shared" si="6"/>
        <v/>
      </c>
    </row>
    <row r="116" spans="13:14">
      <c r="M116" s="48">
        <f t="shared" si="5"/>
        <v>0</v>
      </c>
      <c r="N116" s="48" t="str">
        <f t="shared" si="6"/>
        <v/>
      </c>
    </row>
    <row r="117" spans="13:14">
      <c r="M117" s="48">
        <f t="shared" si="5"/>
        <v>0</v>
      </c>
      <c r="N117" s="48" t="str">
        <f t="shared" si="6"/>
        <v/>
      </c>
    </row>
    <row r="118" spans="13:14">
      <c r="M118" s="48">
        <f t="shared" si="5"/>
        <v>0</v>
      </c>
      <c r="N118" s="48" t="str">
        <f t="shared" si="6"/>
        <v/>
      </c>
    </row>
    <row r="119" spans="13:14">
      <c r="M119" s="48">
        <f t="shared" si="5"/>
        <v>0</v>
      </c>
      <c r="N119" s="48" t="str">
        <f t="shared" si="6"/>
        <v/>
      </c>
    </row>
    <row r="120" spans="13:14">
      <c r="M120" s="48">
        <f t="shared" si="5"/>
        <v>0</v>
      </c>
      <c r="N120" s="48" t="str">
        <f t="shared" si="6"/>
        <v/>
      </c>
    </row>
    <row r="121" spans="13:14">
      <c r="M121" s="48">
        <f t="shared" si="5"/>
        <v>0</v>
      </c>
      <c r="N121" s="48" t="str">
        <f t="shared" si="6"/>
        <v/>
      </c>
    </row>
    <row r="122" spans="13:14">
      <c r="M122" s="48">
        <f t="shared" si="5"/>
        <v>0</v>
      </c>
      <c r="N122" s="48" t="str">
        <f t="shared" si="6"/>
        <v/>
      </c>
    </row>
    <row r="123" spans="13:14">
      <c r="M123" s="48">
        <f t="shared" si="5"/>
        <v>0</v>
      </c>
      <c r="N123" s="48" t="str">
        <f t="shared" si="6"/>
        <v/>
      </c>
    </row>
    <row r="124" spans="13:14">
      <c r="M124" s="48">
        <f t="shared" si="5"/>
        <v>0</v>
      </c>
      <c r="N124" s="48" t="str">
        <f t="shared" si="6"/>
        <v/>
      </c>
    </row>
    <row r="125" spans="13:14">
      <c r="M125" s="48">
        <f t="shared" si="5"/>
        <v>0</v>
      </c>
      <c r="N125" s="48" t="str">
        <f t="shared" si="6"/>
        <v/>
      </c>
    </row>
    <row r="126" spans="13:14">
      <c r="M126" s="48">
        <f t="shared" si="5"/>
        <v>0</v>
      </c>
      <c r="N126" s="48" t="str">
        <f t="shared" si="6"/>
        <v/>
      </c>
    </row>
    <row r="127" spans="13:14">
      <c r="M127" s="48">
        <f t="shared" si="5"/>
        <v>0</v>
      </c>
      <c r="N127" s="48" t="str">
        <f t="shared" si="6"/>
        <v/>
      </c>
    </row>
    <row r="128" spans="13:14">
      <c r="M128" s="48">
        <f t="shared" si="5"/>
        <v>0</v>
      </c>
      <c r="N128" s="48" t="str">
        <f t="shared" si="6"/>
        <v/>
      </c>
    </row>
    <row r="129" spans="13:14">
      <c r="M129" s="48">
        <f t="shared" si="5"/>
        <v>0</v>
      </c>
      <c r="N129" s="48" t="str">
        <f t="shared" si="6"/>
        <v/>
      </c>
    </row>
    <row r="130" spans="13:14">
      <c r="M130" s="48">
        <f t="shared" si="5"/>
        <v>0</v>
      </c>
      <c r="N130" s="48" t="str">
        <f t="shared" si="6"/>
        <v/>
      </c>
    </row>
    <row r="131" spans="13:14">
      <c r="M131" s="48">
        <f t="shared" si="5"/>
        <v>0</v>
      </c>
      <c r="N131" s="48" t="str">
        <f t="shared" si="6"/>
        <v/>
      </c>
    </row>
    <row r="132" spans="13:14">
      <c r="M132" s="48">
        <f t="shared" si="5"/>
        <v>0</v>
      </c>
      <c r="N132" s="48" t="str">
        <f t="shared" si="6"/>
        <v/>
      </c>
    </row>
    <row r="133" spans="13:14">
      <c r="M133" s="48">
        <f t="shared" si="5"/>
        <v>0</v>
      </c>
      <c r="N133" s="48" t="str">
        <f t="shared" si="6"/>
        <v/>
      </c>
    </row>
    <row r="134" spans="13:14">
      <c r="M134" s="48">
        <f t="shared" si="5"/>
        <v>0</v>
      </c>
      <c r="N134" s="48" t="str">
        <f t="shared" si="6"/>
        <v/>
      </c>
    </row>
    <row r="135" spans="13:14">
      <c r="M135" s="48">
        <f t="shared" si="5"/>
        <v>0</v>
      </c>
      <c r="N135" s="48" t="str">
        <f t="shared" si="6"/>
        <v/>
      </c>
    </row>
    <row r="136" spans="13:14">
      <c r="M136" s="48">
        <f t="shared" si="5"/>
        <v>0</v>
      </c>
      <c r="N136" s="48" t="str">
        <f t="shared" si="6"/>
        <v/>
      </c>
    </row>
    <row r="137" spans="13:14">
      <c r="M137" s="48">
        <f t="shared" si="5"/>
        <v>0</v>
      </c>
      <c r="N137" s="48" t="str">
        <f t="shared" si="6"/>
        <v/>
      </c>
    </row>
    <row r="138" spans="13:14">
      <c r="M138" s="48">
        <f t="shared" si="5"/>
        <v>0</v>
      </c>
      <c r="N138" s="48" t="str">
        <f t="shared" si="6"/>
        <v/>
      </c>
    </row>
    <row r="139" spans="13:14">
      <c r="M139" s="48">
        <f t="shared" si="5"/>
        <v>0</v>
      </c>
      <c r="N139" s="48" t="str">
        <f t="shared" si="6"/>
        <v/>
      </c>
    </row>
    <row r="140" spans="13:14">
      <c r="M140" s="48">
        <f t="shared" si="5"/>
        <v>0</v>
      </c>
      <c r="N140" s="48" t="str">
        <f t="shared" si="6"/>
        <v/>
      </c>
    </row>
    <row r="141" spans="13:14">
      <c r="M141" s="48">
        <f t="shared" si="5"/>
        <v>0</v>
      </c>
      <c r="N141" s="48" t="str">
        <f t="shared" si="6"/>
        <v/>
      </c>
    </row>
    <row r="142" spans="13:14">
      <c r="M142" s="48">
        <f t="shared" si="5"/>
        <v>0</v>
      </c>
      <c r="N142" s="48" t="str">
        <f t="shared" si="6"/>
        <v/>
      </c>
    </row>
    <row r="143" spans="13:14">
      <c r="M143" s="48">
        <f t="shared" si="5"/>
        <v>0</v>
      </c>
      <c r="N143" s="48" t="str">
        <f t="shared" si="6"/>
        <v/>
      </c>
    </row>
    <row r="144" spans="13:14">
      <c r="M144" s="48">
        <f t="shared" si="5"/>
        <v>0</v>
      </c>
      <c r="N144" s="48" t="str">
        <f t="shared" si="6"/>
        <v/>
      </c>
    </row>
    <row r="145" spans="13:14">
      <c r="M145" s="48">
        <f t="shared" si="5"/>
        <v>0</v>
      </c>
      <c r="N145" s="48" t="str">
        <f t="shared" si="6"/>
        <v/>
      </c>
    </row>
    <row r="146" spans="13:14">
      <c r="M146" s="48">
        <f t="shared" si="5"/>
        <v>0</v>
      </c>
      <c r="N146" s="48" t="str">
        <f t="shared" si="6"/>
        <v/>
      </c>
    </row>
    <row r="147" spans="13:14">
      <c r="M147" s="48">
        <f t="shared" si="5"/>
        <v>0</v>
      </c>
      <c r="N147" s="48" t="str">
        <f t="shared" si="6"/>
        <v/>
      </c>
    </row>
    <row r="148" spans="13:14">
      <c r="M148" s="48">
        <f t="shared" si="5"/>
        <v>0</v>
      </c>
      <c r="N148" s="48" t="str">
        <f t="shared" si="6"/>
        <v/>
      </c>
    </row>
    <row r="149" spans="13:14">
      <c r="M149" s="48">
        <f t="shared" si="5"/>
        <v>0</v>
      </c>
      <c r="N149" s="48" t="str">
        <f t="shared" si="6"/>
        <v/>
      </c>
    </row>
    <row r="150" spans="13:14">
      <c r="M150" s="48">
        <f t="shared" si="5"/>
        <v>0</v>
      </c>
      <c r="N150" s="48" t="str">
        <f t="shared" si="6"/>
        <v/>
      </c>
    </row>
    <row r="151" spans="13:14">
      <c r="M151" s="48">
        <f t="shared" si="5"/>
        <v>0</v>
      </c>
      <c r="N151" s="48" t="str">
        <f t="shared" si="6"/>
        <v/>
      </c>
    </row>
    <row r="152" spans="13:14">
      <c r="M152" s="48">
        <f t="shared" si="5"/>
        <v>0</v>
      </c>
      <c r="N152" s="48" t="str">
        <f t="shared" si="6"/>
        <v/>
      </c>
    </row>
    <row r="153" spans="13:14">
      <c r="M153" s="48">
        <f t="shared" si="5"/>
        <v>0</v>
      </c>
      <c r="N153" s="48" t="str">
        <f t="shared" si="6"/>
        <v/>
      </c>
    </row>
    <row r="154" spans="13:14">
      <c r="M154" s="48">
        <f t="shared" ref="M154:M217" si="7">IF(ISNUMBER(FIND("/",$B161,1)),MID($B161,1,FIND("/",$B161,1)-1),$B161)</f>
        <v>0</v>
      </c>
      <c r="N154" s="48" t="str">
        <f t="shared" ref="N154:N217" si="8">IF(ISNUMBER(FIND("/",$B161,1)),MID($B161,FIND("/",$B161,1)+1,LEN($B161)),"")</f>
        <v/>
      </c>
    </row>
    <row r="155" spans="13:14">
      <c r="M155" s="48">
        <f t="shared" si="7"/>
        <v>0</v>
      </c>
      <c r="N155" s="48" t="str">
        <f t="shared" si="8"/>
        <v/>
      </c>
    </row>
    <row r="156" spans="13:14">
      <c r="M156" s="48">
        <f t="shared" si="7"/>
        <v>0</v>
      </c>
      <c r="N156" s="48" t="str">
        <f t="shared" si="8"/>
        <v/>
      </c>
    </row>
    <row r="157" spans="13:14">
      <c r="M157" s="48">
        <f t="shared" si="7"/>
        <v>0</v>
      </c>
      <c r="N157" s="48" t="str">
        <f t="shared" si="8"/>
        <v/>
      </c>
    </row>
    <row r="158" spans="13:14">
      <c r="M158" s="48">
        <f t="shared" si="7"/>
        <v>0</v>
      </c>
      <c r="N158" s="48" t="str">
        <f t="shared" si="8"/>
        <v/>
      </c>
    </row>
    <row r="159" spans="13:14">
      <c r="M159" s="48">
        <f t="shared" si="7"/>
        <v>0</v>
      </c>
      <c r="N159" s="48" t="str">
        <f t="shared" si="8"/>
        <v/>
      </c>
    </row>
    <row r="160" spans="13:14">
      <c r="M160" s="48">
        <f t="shared" si="7"/>
        <v>0</v>
      </c>
      <c r="N160" s="48" t="str">
        <f t="shared" si="8"/>
        <v/>
      </c>
    </row>
    <row r="161" spans="13:14">
      <c r="M161" s="48">
        <f t="shared" si="7"/>
        <v>0</v>
      </c>
      <c r="N161" s="48" t="str">
        <f t="shared" si="8"/>
        <v/>
      </c>
    </row>
    <row r="162" spans="13:14">
      <c r="M162" s="48">
        <f t="shared" si="7"/>
        <v>0</v>
      </c>
      <c r="N162" s="48" t="str">
        <f t="shared" si="8"/>
        <v/>
      </c>
    </row>
    <row r="163" spans="13:14">
      <c r="M163" s="48">
        <f t="shared" si="7"/>
        <v>0</v>
      </c>
      <c r="N163" s="48" t="str">
        <f t="shared" si="8"/>
        <v/>
      </c>
    </row>
    <row r="164" spans="13:14">
      <c r="M164" s="48">
        <f t="shared" si="7"/>
        <v>0</v>
      </c>
      <c r="N164" s="48" t="str">
        <f t="shared" si="8"/>
        <v/>
      </c>
    </row>
    <row r="165" spans="13:14">
      <c r="M165" s="48">
        <f t="shared" si="7"/>
        <v>0</v>
      </c>
      <c r="N165" s="48" t="str">
        <f t="shared" si="8"/>
        <v/>
      </c>
    </row>
    <row r="166" spans="13:14">
      <c r="M166" s="48">
        <f t="shared" si="7"/>
        <v>0</v>
      </c>
      <c r="N166" s="48" t="str">
        <f t="shared" si="8"/>
        <v/>
      </c>
    </row>
    <row r="167" spans="13:14">
      <c r="M167" s="48">
        <f t="shared" si="7"/>
        <v>0</v>
      </c>
      <c r="N167" s="48" t="str">
        <f t="shared" si="8"/>
        <v/>
      </c>
    </row>
    <row r="168" spans="13:14">
      <c r="M168" s="48">
        <f t="shared" si="7"/>
        <v>0</v>
      </c>
      <c r="N168" s="48" t="str">
        <f t="shared" si="8"/>
        <v/>
      </c>
    </row>
    <row r="169" spans="13:14">
      <c r="M169" s="48">
        <f t="shared" si="7"/>
        <v>0</v>
      </c>
      <c r="N169" s="48" t="str">
        <f t="shared" si="8"/>
        <v/>
      </c>
    </row>
    <row r="170" spans="13:14">
      <c r="M170" s="48">
        <f t="shared" si="7"/>
        <v>0</v>
      </c>
      <c r="N170" s="48" t="str">
        <f t="shared" si="8"/>
        <v/>
      </c>
    </row>
    <row r="171" spans="13:14">
      <c r="M171" s="48">
        <f t="shared" si="7"/>
        <v>0</v>
      </c>
      <c r="N171" s="48" t="str">
        <f t="shared" si="8"/>
        <v/>
      </c>
    </row>
    <row r="172" spans="13:14">
      <c r="M172" s="48">
        <f t="shared" si="7"/>
        <v>0</v>
      </c>
      <c r="N172" s="48" t="str">
        <f t="shared" si="8"/>
        <v/>
      </c>
    </row>
    <row r="173" spans="13:14">
      <c r="M173" s="48">
        <f t="shared" si="7"/>
        <v>0</v>
      </c>
      <c r="N173" s="48" t="str">
        <f t="shared" si="8"/>
        <v/>
      </c>
    </row>
    <row r="174" spans="13:14">
      <c r="M174" s="48">
        <f t="shared" si="7"/>
        <v>0</v>
      </c>
      <c r="N174" s="48" t="str">
        <f t="shared" si="8"/>
        <v/>
      </c>
    </row>
    <row r="175" spans="13:14">
      <c r="M175" s="48">
        <f t="shared" si="7"/>
        <v>0</v>
      </c>
      <c r="N175" s="48" t="str">
        <f t="shared" si="8"/>
        <v/>
      </c>
    </row>
    <row r="176" spans="13:14">
      <c r="M176" s="48">
        <f t="shared" si="7"/>
        <v>0</v>
      </c>
      <c r="N176" s="48" t="str">
        <f t="shared" si="8"/>
        <v/>
      </c>
    </row>
    <row r="177" spans="12:14">
      <c r="M177" s="48">
        <f t="shared" si="7"/>
        <v>0</v>
      </c>
      <c r="N177" s="48" t="str">
        <f t="shared" si="8"/>
        <v/>
      </c>
    </row>
    <row r="178" spans="12:14">
      <c r="L178" s="46"/>
      <c r="M178" s="48">
        <f t="shared" si="7"/>
        <v>0</v>
      </c>
      <c r="N178" s="48" t="str">
        <f t="shared" si="8"/>
        <v/>
      </c>
    </row>
    <row r="179" spans="12:14">
      <c r="L179" s="46"/>
      <c r="M179" s="48">
        <f t="shared" si="7"/>
        <v>0</v>
      </c>
      <c r="N179" s="48" t="str">
        <f t="shared" si="8"/>
        <v/>
      </c>
    </row>
    <row r="180" spans="12:14">
      <c r="L180" s="46"/>
      <c r="M180" s="48">
        <f t="shared" si="7"/>
        <v>0</v>
      </c>
      <c r="N180" s="48" t="str">
        <f t="shared" si="8"/>
        <v/>
      </c>
    </row>
    <row r="181" spans="12:14">
      <c r="L181" s="46"/>
      <c r="M181" s="48">
        <f t="shared" si="7"/>
        <v>0</v>
      </c>
      <c r="N181" s="48" t="str">
        <f t="shared" si="8"/>
        <v/>
      </c>
    </row>
    <row r="182" spans="12:14">
      <c r="L182" s="46"/>
      <c r="M182" s="48">
        <f t="shared" si="7"/>
        <v>0</v>
      </c>
      <c r="N182" s="48" t="str">
        <f t="shared" si="8"/>
        <v/>
      </c>
    </row>
    <row r="183" spans="12:14">
      <c r="L183" s="46"/>
      <c r="M183" s="48">
        <f t="shared" si="7"/>
        <v>0</v>
      </c>
      <c r="N183" s="48" t="str">
        <f t="shared" si="8"/>
        <v/>
      </c>
    </row>
    <row r="184" spans="12:14">
      <c r="L184" s="46"/>
      <c r="M184" s="48">
        <f t="shared" si="7"/>
        <v>0</v>
      </c>
      <c r="N184" s="48" t="str">
        <f t="shared" si="8"/>
        <v/>
      </c>
    </row>
    <row r="185" spans="12:14">
      <c r="L185" s="46"/>
      <c r="M185" s="48">
        <f t="shared" si="7"/>
        <v>0</v>
      </c>
      <c r="N185" s="48" t="str">
        <f t="shared" si="8"/>
        <v/>
      </c>
    </row>
    <row r="186" spans="12:14">
      <c r="L186" s="46"/>
      <c r="M186" s="48">
        <f t="shared" si="7"/>
        <v>0</v>
      </c>
      <c r="N186" s="48" t="str">
        <f t="shared" si="8"/>
        <v/>
      </c>
    </row>
    <row r="187" spans="12:14">
      <c r="L187" s="46"/>
      <c r="M187" s="48">
        <f t="shared" si="7"/>
        <v>0</v>
      </c>
      <c r="N187" s="48" t="str">
        <f t="shared" si="8"/>
        <v/>
      </c>
    </row>
    <row r="188" spans="12:14">
      <c r="L188" s="46"/>
      <c r="M188" s="48">
        <f t="shared" si="7"/>
        <v>0</v>
      </c>
      <c r="N188" s="48" t="str">
        <f t="shared" si="8"/>
        <v/>
      </c>
    </row>
    <row r="189" spans="12:14">
      <c r="L189" s="46"/>
      <c r="M189" s="48">
        <f t="shared" si="7"/>
        <v>0</v>
      </c>
      <c r="N189" s="48" t="str">
        <f t="shared" si="8"/>
        <v/>
      </c>
    </row>
    <row r="190" spans="12:14">
      <c r="L190" s="46"/>
      <c r="M190" s="48">
        <f t="shared" si="7"/>
        <v>0</v>
      </c>
      <c r="N190" s="48" t="str">
        <f t="shared" si="8"/>
        <v/>
      </c>
    </row>
    <row r="191" spans="12:14">
      <c r="L191" s="46"/>
      <c r="M191" s="48">
        <f t="shared" si="7"/>
        <v>0</v>
      </c>
      <c r="N191" s="48" t="str">
        <f t="shared" si="8"/>
        <v/>
      </c>
    </row>
    <row r="192" spans="12:14">
      <c r="L192" s="46"/>
      <c r="M192" s="48">
        <f t="shared" si="7"/>
        <v>0</v>
      </c>
      <c r="N192" s="48" t="str">
        <f t="shared" si="8"/>
        <v/>
      </c>
    </row>
    <row r="193" spans="12:14">
      <c r="L193" s="46"/>
      <c r="M193" s="48">
        <f t="shared" si="7"/>
        <v>0</v>
      </c>
      <c r="N193" s="48" t="str">
        <f t="shared" si="8"/>
        <v/>
      </c>
    </row>
    <row r="194" spans="12:14">
      <c r="L194" s="46"/>
      <c r="M194" s="48">
        <f t="shared" si="7"/>
        <v>0</v>
      </c>
      <c r="N194" s="48" t="str">
        <f t="shared" si="8"/>
        <v/>
      </c>
    </row>
    <row r="195" spans="12:14">
      <c r="L195" s="46"/>
      <c r="M195" s="48">
        <f t="shared" si="7"/>
        <v>0</v>
      </c>
      <c r="N195" s="48" t="str">
        <f t="shared" si="8"/>
        <v/>
      </c>
    </row>
    <row r="196" spans="12:14">
      <c r="L196" s="46"/>
      <c r="M196" s="48">
        <f t="shared" si="7"/>
        <v>0</v>
      </c>
      <c r="N196" s="48" t="str">
        <f t="shared" si="8"/>
        <v/>
      </c>
    </row>
    <row r="197" spans="12:14">
      <c r="L197" s="46"/>
      <c r="M197" s="48">
        <f t="shared" si="7"/>
        <v>0</v>
      </c>
      <c r="N197" s="48" t="str">
        <f t="shared" si="8"/>
        <v/>
      </c>
    </row>
    <row r="198" spans="12:14">
      <c r="L198" s="46"/>
      <c r="M198" s="48">
        <f t="shared" si="7"/>
        <v>0</v>
      </c>
      <c r="N198" s="48" t="str">
        <f t="shared" si="8"/>
        <v/>
      </c>
    </row>
    <row r="199" spans="12:14">
      <c r="L199" s="331"/>
      <c r="M199" s="48">
        <f t="shared" si="7"/>
        <v>0</v>
      </c>
      <c r="N199" s="48" t="str">
        <f t="shared" si="8"/>
        <v/>
      </c>
    </row>
    <row r="200" spans="12:14">
      <c r="L200" s="331"/>
      <c r="M200" s="48">
        <f t="shared" si="7"/>
        <v>0</v>
      </c>
      <c r="N200" s="48" t="str">
        <f t="shared" si="8"/>
        <v/>
      </c>
    </row>
    <row r="201" spans="12:14">
      <c r="L201" s="331"/>
      <c r="M201" s="48">
        <f t="shared" si="7"/>
        <v>0</v>
      </c>
      <c r="N201" s="48" t="str">
        <f t="shared" si="8"/>
        <v/>
      </c>
    </row>
    <row r="202" spans="12:14">
      <c r="L202" s="331"/>
      <c r="M202" s="48">
        <f t="shared" si="7"/>
        <v>0</v>
      </c>
      <c r="N202" s="48" t="str">
        <f t="shared" si="8"/>
        <v/>
      </c>
    </row>
    <row r="203" spans="12:14">
      <c r="L203" s="331"/>
      <c r="M203" s="48">
        <f t="shared" si="7"/>
        <v>0</v>
      </c>
      <c r="N203" s="48" t="str">
        <f t="shared" si="8"/>
        <v/>
      </c>
    </row>
    <row r="204" spans="12:14">
      <c r="L204" s="331"/>
      <c r="M204" s="48">
        <f t="shared" si="7"/>
        <v>0</v>
      </c>
      <c r="N204" s="48" t="str">
        <f t="shared" si="8"/>
        <v/>
      </c>
    </row>
    <row r="205" spans="12:14">
      <c r="L205" s="331"/>
      <c r="M205" s="48">
        <f t="shared" si="7"/>
        <v>0</v>
      </c>
      <c r="N205" s="48" t="str">
        <f t="shared" si="8"/>
        <v/>
      </c>
    </row>
    <row r="206" spans="12:14">
      <c r="L206" s="331"/>
      <c r="M206" s="48">
        <f t="shared" si="7"/>
        <v>0</v>
      </c>
      <c r="N206" s="48" t="str">
        <f t="shared" si="8"/>
        <v/>
      </c>
    </row>
    <row r="207" spans="12:14">
      <c r="L207" s="331"/>
      <c r="M207" s="48">
        <f t="shared" si="7"/>
        <v>0</v>
      </c>
      <c r="N207" s="48" t="str">
        <f t="shared" si="8"/>
        <v/>
      </c>
    </row>
    <row r="208" spans="12:14">
      <c r="L208" s="331"/>
      <c r="M208" s="48">
        <f t="shared" si="7"/>
        <v>0</v>
      </c>
      <c r="N208" s="48" t="str">
        <f t="shared" si="8"/>
        <v/>
      </c>
    </row>
    <row r="209" spans="12:14">
      <c r="L209" s="331"/>
      <c r="M209" s="48">
        <f t="shared" si="7"/>
        <v>0</v>
      </c>
      <c r="N209" s="48" t="str">
        <f t="shared" si="8"/>
        <v/>
      </c>
    </row>
    <row r="210" spans="12:14">
      <c r="L210" s="331"/>
      <c r="M210" s="48">
        <f t="shared" si="7"/>
        <v>0</v>
      </c>
      <c r="N210" s="48" t="str">
        <f t="shared" si="8"/>
        <v/>
      </c>
    </row>
    <row r="211" spans="12:14">
      <c r="L211" s="331"/>
      <c r="M211" s="48">
        <f t="shared" si="7"/>
        <v>0</v>
      </c>
      <c r="N211" s="48" t="str">
        <f t="shared" si="8"/>
        <v/>
      </c>
    </row>
    <row r="212" spans="12:14">
      <c r="L212" s="331"/>
      <c r="M212" s="48">
        <f t="shared" si="7"/>
        <v>0</v>
      </c>
      <c r="N212" s="48" t="str">
        <f t="shared" si="8"/>
        <v/>
      </c>
    </row>
    <row r="213" spans="12:14">
      <c r="L213" s="331"/>
      <c r="M213" s="48">
        <f t="shared" si="7"/>
        <v>0</v>
      </c>
      <c r="N213" s="48" t="str">
        <f t="shared" si="8"/>
        <v/>
      </c>
    </row>
    <row r="214" spans="12:14">
      <c r="L214" s="331"/>
      <c r="M214" s="48">
        <f t="shared" si="7"/>
        <v>0</v>
      </c>
      <c r="N214" s="48" t="str">
        <f t="shared" si="8"/>
        <v/>
      </c>
    </row>
    <row r="215" spans="12:14">
      <c r="L215" s="331"/>
      <c r="M215" s="48">
        <f t="shared" si="7"/>
        <v>0</v>
      </c>
      <c r="N215" s="48" t="str">
        <f t="shared" si="8"/>
        <v/>
      </c>
    </row>
    <row r="216" spans="12:14">
      <c r="L216" s="331"/>
      <c r="M216" s="48">
        <f t="shared" si="7"/>
        <v>0</v>
      </c>
      <c r="N216" s="48" t="str">
        <f t="shared" si="8"/>
        <v/>
      </c>
    </row>
    <row r="217" spans="12:14">
      <c r="L217" s="331"/>
      <c r="M217" s="48">
        <f t="shared" si="7"/>
        <v>0</v>
      </c>
      <c r="N217" s="48" t="str">
        <f t="shared" si="8"/>
        <v/>
      </c>
    </row>
    <row r="218" spans="12:14">
      <c r="L218" s="331"/>
      <c r="M218" s="48">
        <f t="shared" ref="M218:M281" si="9">IF(ISNUMBER(FIND("/",$B225,1)),MID($B225,1,FIND("/",$B225,1)-1),$B225)</f>
        <v>0</v>
      </c>
      <c r="N218" s="48" t="str">
        <f t="shared" ref="N218:N281" si="10">IF(ISNUMBER(FIND("/",$B225,1)),MID($B225,FIND("/",$B225,1)+1,LEN($B225)),"")</f>
        <v/>
      </c>
    </row>
    <row r="219" spans="12:14">
      <c r="L219" s="331"/>
      <c r="M219" s="48">
        <f t="shared" si="9"/>
        <v>0</v>
      </c>
      <c r="N219" s="48" t="str">
        <f t="shared" si="10"/>
        <v/>
      </c>
    </row>
    <row r="220" spans="12:14">
      <c r="L220" s="331"/>
      <c r="M220" s="48">
        <f t="shared" si="9"/>
        <v>0</v>
      </c>
      <c r="N220" s="48" t="str">
        <f t="shared" si="10"/>
        <v/>
      </c>
    </row>
    <row r="221" spans="12:14">
      <c r="L221" s="46"/>
      <c r="M221" s="48">
        <f t="shared" si="9"/>
        <v>0</v>
      </c>
      <c r="N221" s="48" t="str">
        <f t="shared" si="10"/>
        <v/>
      </c>
    </row>
    <row r="222" spans="12:14">
      <c r="L222" s="46"/>
      <c r="M222" s="48">
        <f t="shared" si="9"/>
        <v>0</v>
      </c>
      <c r="N222" s="48" t="str">
        <f t="shared" si="10"/>
        <v/>
      </c>
    </row>
    <row r="223" spans="12:14">
      <c r="L223" s="46"/>
      <c r="M223" s="48">
        <f t="shared" si="9"/>
        <v>0</v>
      </c>
      <c r="N223" s="48" t="str">
        <f t="shared" si="10"/>
        <v/>
      </c>
    </row>
    <row r="224" spans="12:14">
      <c r="L224" s="46"/>
      <c r="M224" s="48">
        <f t="shared" si="9"/>
        <v>0</v>
      </c>
      <c r="N224" s="48" t="str">
        <f t="shared" si="10"/>
        <v/>
      </c>
    </row>
    <row r="225" spans="12:14">
      <c r="L225" s="46"/>
      <c r="M225" s="48">
        <f t="shared" si="9"/>
        <v>0</v>
      </c>
      <c r="N225" s="48" t="str">
        <f t="shared" si="10"/>
        <v/>
      </c>
    </row>
    <row r="226" spans="12:14">
      <c r="L226" s="46"/>
      <c r="M226" s="48">
        <f t="shared" si="9"/>
        <v>0</v>
      </c>
      <c r="N226" s="48" t="str">
        <f t="shared" si="10"/>
        <v/>
      </c>
    </row>
    <row r="227" spans="12:14">
      <c r="L227" s="46"/>
      <c r="M227" s="48">
        <f t="shared" si="9"/>
        <v>0</v>
      </c>
      <c r="N227" s="48" t="str">
        <f t="shared" si="10"/>
        <v/>
      </c>
    </row>
    <row r="228" spans="12:14">
      <c r="M228" s="48">
        <f t="shared" si="9"/>
        <v>0</v>
      </c>
      <c r="N228" s="48" t="str">
        <f t="shared" si="10"/>
        <v/>
      </c>
    </row>
    <row r="229" spans="12:14">
      <c r="M229" s="48">
        <f t="shared" si="9"/>
        <v>0</v>
      </c>
      <c r="N229" s="48" t="str">
        <f t="shared" si="10"/>
        <v/>
      </c>
    </row>
    <row r="230" spans="12:14">
      <c r="M230" s="48">
        <f t="shared" si="9"/>
        <v>0</v>
      </c>
      <c r="N230" s="48" t="str">
        <f t="shared" si="10"/>
        <v/>
      </c>
    </row>
    <row r="231" spans="12:14">
      <c r="M231" s="48">
        <f t="shared" si="9"/>
        <v>0</v>
      </c>
      <c r="N231" s="48" t="str">
        <f t="shared" si="10"/>
        <v/>
      </c>
    </row>
    <row r="232" spans="12:14">
      <c r="M232" s="48">
        <f t="shared" si="9"/>
        <v>0</v>
      </c>
      <c r="N232" s="48" t="str">
        <f t="shared" si="10"/>
        <v/>
      </c>
    </row>
    <row r="233" spans="12:14">
      <c r="M233" s="48">
        <f t="shared" si="9"/>
        <v>0</v>
      </c>
      <c r="N233" s="48" t="str">
        <f t="shared" si="10"/>
        <v/>
      </c>
    </row>
    <row r="234" spans="12:14">
      <c r="M234" s="48">
        <f t="shared" si="9"/>
        <v>0</v>
      </c>
      <c r="N234" s="48" t="str">
        <f t="shared" si="10"/>
        <v/>
      </c>
    </row>
    <row r="235" spans="12:14">
      <c r="M235" s="48">
        <f t="shared" si="9"/>
        <v>0</v>
      </c>
      <c r="N235" s="48" t="str">
        <f t="shared" si="10"/>
        <v/>
      </c>
    </row>
    <row r="236" spans="12:14">
      <c r="M236" s="48">
        <f t="shared" si="9"/>
        <v>0</v>
      </c>
      <c r="N236" s="48" t="str">
        <f t="shared" si="10"/>
        <v/>
      </c>
    </row>
    <row r="237" spans="12:14">
      <c r="M237" s="48">
        <f t="shared" si="9"/>
        <v>0</v>
      </c>
      <c r="N237" s="48" t="str">
        <f t="shared" si="10"/>
        <v/>
      </c>
    </row>
    <row r="238" spans="12:14">
      <c r="M238" s="48">
        <f t="shared" si="9"/>
        <v>0</v>
      </c>
      <c r="N238" s="48" t="str">
        <f t="shared" si="10"/>
        <v/>
      </c>
    </row>
    <row r="239" spans="12:14">
      <c r="M239" s="48">
        <f t="shared" si="9"/>
        <v>0</v>
      </c>
      <c r="N239" s="48" t="str">
        <f t="shared" si="10"/>
        <v/>
      </c>
    </row>
    <row r="240" spans="12:14">
      <c r="M240" s="48">
        <f t="shared" si="9"/>
        <v>0</v>
      </c>
      <c r="N240" s="48" t="str">
        <f t="shared" si="10"/>
        <v/>
      </c>
    </row>
    <row r="241" spans="13:14">
      <c r="M241" s="48">
        <f t="shared" si="9"/>
        <v>0</v>
      </c>
      <c r="N241" s="48" t="str">
        <f t="shared" si="10"/>
        <v/>
      </c>
    </row>
    <row r="242" spans="13:14">
      <c r="M242" s="48">
        <f t="shared" si="9"/>
        <v>0</v>
      </c>
      <c r="N242" s="48" t="str">
        <f t="shared" si="10"/>
        <v/>
      </c>
    </row>
    <row r="243" spans="13:14">
      <c r="M243" s="48">
        <f t="shared" si="9"/>
        <v>0</v>
      </c>
      <c r="N243" s="48" t="str">
        <f t="shared" si="10"/>
        <v/>
      </c>
    </row>
    <row r="244" spans="13:14">
      <c r="M244" s="48">
        <f t="shared" si="9"/>
        <v>0</v>
      </c>
      <c r="N244" s="48" t="str">
        <f t="shared" si="10"/>
        <v/>
      </c>
    </row>
    <row r="245" spans="13:14">
      <c r="M245" s="48">
        <f t="shared" si="9"/>
        <v>0</v>
      </c>
      <c r="N245" s="48" t="str">
        <f t="shared" si="10"/>
        <v/>
      </c>
    </row>
    <row r="246" spans="13:14">
      <c r="M246" s="48">
        <f t="shared" si="9"/>
        <v>0</v>
      </c>
      <c r="N246" s="48" t="str">
        <f t="shared" si="10"/>
        <v/>
      </c>
    </row>
    <row r="247" spans="13:14">
      <c r="M247" s="48">
        <f t="shared" si="9"/>
        <v>0</v>
      </c>
      <c r="N247" s="48" t="str">
        <f t="shared" si="10"/>
        <v/>
      </c>
    </row>
    <row r="248" spans="13:14">
      <c r="M248" s="48">
        <f t="shared" si="9"/>
        <v>0</v>
      </c>
      <c r="N248" s="48" t="str">
        <f t="shared" si="10"/>
        <v/>
      </c>
    </row>
    <row r="249" spans="13:14">
      <c r="M249" s="48">
        <f t="shared" si="9"/>
        <v>0</v>
      </c>
      <c r="N249" s="48" t="str">
        <f t="shared" si="10"/>
        <v/>
      </c>
    </row>
    <row r="250" spans="13:14">
      <c r="M250" s="48">
        <f t="shared" si="9"/>
        <v>0</v>
      </c>
      <c r="N250" s="48" t="str">
        <f t="shared" si="10"/>
        <v/>
      </c>
    </row>
    <row r="251" spans="13:14">
      <c r="M251" s="48">
        <f t="shared" si="9"/>
        <v>0</v>
      </c>
      <c r="N251" s="48" t="str">
        <f t="shared" si="10"/>
        <v/>
      </c>
    </row>
    <row r="252" spans="13:14">
      <c r="M252" s="48">
        <f t="shared" si="9"/>
        <v>0</v>
      </c>
      <c r="N252" s="48" t="str">
        <f t="shared" si="10"/>
        <v/>
      </c>
    </row>
    <row r="253" spans="13:14">
      <c r="M253" s="48">
        <f t="shared" si="9"/>
        <v>0</v>
      </c>
      <c r="N253" s="48" t="str">
        <f t="shared" si="10"/>
        <v/>
      </c>
    </row>
    <row r="254" spans="13:14">
      <c r="M254" s="48">
        <f t="shared" si="9"/>
        <v>0</v>
      </c>
      <c r="N254" s="48" t="str">
        <f t="shared" si="10"/>
        <v/>
      </c>
    </row>
    <row r="255" spans="13:14">
      <c r="M255" s="48">
        <f t="shared" si="9"/>
        <v>0</v>
      </c>
      <c r="N255" s="48" t="str">
        <f t="shared" si="10"/>
        <v/>
      </c>
    </row>
    <row r="256" spans="13:14">
      <c r="M256" s="48">
        <f t="shared" si="9"/>
        <v>0</v>
      </c>
      <c r="N256" s="48" t="str">
        <f t="shared" si="10"/>
        <v/>
      </c>
    </row>
    <row r="257" spans="13:14">
      <c r="M257" s="48">
        <f t="shared" si="9"/>
        <v>0</v>
      </c>
      <c r="N257" s="48" t="str">
        <f t="shared" si="10"/>
        <v/>
      </c>
    </row>
    <row r="258" spans="13:14">
      <c r="M258" s="48">
        <f t="shared" si="9"/>
        <v>0</v>
      </c>
      <c r="N258" s="48" t="str">
        <f t="shared" si="10"/>
        <v/>
      </c>
    </row>
    <row r="259" spans="13:14">
      <c r="M259" s="48">
        <f t="shared" si="9"/>
        <v>0</v>
      </c>
      <c r="N259" s="48" t="str">
        <f t="shared" si="10"/>
        <v/>
      </c>
    </row>
    <row r="260" spans="13:14">
      <c r="M260" s="48">
        <f t="shared" si="9"/>
        <v>0</v>
      </c>
      <c r="N260" s="48" t="str">
        <f t="shared" si="10"/>
        <v/>
      </c>
    </row>
    <row r="261" spans="13:14">
      <c r="M261" s="48">
        <f t="shared" si="9"/>
        <v>0</v>
      </c>
      <c r="N261" s="48" t="str">
        <f t="shared" si="10"/>
        <v/>
      </c>
    </row>
    <row r="262" spans="13:14">
      <c r="M262" s="48">
        <f t="shared" si="9"/>
        <v>0</v>
      </c>
      <c r="N262" s="48" t="str">
        <f t="shared" si="10"/>
        <v/>
      </c>
    </row>
    <row r="263" spans="13:14">
      <c r="M263" s="48">
        <f t="shared" si="9"/>
        <v>0</v>
      </c>
      <c r="N263" s="48" t="str">
        <f t="shared" si="10"/>
        <v/>
      </c>
    </row>
    <row r="264" spans="13:14">
      <c r="M264" s="48">
        <f t="shared" si="9"/>
        <v>0</v>
      </c>
      <c r="N264" s="48" t="str">
        <f t="shared" si="10"/>
        <v/>
      </c>
    </row>
    <row r="265" spans="13:14">
      <c r="M265" s="48">
        <f t="shared" si="9"/>
        <v>0</v>
      </c>
      <c r="N265" s="48" t="str">
        <f t="shared" si="10"/>
        <v/>
      </c>
    </row>
    <row r="266" spans="13:14">
      <c r="M266" s="48">
        <f t="shared" si="9"/>
        <v>0</v>
      </c>
      <c r="N266" s="48" t="str">
        <f t="shared" si="10"/>
        <v/>
      </c>
    </row>
    <row r="267" spans="13:14">
      <c r="M267" s="48">
        <f t="shared" si="9"/>
        <v>0</v>
      </c>
      <c r="N267" s="48" t="str">
        <f t="shared" si="10"/>
        <v/>
      </c>
    </row>
    <row r="268" spans="13:14">
      <c r="M268" s="48">
        <f t="shared" si="9"/>
        <v>0</v>
      </c>
      <c r="N268" s="48" t="str">
        <f t="shared" si="10"/>
        <v/>
      </c>
    </row>
    <row r="269" spans="13:14">
      <c r="M269" s="48">
        <f t="shared" si="9"/>
        <v>0</v>
      </c>
      <c r="N269" s="48" t="str">
        <f t="shared" si="10"/>
        <v/>
      </c>
    </row>
    <row r="270" spans="13:14">
      <c r="M270" s="48">
        <f t="shared" si="9"/>
        <v>0</v>
      </c>
      <c r="N270" s="48" t="str">
        <f t="shared" si="10"/>
        <v/>
      </c>
    </row>
    <row r="271" spans="13:14">
      <c r="M271" s="48">
        <f t="shared" si="9"/>
        <v>0</v>
      </c>
      <c r="N271" s="48" t="str">
        <f t="shared" si="10"/>
        <v/>
      </c>
    </row>
    <row r="272" spans="13:14">
      <c r="M272" s="48">
        <f t="shared" si="9"/>
        <v>0</v>
      </c>
      <c r="N272" s="48" t="str">
        <f t="shared" si="10"/>
        <v/>
      </c>
    </row>
    <row r="273" spans="13:14">
      <c r="M273" s="48">
        <f t="shared" si="9"/>
        <v>0</v>
      </c>
      <c r="N273" s="48" t="str">
        <f t="shared" si="10"/>
        <v/>
      </c>
    </row>
    <row r="274" spans="13:14">
      <c r="M274" s="48">
        <f t="shared" si="9"/>
        <v>0</v>
      </c>
      <c r="N274" s="48" t="str">
        <f t="shared" si="10"/>
        <v/>
      </c>
    </row>
    <row r="275" spans="13:14">
      <c r="M275" s="48">
        <f t="shared" si="9"/>
        <v>0</v>
      </c>
      <c r="N275" s="48" t="str">
        <f t="shared" si="10"/>
        <v/>
      </c>
    </row>
    <row r="276" spans="13:14">
      <c r="M276" s="48">
        <f t="shared" si="9"/>
        <v>0</v>
      </c>
      <c r="N276" s="48" t="str">
        <f t="shared" si="10"/>
        <v/>
      </c>
    </row>
    <row r="277" spans="13:14">
      <c r="M277" s="48">
        <f t="shared" si="9"/>
        <v>0</v>
      </c>
      <c r="N277" s="48" t="str">
        <f t="shared" si="10"/>
        <v/>
      </c>
    </row>
    <row r="278" spans="13:14">
      <c r="M278" s="48">
        <f t="shared" si="9"/>
        <v>0</v>
      </c>
      <c r="N278" s="48" t="str">
        <f t="shared" si="10"/>
        <v/>
      </c>
    </row>
    <row r="279" spans="13:14">
      <c r="M279" s="48">
        <f t="shared" si="9"/>
        <v>0</v>
      </c>
      <c r="N279" s="48" t="str">
        <f t="shared" si="10"/>
        <v/>
      </c>
    </row>
    <row r="280" spans="13:14">
      <c r="M280" s="48">
        <f t="shared" si="9"/>
        <v>0</v>
      </c>
      <c r="N280" s="48" t="str">
        <f t="shared" si="10"/>
        <v/>
      </c>
    </row>
    <row r="281" spans="13:14">
      <c r="M281" s="48">
        <f t="shared" si="9"/>
        <v>0</v>
      </c>
      <c r="N281" s="48" t="str">
        <f t="shared" si="10"/>
        <v/>
      </c>
    </row>
    <row r="282" spans="13:14">
      <c r="M282" s="48">
        <f t="shared" ref="M282:M307" si="11">IF(ISNUMBER(FIND("/",$B289,1)),MID($B289,1,FIND("/",$B289,1)-1),$B289)</f>
        <v>0</v>
      </c>
      <c r="N282" s="48" t="str">
        <f t="shared" ref="N282:N307" si="12">IF(ISNUMBER(FIND("/",$B289,1)),MID($B289,FIND("/",$B289,1)+1,LEN($B289)),"")</f>
        <v/>
      </c>
    </row>
    <row r="283" spans="13:14">
      <c r="M283" s="48">
        <f t="shared" si="11"/>
        <v>0</v>
      </c>
      <c r="N283" s="48" t="str">
        <f t="shared" si="12"/>
        <v/>
      </c>
    </row>
    <row r="284" spans="13:14">
      <c r="M284" s="48">
        <f t="shared" si="11"/>
        <v>0</v>
      </c>
      <c r="N284" s="48" t="str">
        <f t="shared" si="12"/>
        <v/>
      </c>
    </row>
    <row r="285" spans="13:14">
      <c r="M285" s="48">
        <f t="shared" si="11"/>
        <v>0</v>
      </c>
      <c r="N285" s="48" t="str">
        <f t="shared" si="12"/>
        <v/>
      </c>
    </row>
    <row r="286" spans="13:14">
      <c r="M286" s="48">
        <f t="shared" si="11"/>
        <v>0</v>
      </c>
      <c r="N286" s="48" t="str">
        <f t="shared" si="12"/>
        <v/>
      </c>
    </row>
    <row r="287" spans="13:14">
      <c r="M287" s="48">
        <f t="shared" si="11"/>
        <v>0</v>
      </c>
      <c r="N287" s="48" t="str">
        <f t="shared" si="12"/>
        <v/>
      </c>
    </row>
    <row r="288" spans="13:14">
      <c r="M288" s="48">
        <f t="shared" si="11"/>
        <v>0</v>
      </c>
      <c r="N288" s="48" t="str">
        <f t="shared" si="12"/>
        <v/>
      </c>
    </row>
    <row r="289" spans="12:14">
      <c r="M289" s="48">
        <f t="shared" si="11"/>
        <v>0</v>
      </c>
      <c r="N289" s="48" t="str">
        <f t="shared" si="12"/>
        <v/>
      </c>
    </row>
    <row r="290" spans="12:14">
      <c r="M290" s="48">
        <f t="shared" si="11"/>
        <v>0</v>
      </c>
      <c r="N290" s="48" t="str">
        <f t="shared" si="12"/>
        <v/>
      </c>
    </row>
    <row r="291" spans="12:14">
      <c r="M291" s="48">
        <f t="shared" si="11"/>
        <v>0</v>
      </c>
      <c r="N291" s="48" t="str">
        <f t="shared" si="12"/>
        <v/>
      </c>
    </row>
    <row r="292" spans="12:14">
      <c r="M292" s="48">
        <f t="shared" si="11"/>
        <v>0</v>
      </c>
      <c r="N292" s="48" t="str">
        <f t="shared" si="12"/>
        <v/>
      </c>
    </row>
    <row r="293" spans="12:14">
      <c r="M293" s="48">
        <f t="shared" si="11"/>
        <v>0</v>
      </c>
      <c r="N293" s="48" t="str">
        <f t="shared" si="12"/>
        <v/>
      </c>
    </row>
    <row r="294" spans="12:14">
      <c r="M294" s="48">
        <f t="shared" si="11"/>
        <v>0</v>
      </c>
      <c r="N294" s="48" t="str">
        <f t="shared" si="12"/>
        <v/>
      </c>
    </row>
    <row r="295" spans="12:14">
      <c r="M295" s="48">
        <f t="shared" si="11"/>
        <v>0</v>
      </c>
      <c r="N295" s="48" t="str">
        <f t="shared" si="12"/>
        <v/>
      </c>
    </row>
    <row r="296" spans="12:14">
      <c r="M296" s="48">
        <f t="shared" si="11"/>
        <v>0</v>
      </c>
      <c r="N296" s="48" t="str">
        <f t="shared" si="12"/>
        <v/>
      </c>
    </row>
    <row r="297" spans="12:14">
      <c r="M297" s="48">
        <f t="shared" si="11"/>
        <v>0</v>
      </c>
      <c r="N297" s="48" t="str">
        <f t="shared" si="12"/>
        <v/>
      </c>
    </row>
    <row r="298" spans="12:14">
      <c r="M298" s="48">
        <f t="shared" si="11"/>
        <v>0</v>
      </c>
      <c r="N298" s="48" t="str">
        <f t="shared" si="12"/>
        <v/>
      </c>
    </row>
    <row r="299" spans="12:14">
      <c r="M299" s="48">
        <f t="shared" si="11"/>
        <v>0</v>
      </c>
      <c r="N299" s="48" t="str">
        <f t="shared" si="12"/>
        <v/>
      </c>
    </row>
    <row r="300" spans="12:14">
      <c r="M300" s="48">
        <f t="shared" si="11"/>
        <v>0</v>
      </c>
      <c r="N300" s="48" t="str">
        <f t="shared" si="12"/>
        <v/>
      </c>
    </row>
    <row r="301" spans="12:14">
      <c r="L301" s="363"/>
      <c r="M301" s="48">
        <f t="shared" si="11"/>
        <v>0</v>
      </c>
      <c r="N301" s="48" t="str">
        <f t="shared" si="12"/>
        <v/>
      </c>
    </row>
    <row r="302" spans="12:14">
      <c r="L302" s="135"/>
      <c r="M302" s="48">
        <f t="shared" si="11"/>
        <v>0</v>
      </c>
      <c r="N302" s="48" t="str">
        <f t="shared" si="12"/>
        <v/>
      </c>
    </row>
    <row r="303" spans="12:14">
      <c r="L303" s="135"/>
      <c r="M303" s="48">
        <f t="shared" si="11"/>
        <v>0</v>
      </c>
      <c r="N303" s="48" t="str">
        <f t="shared" si="12"/>
        <v/>
      </c>
    </row>
    <row r="304" spans="12:14">
      <c r="L304" s="363"/>
      <c r="M304" s="48">
        <f t="shared" si="11"/>
        <v>0</v>
      </c>
      <c r="N304" s="48" t="str">
        <f t="shared" si="12"/>
        <v/>
      </c>
    </row>
    <row r="305" spans="12:14">
      <c r="L305" s="363"/>
      <c r="M305" s="48">
        <f t="shared" si="11"/>
        <v>0</v>
      </c>
      <c r="N305" s="48" t="str">
        <f t="shared" si="12"/>
        <v/>
      </c>
    </row>
    <row r="306" spans="12:14">
      <c r="L306" s="363"/>
      <c r="M306" s="48">
        <f t="shared" si="11"/>
        <v>0</v>
      </c>
      <c r="N306" s="48" t="str">
        <f t="shared" si="12"/>
        <v/>
      </c>
    </row>
    <row r="307" spans="12:14">
      <c r="L307" s="363"/>
      <c r="M307" s="48">
        <f t="shared" si="11"/>
        <v>0</v>
      </c>
      <c r="N307" s="48" t="str">
        <f t="shared" si="12"/>
        <v/>
      </c>
    </row>
    <row r="308" spans="12:14">
      <c r="L308" s="124"/>
    </row>
    <row r="309" spans="12:14">
      <c r="L309" s="124"/>
    </row>
  </sheetData>
  <mergeCells count="3">
    <mergeCell ref="A1:H1"/>
    <mergeCell ref="A21:B21"/>
    <mergeCell ref="A3:G3"/>
  </mergeCells>
  <phoneticPr fontId="82" type="noConversion"/>
  <hyperlinks>
    <hyperlink ref="A1:H1" location="TITULARES!A1" display="LISTA DE DIAGNOSTICADORES CON AUTORIZACIÓN DE COMERCIALIZACIÓN EN CUBA 2017" xr:uid="{00000000-0004-0000-1500-000000000000}"/>
  </hyperlinks>
  <pageMargins left="0.75" right="0.75" top="1" bottom="1" header="0" footer="0"/>
  <pageSetup orientation="landscape" verticalDpi="300" r:id="rId2"/>
  <headerFooter alignWithMargins="0"/>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6">
    <pageSetUpPr fitToPage="1"/>
  </sheetPr>
  <dimension ref="A1:FX661"/>
  <sheetViews>
    <sheetView zoomScaleNormal="100" workbookViewId="0">
      <selection sqref="A1:H1"/>
    </sheetView>
  </sheetViews>
  <sheetFormatPr baseColWidth="10" defaultRowHeight="15"/>
  <cols>
    <col min="1" max="1" width="15" style="135" customWidth="1"/>
    <col min="2" max="2" width="13" style="129" customWidth="1"/>
    <col min="3" max="3" width="12.140625" style="129" customWidth="1"/>
    <col min="4" max="4" width="14.42578125" style="129" customWidth="1"/>
    <col min="5" max="5" width="17.5703125" style="129" customWidth="1"/>
    <col min="6" max="6" width="16.140625" style="129" customWidth="1"/>
    <col min="7" max="7" width="14.42578125" style="129" customWidth="1"/>
    <col min="8" max="8" width="48.7109375" style="128" customWidth="1"/>
    <col min="9" max="9" width="80.5703125" style="129" customWidth="1"/>
    <col min="10" max="10" width="45.85546875" style="129" customWidth="1"/>
    <col min="11" max="11" width="28.42578125" style="135" customWidth="1"/>
    <col min="12" max="12" width="11.42578125" style="136" hidden="1" customWidth="1"/>
    <col min="13" max="13" width="12.85546875" style="136" hidden="1" customWidth="1"/>
    <col min="14" max="14" width="17.28515625" style="136" hidden="1" customWidth="1"/>
    <col min="15" max="15" width="11.5703125" style="126" hidden="1" customWidth="1"/>
    <col min="16" max="16" width="8.85546875" style="126" hidden="1" customWidth="1"/>
    <col min="17" max="17" width="7" style="126" hidden="1" customWidth="1"/>
    <col min="18" max="18" width="11.42578125" style="1948" customWidth="1"/>
    <col min="19" max="27" width="11.42578125" style="1948"/>
    <col min="28" max="180" width="11.42578125" style="126"/>
    <col min="181" max="16384" width="11.42578125" style="129"/>
  </cols>
  <sheetData>
    <row r="1" spans="1:180" s="1948" customFormat="1">
      <c r="A1" s="2588" t="s">
        <v>6200</v>
      </c>
      <c r="B1" s="2588"/>
      <c r="C1" s="2588"/>
      <c r="D1" s="2588"/>
      <c r="E1" s="2588"/>
      <c r="F1" s="2588"/>
      <c r="G1" s="2588"/>
      <c r="H1" s="2588"/>
      <c r="I1" s="2215"/>
      <c r="K1" s="2017"/>
      <c r="L1" s="2017"/>
      <c r="M1" s="2017"/>
      <c r="N1" s="2017"/>
    </row>
    <row r="2" spans="1:180" s="1948" customFormat="1" ht="19.5" thickBot="1">
      <c r="A2" s="2605" t="s">
        <v>3717</v>
      </c>
      <c r="B2" s="2605"/>
      <c r="C2" s="2605"/>
      <c r="D2" s="2215"/>
      <c r="E2" s="2215"/>
      <c r="F2" s="2215"/>
      <c r="G2" s="2215"/>
      <c r="H2" s="2216"/>
      <c r="K2" s="2017"/>
      <c r="L2" s="2017"/>
      <c r="M2" s="2017"/>
      <c r="N2" s="2017"/>
      <c r="S2" s="1942" t="s">
        <v>2738</v>
      </c>
      <c r="T2" s="1960">
        <f ca="1">TODAY()</f>
        <v>46175</v>
      </c>
    </row>
    <row r="3" spans="1:180" s="1948" customFormat="1" ht="24.75" customHeight="1" thickTop="1">
      <c r="A3" s="2568" t="s">
        <v>1161</v>
      </c>
      <c r="B3" s="2602"/>
      <c r="C3" s="2602"/>
      <c r="D3" s="2602"/>
      <c r="E3" s="2603"/>
      <c r="F3" s="2603"/>
      <c r="G3" s="2604"/>
      <c r="H3" s="1945"/>
      <c r="I3" s="2217"/>
      <c r="J3" s="2217"/>
      <c r="K3" s="1946"/>
      <c r="L3" s="2218"/>
      <c r="M3" s="2218"/>
      <c r="N3" s="2218"/>
      <c r="O3" s="2219"/>
      <c r="P3" s="2219"/>
      <c r="Q3" s="2219"/>
      <c r="R3" s="2219"/>
    </row>
    <row r="4" spans="1:180" s="522" customFormat="1" ht="40.5" customHeight="1">
      <c r="A4" s="988" t="s">
        <v>1598</v>
      </c>
      <c r="B4" s="989" t="s">
        <v>1160</v>
      </c>
      <c r="C4" s="989" t="s">
        <v>1162</v>
      </c>
      <c r="D4" s="990" t="s">
        <v>1163</v>
      </c>
      <c r="E4" s="729" t="s">
        <v>2736</v>
      </c>
      <c r="F4" s="729" t="s">
        <v>2737</v>
      </c>
      <c r="G4" s="991" t="s">
        <v>1046</v>
      </c>
      <c r="H4" s="989" t="s">
        <v>1586</v>
      </c>
      <c r="I4" s="992" t="s">
        <v>1164</v>
      </c>
      <c r="J4" s="992" t="s">
        <v>1048</v>
      </c>
      <c r="K4" s="993" t="s">
        <v>1047</v>
      </c>
      <c r="L4" s="520" t="s">
        <v>1592</v>
      </c>
      <c r="M4" s="520" t="s">
        <v>1590</v>
      </c>
      <c r="N4" s="520" t="s">
        <v>1591</v>
      </c>
      <c r="O4" s="521" t="s">
        <v>1594</v>
      </c>
      <c r="P4" s="521"/>
      <c r="Q4" s="521"/>
      <c r="R4" s="2219"/>
      <c r="S4" s="1948"/>
      <c r="T4" s="1928"/>
      <c r="U4" s="2220"/>
      <c r="V4" s="2220"/>
      <c r="W4" s="2220"/>
      <c r="X4" s="2220"/>
      <c r="Y4" s="2220"/>
      <c r="Z4" s="2220"/>
      <c r="AA4" s="2220"/>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row>
    <row r="5" spans="1:180" s="372" customFormat="1" ht="42" customHeight="1">
      <c r="A5" s="994" t="s">
        <v>1597</v>
      </c>
      <c r="B5" s="557" t="s">
        <v>1093</v>
      </c>
      <c r="C5" s="558">
        <v>39793</v>
      </c>
      <c r="D5" s="559">
        <v>47088</v>
      </c>
      <c r="E5" s="559" t="str">
        <f t="shared" ref="E5:E36" ca="1" si="0">IF(D5&lt;=$T$2,"CADUCADO","VIGENTE")</f>
        <v>VIGENTE</v>
      </c>
      <c r="F5" s="559" t="str">
        <f t="shared" ref="F5:F36" ca="1" si="1">IF($T$2&gt;=(EDATE(D5,-4)),"ALERTA","OK")</f>
        <v>OK</v>
      </c>
      <c r="G5" s="557" t="s">
        <v>1279</v>
      </c>
      <c r="H5" s="999" t="s">
        <v>1895</v>
      </c>
      <c r="I5" s="996" t="s">
        <v>1274</v>
      </c>
      <c r="J5" s="997" t="s">
        <v>5237</v>
      </c>
      <c r="K5" s="998" t="s">
        <v>5236</v>
      </c>
      <c r="L5" s="132"/>
      <c r="M5" s="132" t="e">
        <f>IF(ISNUMBER(FIND("/",#REF!,1)),MID(#REF!,1,FIND("/",#REF!,1)-1),#REF!)</f>
        <v>#REF!</v>
      </c>
      <c r="N5" s="132" t="str">
        <f>IF(ISNUMBER(FIND("/",#REF!,1)),MID(#REF!,FIND("/",#REF!,1)+1,LEN(#REF!)),"")</f>
        <v/>
      </c>
      <c r="O5" s="133" t="s">
        <v>1603</v>
      </c>
      <c r="P5" s="133" t="s">
        <v>1590</v>
      </c>
      <c r="Q5" s="133" t="s">
        <v>1595</v>
      </c>
      <c r="R5" s="2219"/>
      <c r="S5" s="1948"/>
      <c r="T5" s="2114"/>
      <c r="U5" s="2001"/>
      <c r="V5" s="2001"/>
      <c r="W5" s="2001"/>
      <c r="X5" s="2001"/>
      <c r="Y5" s="2001"/>
      <c r="Z5" s="2001"/>
      <c r="AA5" s="2001"/>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row>
    <row r="6" spans="1:180" s="372" customFormat="1" ht="30">
      <c r="A6" s="994" t="s">
        <v>1597</v>
      </c>
      <c r="B6" s="557" t="s">
        <v>1275</v>
      </c>
      <c r="C6" s="558">
        <v>39793</v>
      </c>
      <c r="D6" s="559">
        <v>45274</v>
      </c>
      <c r="E6" s="559" t="str">
        <f t="shared" ca="1" si="0"/>
        <v>CADUCADO</v>
      </c>
      <c r="F6" s="559" t="str">
        <f t="shared" ca="1" si="1"/>
        <v>ALERTA</v>
      </c>
      <c r="G6" s="557" t="s">
        <v>1278</v>
      </c>
      <c r="H6" s="999" t="s">
        <v>2032</v>
      </c>
      <c r="I6" s="996" t="s">
        <v>4269</v>
      </c>
      <c r="J6" s="997" t="s">
        <v>2033</v>
      </c>
      <c r="K6" s="876" t="s">
        <v>223</v>
      </c>
      <c r="L6" s="132"/>
      <c r="M6" s="132" t="str">
        <f>IF(ISNUMBER(FIND("/",$B5,1)),MID($B5,1,FIND("/",$B5,1)-1),$B5)</f>
        <v>D0812-46</v>
      </c>
      <c r="N6" s="132" t="str">
        <f>IF(ISNUMBER(FIND("/",$B5,1)),MID($B5,FIND("/",$B5,1)+1,LEN($B5)),"")</f>
        <v/>
      </c>
      <c r="O6" s="133" t="s">
        <v>1589</v>
      </c>
      <c r="P6" s="133"/>
      <c r="Q6" s="373">
        <v>8</v>
      </c>
      <c r="R6" s="2219"/>
      <c r="S6" s="1948"/>
      <c r="T6" s="2134"/>
      <c r="U6" s="2001"/>
      <c r="V6" s="2001"/>
      <c r="W6" s="2001"/>
      <c r="X6" s="2001"/>
      <c r="Y6" s="2001"/>
      <c r="Z6" s="2001"/>
      <c r="AA6" s="2001"/>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row>
    <row r="7" spans="1:180" s="1136" customFormat="1" ht="45">
      <c r="A7" s="994" t="s">
        <v>1597</v>
      </c>
      <c r="B7" s="557" t="s">
        <v>1110</v>
      </c>
      <c r="C7" s="558">
        <v>39905</v>
      </c>
      <c r="D7" s="559">
        <v>47178</v>
      </c>
      <c r="E7" s="559" t="str">
        <f t="shared" ca="1" si="0"/>
        <v>VIGENTE</v>
      </c>
      <c r="F7" s="559" t="str">
        <f t="shared" ca="1" si="1"/>
        <v>OK</v>
      </c>
      <c r="G7" s="557" t="s">
        <v>1278</v>
      </c>
      <c r="H7" s="999" t="s">
        <v>4081</v>
      </c>
      <c r="I7" s="996" t="s">
        <v>4082</v>
      </c>
      <c r="J7" s="997" t="s">
        <v>5485</v>
      </c>
      <c r="K7" s="876" t="s">
        <v>5960</v>
      </c>
      <c r="L7" s="1104"/>
      <c r="M7" s="1104" t="str">
        <f>IF(ISNUMBER(FIND("/",$B6,1)),MID($B6,1,FIND("/",$B6,1)-1),$B6)</f>
        <v>D0812-48</v>
      </c>
      <c r="N7" s="1104" t="str">
        <f>IF(ISNUMBER(FIND("/",$B6,1)),MID($B6,FIND("/",$B6,1)+1,LEN($B6)),"")</f>
        <v/>
      </c>
      <c r="O7" s="730" t="s">
        <v>1587</v>
      </c>
      <c r="P7" s="730"/>
      <c r="Q7" s="1135">
        <v>113</v>
      </c>
      <c r="R7" s="2221"/>
      <c r="S7" s="2222"/>
      <c r="T7" s="2129"/>
      <c r="U7" s="2131"/>
      <c r="V7" s="2131"/>
      <c r="W7" s="2131"/>
      <c r="X7" s="2131"/>
      <c r="Y7" s="2131"/>
      <c r="Z7" s="2131"/>
      <c r="AA7" s="2131"/>
      <c r="AB7" s="731"/>
      <c r="AC7" s="731"/>
      <c r="AD7" s="731"/>
      <c r="AE7" s="731"/>
      <c r="AF7" s="731"/>
      <c r="AG7" s="731"/>
      <c r="AH7" s="731"/>
      <c r="AI7" s="731"/>
      <c r="AJ7" s="731"/>
      <c r="AK7" s="731"/>
      <c r="AL7" s="731"/>
      <c r="AM7" s="731"/>
      <c r="AN7" s="731"/>
      <c r="AO7" s="731"/>
      <c r="AP7" s="731"/>
      <c r="AQ7" s="731"/>
      <c r="AR7" s="731"/>
      <c r="AS7" s="731"/>
      <c r="AT7" s="731"/>
      <c r="AU7" s="731"/>
      <c r="AV7" s="731"/>
      <c r="AW7" s="731"/>
      <c r="AX7" s="731"/>
      <c r="AY7" s="731"/>
      <c r="AZ7" s="731"/>
      <c r="BA7" s="731"/>
      <c r="BB7" s="731"/>
      <c r="BC7" s="731"/>
      <c r="BD7" s="731"/>
      <c r="BE7" s="731"/>
      <c r="BF7" s="731"/>
      <c r="BG7" s="731"/>
      <c r="BH7" s="731"/>
      <c r="BI7" s="731"/>
      <c r="BJ7" s="731"/>
      <c r="BK7" s="731"/>
      <c r="BL7" s="731"/>
      <c r="BM7" s="731"/>
      <c r="BN7" s="731"/>
      <c r="BO7" s="731"/>
      <c r="BP7" s="731"/>
      <c r="BQ7" s="731"/>
      <c r="BR7" s="731"/>
      <c r="BS7" s="731"/>
      <c r="BT7" s="731"/>
      <c r="BU7" s="731"/>
      <c r="BV7" s="731"/>
      <c r="BW7" s="731"/>
      <c r="BX7" s="731"/>
      <c r="BY7" s="731"/>
      <c r="BZ7" s="731"/>
      <c r="CA7" s="731"/>
      <c r="CB7" s="731"/>
      <c r="CC7" s="731"/>
      <c r="CD7" s="731"/>
      <c r="CE7" s="731"/>
      <c r="CF7" s="731"/>
      <c r="CG7" s="731"/>
      <c r="CH7" s="731"/>
      <c r="CI7" s="731"/>
      <c r="CJ7" s="731"/>
      <c r="CK7" s="731"/>
      <c r="CL7" s="731"/>
      <c r="CM7" s="731"/>
      <c r="CN7" s="731"/>
      <c r="CO7" s="731"/>
      <c r="CP7" s="731"/>
      <c r="CQ7" s="731"/>
      <c r="CR7" s="731"/>
      <c r="CS7" s="731"/>
      <c r="CT7" s="731"/>
      <c r="CU7" s="731"/>
      <c r="CV7" s="731"/>
      <c r="CW7" s="731"/>
      <c r="CX7" s="731"/>
      <c r="CY7" s="731"/>
      <c r="CZ7" s="731"/>
      <c r="DA7" s="731"/>
      <c r="DB7" s="731"/>
      <c r="DC7" s="731"/>
      <c r="DD7" s="731"/>
      <c r="DE7" s="731"/>
      <c r="DF7" s="731"/>
      <c r="DG7" s="731"/>
      <c r="DH7" s="731"/>
      <c r="DI7" s="731"/>
      <c r="DJ7" s="731"/>
      <c r="DK7" s="731"/>
      <c r="DL7" s="731"/>
      <c r="DM7" s="731"/>
      <c r="DN7" s="731"/>
      <c r="DO7" s="731"/>
      <c r="DP7" s="731"/>
      <c r="DQ7" s="731"/>
      <c r="DR7" s="731"/>
      <c r="DS7" s="731"/>
      <c r="DT7" s="731"/>
      <c r="DU7" s="731"/>
      <c r="DV7" s="731"/>
      <c r="DW7" s="731"/>
      <c r="DX7" s="731"/>
      <c r="DY7" s="731"/>
      <c r="DZ7" s="731"/>
      <c r="EA7" s="731"/>
      <c r="EB7" s="731"/>
      <c r="EC7" s="731"/>
      <c r="ED7" s="731"/>
      <c r="EE7" s="731"/>
      <c r="EF7" s="731"/>
      <c r="EG7" s="731"/>
      <c r="EH7" s="731"/>
      <c r="EI7" s="731"/>
      <c r="EJ7" s="731"/>
      <c r="EK7" s="731"/>
      <c r="EL7" s="731"/>
      <c r="EM7" s="731"/>
      <c r="EN7" s="731"/>
      <c r="EO7" s="731"/>
      <c r="EP7" s="731"/>
      <c r="EQ7" s="731"/>
      <c r="ER7" s="731"/>
      <c r="ES7" s="731"/>
      <c r="ET7" s="731"/>
      <c r="EU7" s="731"/>
      <c r="EV7" s="731"/>
      <c r="EW7" s="731"/>
      <c r="EX7" s="731"/>
      <c r="EY7" s="731"/>
      <c r="EZ7" s="731"/>
      <c r="FA7" s="731"/>
      <c r="FB7" s="731"/>
      <c r="FC7" s="731"/>
      <c r="FD7" s="731"/>
      <c r="FE7" s="731"/>
      <c r="FF7" s="731"/>
      <c r="FG7" s="731"/>
      <c r="FH7" s="731"/>
      <c r="FI7" s="731"/>
      <c r="FJ7" s="731"/>
      <c r="FK7" s="731"/>
      <c r="FL7" s="731"/>
      <c r="FM7" s="731"/>
      <c r="FN7" s="731"/>
      <c r="FO7" s="731"/>
      <c r="FP7" s="731"/>
      <c r="FQ7" s="731"/>
      <c r="FR7" s="731"/>
      <c r="FS7" s="731"/>
      <c r="FT7" s="731"/>
      <c r="FU7" s="731"/>
      <c r="FV7" s="731"/>
      <c r="FW7" s="731"/>
      <c r="FX7" s="731"/>
    </row>
    <row r="8" spans="1:180" s="372" customFormat="1" ht="45">
      <c r="A8" s="994" t="s">
        <v>1597</v>
      </c>
      <c r="B8" s="557" t="s">
        <v>789</v>
      </c>
      <c r="C8" s="558">
        <v>39908</v>
      </c>
      <c r="D8" s="559">
        <v>46813</v>
      </c>
      <c r="E8" s="559" t="str">
        <f t="shared" ca="1" si="0"/>
        <v>VIGENTE</v>
      </c>
      <c r="F8" s="559" t="str">
        <f t="shared" ca="1" si="1"/>
        <v>OK</v>
      </c>
      <c r="G8" s="557" t="s">
        <v>1278</v>
      </c>
      <c r="H8" s="999" t="s">
        <v>4078</v>
      </c>
      <c r="I8" s="996" t="s">
        <v>4079</v>
      </c>
      <c r="J8" s="997" t="s">
        <v>4080</v>
      </c>
      <c r="K8" s="876" t="s">
        <v>6091</v>
      </c>
      <c r="L8" s="132"/>
      <c r="M8" s="132" t="e">
        <f>IF(ISNUMBER(FIND("/",#REF!,1)),MID(#REF!,1,FIND("/",#REF!,1)-1),#REF!)</f>
        <v>#REF!</v>
      </c>
      <c r="N8" s="132" t="str">
        <f>IF(ISNUMBER(FIND("/",#REF!,1)),MID(#REF!,FIND("/",#REF!,1)+1,LEN(#REF!)),"")</f>
        <v/>
      </c>
      <c r="O8" s="133" t="s">
        <v>1588</v>
      </c>
      <c r="P8" s="133"/>
      <c r="Q8" s="373">
        <v>19</v>
      </c>
      <c r="R8" s="2219"/>
      <c r="S8" s="1948"/>
      <c r="T8" s="2134"/>
      <c r="U8" s="2001"/>
      <c r="V8" s="2001"/>
      <c r="W8" s="2001"/>
      <c r="X8" s="2001"/>
      <c r="Y8" s="2001"/>
      <c r="Z8" s="2001"/>
      <c r="AA8" s="2001"/>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row>
    <row r="9" spans="1:180" s="372" customFormat="1" ht="45">
      <c r="A9" s="994" t="s">
        <v>1597</v>
      </c>
      <c r="B9" s="557" t="s">
        <v>790</v>
      </c>
      <c r="C9" s="558">
        <v>39940</v>
      </c>
      <c r="D9" s="559">
        <v>47239</v>
      </c>
      <c r="E9" s="559" t="str">
        <f t="shared" ca="1" si="0"/>
        <v>VIGENTE</v>
      </c>
      <c r="F9" s="559" t="str">
        <f t="shared" ca="1" si="1"/>
        <v>OK</v>
      </c>
      <c r="G9" s="557" t="s">
        <v>1277</v>
      </c>
      <c r="H9" s="999" t="s">
        <v>2031</v>
      </c>
      <c r="I9" s="996" t="s">
        <v>5964</v>
      </c>
      <c r="J9" s="997" t="s">
        <v>4080</v>
      </c>
      <c r="K9" s="876" t="s">
        <v>5965</v>
      </c>
      <c r="L9" s="132"/>
      <c r="M9" s="132" t="e">
        <f>IF(ISNUMBER(FIND("/",#REF!,1)),MID(#REF!,1,FIND("/",#REF!,1)-1),#REF!)</f>
        <v>#REF!</v>
      </c>
      <c r="N9" s="132" t="str">
        <f>IF(ISNUMBER(FIND("/",#REF!,1)),MID(#REF!,FIND("/",#REF!,1)+1,LEN(#REF!)),"")</f>
        <v/>
      </c>
      <c r="O9" s="133" t="s">
        <v>1597</v>
      </c>
      <c r="P9" s="133"/>
      <c r="Q9" s="373">
        <v>63</v>
      </c>
      <c r="R9" s="2219"/>
      <c r="S9" s="1948"/>
      <c r="T9" s="1948"/>
      <c r="U9" s="2001"/>
      <c r="V9" s="2001"/>
      <c r="W9" s="2001"/>
      <c r="X9" s="2001"/>
      <c r="Y9" s="2001"/>
      <c r="Z9" s="2001"/>
      <c r="AA9" s="2001"/>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row>
    <row r="10" spans="1:180" s="372" customFormat="1" ht="45">
      <c r="A10" s="994" t="s">
        <v>1597</v>
      </c>
      <c r="B10" s="557" t="s">
        <v>1115</v>
      </c>
      <c r="C10" s="558">
        <v>40163</v>
      </c>
      <c r="D10" s="559">
        <v>47453</v>
      </c>
      <c r="E10" s="559" t="str">
        <f t="shared" ca="1" si="0"/>
        <v>VIGENTE</v>
      </c>
      <c r="F10" s="559" t="str">
        <f t="shared" ca="1" si="1"/>
        <v>OK</v>
      </c>
      <c r="G10" s="557" t="s">
        <v>1277</v>
      </c>
      <c r="H10" s="999" t="s">
        <v>3210</v>
      </c>
      <c r="I10" s="996" t="s">
        <v>5835</v>
      </c>
      <c r="J10" s="997" t="s">
        <v>4446</v>
      </c>
      <c r="K10" s="876" t="s">
        <v>5836</v>
      </c>
      <c r="L10" s="132"/>
      <c r="M10" s="132" t="str">
        <f t="shared" ref="M10:M28" si="2">IF(ISNUMBER(FIND("/",$B7,1)),MID($B7,1,FIND("/",$B7,1)-1),$B7)</f>
        <v>D0903-07</v>
      </c>
      <c r="N10" s="132" t="str">
        <f t="shared" ref="N10:N28" si="3">IF(ISNUMBER(FIND("/",$B7,1)),MID($B7,FIND("/",$B7,1)+1,LEN($B7)),"")</f>
        <v/>
      </c>
      <c r="O10" s="133" t="s">
        <v>1596</v>
      </c>
      <c r="P10" s="133"/>
      <c r="Q10" s="373">
        <v>12</v>
      </c>
      <c r="R10" s="2219"/>
      <c r="S10" s="1948"/>
      <c r="T10" s="1986"/>
      <c r="U10" s="2223"/>
      <c r="V10" s="2223"/>
      <c r="W10" s="2223"/>
      <c r="X10" s="2223"/>
      <c r="Y10" s="2223"/>
      <c r="Z10" s="2223"/>
      <c r="AA10" s="198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6"/>
      <c r="EG10" s="126"/>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row>
    <row r="11" spans="1:180" s="372" customFormat="1" ht="30">
      <c r="A11" s="994" t="s">
        <v>1597</v>
      </c>
      <c r="B11" s="557" t="s">
        <v>1111</v>
      </c>
      <c r="C11" s="558">
        <v>40164</v>
      </c>
      <c r="D11" s="559">
        <v>47453</v>
      </c>
      <c r="E11" s="559" t="str">
        <f t="shared" ca="1" si="0"/>
        <v>VIGENTE</v>
      </c>
      <c r="F11" s="559" t="str">
        <f t="shared" ca="1" si="1"/>
        <v>OK</v>
      </c>
      <c r="G11" s="557" t="s">
        <v>1277</v>
      </c>
      <c r="H11" s="999" t="s">
        <v>3211</v>
      </c>
      <c r="I11" s="996" t="s">
        <v>2080</v>
      </c>
      <c r="J11" s="997" t="s">
        <v>4446</v>
      </c>
      <c r="K11" s="876" t="s">
        <v>4870</v>
      </c>
      <c r="L11" s="132"/>
      <c r="M11" s="132" t="str">
        <f t="shared" si="2"/>
        <v>D0903-08</v>
      </c>
      <c r="N11" s="132" t="str">
        <f t="shared" si="3"/>
        <v/>
      </c>
      <c r="O11" s="133" t="s">
        <v>1604</v>
      </c>
      <c r="P11" s="133"/>
      <c r="Q11" s="373">
        <v>1</v>
      </c>
      <c r="R11" s="2219"/>
      <c r="S11" s="1948"/>
      <c r="T11" s="1986"/>
      <c r="U11" s="2005"/>
      <c r="V11" s="2005"/>
      <c r="W11" s="2005"/>
      <c r="X11" s="2005"/>
      <c r="Y11" s="2005"/>
      <c r="Z11" s="2005"/>
      <c r="AA11" s="198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6"/>
      <c r="EG11" s="126"/>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row>
    <row r="12" spans="1:180" s="372" customFormat="1" ht="30">
      <c r="A12" s="994" t="s">
        <v>1597</v>
      </c>
      <c r="B12" s="557" t="s">
        <v>1112</v>
      </c>
      <c r="C12" s="558">
        <v>40190</v>
      </c>
      <c r="D12" s="559">
        <v>47484</v>
      </c>
      <c r="E12" s="559" t="str">
        <f t="shared" ca="1" si="0"/>
        <v>VIGENTE</v>
      </c>
      <c r="F12" s="559" t="str">
        <f t="shared" ca="1" si="1"/>
        <v>OK</v>
      </c>
      <c r="G12" s="557" t="s">
        <v>1277</v>
      </c>
      <c r="H12" s="999" t="s">
        <v>3715</v>
      </c>
      <c r="I12" s="996" t="s">
        <v>3716</v>
      </c>
      <c r="J12" s="997" t="s">
        <v>4473</v>
      </c>
      <c r="K12" s="876" t="s">
        <v>5837</v>
      </c>
      <c r="L12" s="132"/>
      <c r="M12" s="132" t="str">
        <f t="shared" si="2"/>
        <v>D0905-10</v>
      </c>
      <c r="N12" s="132" t="str">
        <f t="shared" si="3"/>
        <v/>
      </c>
      <c r="O12" s="133" t="s">
        <v>1593</v>
      </c>
      <c r="P12" s="133"/>
      <c r="Q12" s="373">
        <v>216</v>
      </c>
      <c r="R12" s="2219"/>
      <c r="S12" s="1948"/>
      <c r="T12" s="1948"/>
      <c r="U12" s="1948"/>
      <c r="V12" s="1948"/>
      <c r="W12" s="1948"/>
      <c r="X12" s="1948"/>
      <c r="Y12" s="1948"/>
      <c r="Z12" s="1948"/>
      <c r="AA12" s="1948"/>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6"/>
      <c r="EG12" s="126"/>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row>
    <row r="13" spans="1:180" s="372" customFormat="1" ht="45">
      <c r="A13" s="994" t="s">
        <v>1597</v>
      </c>
      <c r="B13" s="557" t="s">
        <v>1113</v>
      </c>
      <c r="C13" s="558">
        <v>40190</v>
      </c>
      <c r="D13" s="559">
        <v>47484</v>
      </c>
      <c r="E13" s="559" t="str">
        <f t="shared" ca="1" si="0"/>
        <v>VIGENTE</v>
      </c>
      <c r="F13" s="559" t="str">
        <f t="shared" ca="1" si="1"/>
        <v>OK</v>
      </c>
      <c r="G13" s="557" t="s">
        <v>1277</v>
      </c>
      <c r="H13" s="999" t="s">
        <v>4050</v>
      </c>
      <c r="I13" s="996" t="s">
        <v>4051</v>
      </c>
      <c r="J13" s="999" t="s">
        <v>3337</v>
      </c>
      <c r="K13" s="876" t="s">
        <v>5238</v>
      </c>
      <c r="L13" s="132"/>
      <c r="M13" s="132" t="str">
        <f t="shared" si="2"/>
        <v>D0912-40</v>
      </c>
      <c r="N13" s="132" t="str">
        <f t="shared" si="3"/>
        <v/>
      </c>
      <c r="O13" s="133"/>
      <c r="P13" s="133"/>
      <c r="Q13" s="133"/>
      <c r="R13" s="2219"/>
      <c r="S13" s="1948"/>
      <c r="T13" s="1948"/>
      <c r="U13" s="1948"/>
      <c r="V13" s="1948"/>
      <c r="W13" s="1948"/>
      <c r="X13" s="1948"/>
      <c r="Y13" s="1948"/>
      <c r="Z13" s="1948"/>
      <c r="AA13" s="1948"/>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row>
    <row r="14" spans="1:180" s="372" customFormat="1" ht="45">
      <c r="A14" s="994" t="s">
        <v>1597</v>
      </c>
      <c r="B14" s="557" t="s">
        <v>1114</v>
      </c>
      <c r="C14" s="558">
        <v>40190</v>
      </c>
      <c r="D14" s="559">
        <v>43831</v>
      </c>
      <c r="E14" s="559" t="str">
        <f t="shared" ca="1" si="0"/>
        <v>CADUCADO</v>
      </c>
      <c r="F14" s="559" t="str">
        <f t="shared" ca="1" si="1"/>
        <v>ALERTA</v>
      </c>
      <c r="G14" s="557" t="s">
        <v>1277</v>
      </c>
      <c r="H14" s="999" t="s">
        <v>2150</v>
      </c>
      <c r="I14" s="996" t="s">
        <v>1345</v>
      </c>
      <c r="J14" s="999" t="s">
        <v>1946</v>
      </c>
      <c r="K14" s="876" t="s">
        <v>1947</v>
      </c>
      <c r="L14" s="132"/>
      <c r="M14" s="132" t="str">
        <f t="shared" si="2"/>
        <v>D0912-41</v>
      </c>
      <c r="N14" s="132" t="str">
        <f t="shared" si="3"/>
        <v/>
      </c>
      <c r="O14" s="133"/>
      <c r="P14" s="133"/>
      <c r="Q14" s="133"/>
      <c r="R14" s="2219"/>
      <c r="S14" s="1948"/>
      <c r="T14" s="1948"/>
      <c r="U14" s="1948"/>
      <c r="V14" s="1948"/>
      <c r="W14" s="1948"/>
      <c r="X14" s="1948"/>
      <c r="Y14" s="1948"/>
      <c r="Z14" s="1948"/>
      <c r="AA14" s="1948"/>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26"/>
      <c r="DJ14" s="126"/>
      <c r="DK14" s="126"/>
      <c r="DL14" s="126"/>
      <c r="DM14" s="126"/>
      <c r="DN14" s="126"/>
      <c r="DO14" s="126"/>
      <c r="DP14" s="126"/>
      <c r="DQ14" s="126"/>
      <c r="DR14" s="126"/>
      <c r="DS14" s="126"/>
      <c r="DT14" s="126"/>
      <c r="DU14" s="126"/>
      <c r="DV14" s="126"/>
      <c r="DW14" s="126"/>
      <c r="DX14" s="126"/>
      <c r="DY14" s="126"/>
      <c r="DZ14" s="126"/>
      <c r="EA14" s="126"/>
      <c r="EB14" s="126"/>
      <c r="EC14" s="126"/>
      <c r="ED14" s="126"/>
      <c r="EE14" s="126"/>
      <c r="EF14" s="126"/>
      <c r="EG14" s="126"/>
      <c r="EH14" s="126"/>
      <c r="EI14" s="126"/>
      <c r="EJ14" s="126"/>
      <c r="EK14" s="126"/>
      <c r="EL14" s="126"/>
      <c r="EM14" s="126"/>
      <c r="EN14" s="126"/>
      <c r="EO14" s="126"/>
      <c r="EP14" s="126"/>
      <c r="EQ14" s="126"/>
      <c r="ER14" s="126"/>
      <c r="ES14" s="126"/>
      <c r="ET14" s="126"/>
      <c r="EU14" s="126"/>
      <c r="EV14" s="126"/>
      <c r="EW14" s="126"/>
      <c r="EX14" s="126"/>
      <c r="EY14" s="126"/>
      <c r="EZ14" s="126"/>
      <c r="FA14" s="126"/>
      <c r="FB14" s="126"/>
      <c r="FC14" s="126"/>
      <c r="FD14" s="126"/>
      <c r="FE14" s="126"/>
      <c r="FF14" s="126"/>
      <c r="FG14" s="126"/>
      <c r="FH14" s="126"/>
      <c r="FI14" s="126"/>
      <c r="FJ14" s="126"/>
      <c r="FK14" s="126"/>
      <c r="FL14" s="126"/>
      <c r="FM14" s="126"/>
      <c r="FN14" s="126"/>
      <c r="FO14" s="126"/>
      <c r="FP14" s="126"/>
      <c r="FQ14" s="126"/>
      <c r="FR14" s="126"/>
      <c r="FS14" s="126"/>
      <c r="FT14" s="126"/>
      <c r="FU14" s="126"/>
      <c r="FV14" s="126"/>
      <c r="FW14" s="126"/>
      <c r="FX14" s="126"/>
    </row>
    <row r="15" spans="1:180" s="372" customFormat="1" ht="30">
      <c r="A15" s="1001" t="s">
        <v>1587</v>
      </c>
      <c r="B15" s="1002" t="s">
        <v>1059</v>
      </c>
      <c r="C15" s="555">
        <v>40939</v>
      </c>
      <c r="D15" s="975">
        <v>44562</v>
      </c>
      <c r="E15" s="975" t="str">
        <f t="shared" ca="1" si="0"/>
        <v>CADUCADO</v>
      </c>
      <c r="F15" s="975" t="str">
        <f t="shared" ca="1" si="1"/>
        <v>ALERTA</v>
      </c>
      <c r="G15" s="156" t="s">
        <v>1277</v>
      </c>
      <c r="H15" s="159" t="s">
        <v>984</v>
      </c>
      <c r="I15" s="159" t="s">
        <v>2845</v>
      </c>
      <c r="J15" s="159" t="s">
        <v>2846</v>
      </c>
      <c r="K15" s="807" t="s">
        <v>503</v>
      </c>
      <c r="L15" s="132"/>
      <c r="M15" s="132" t="str">
        <f t="shared" si="2"/>
        <v>D1001-01</v>
      </c>
      <c r="N15" s="132" t="str">
        <f t="shared" si="3"/>
        <v/>
      </c>
      <c r="O15" s="133"/>
      <c r="P15" s="133"/>
      <c r="Q15" s="133"/>
      <c r="R15" s="2219"/>
      <c r="S15" s="1948"/>
      <c r="T15" s="1948"/>
      <c r="U15" s="1948"/>
      <c r="V15" s="1948"/>
      <c r="W15" s="1948"/>
      <c r="X15" s="1948"/>
      <c r="Y15" s="1948"/>
      <c r="Z15" s="1948"/>
      <c r="AA15" s="1948"/>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26"/>
      <c r="DY15" s="126"/>
      <c r="DZ15" s="126"/>
      <c r="EA15" s="126"/>
      <c r="EB15" s="126"/>
      <c r="EC15" s="126"/>
      <c r="ED15" s="126"/>
      <c r="EE15" s="126"/>
      <c r="EF15" s="126"/>
      <c r="EG15" s="126"/>
      <c r="EH15" s="126"/>
      <c r="EI15" s="126"/>
      <c r="EJ15" s="126"/>
      <c r="EK15" s="126"/>
      <c r="EL15" s="126"/>
      <c r="EM15" s="126"/>
      <c r="EN15" s="126"/>
      <c r="EO15" s="126"/>
      <c r="EP15" s="126"/>
      <c r="EQ15" s="126"/>
      <c r="ER15" s="126"/>
      <c r="ES15" s="126"/>
      <c r="ET15" s="126"/>
      <c r="EU15" s="126"/>
      <c r="EV15" s="126"/>
      <c r="EW15" s="126"/>
      <c r="EX15" s="126"/>
      <c r="EY15" s="126"/>
      <c r="EZ15" s="126"/>
      <c r="FA15" s="126"/>
      <c r="FB15" s="126"/>
      <c r="FC15" s="126"/>
      <c r="FD15" s="126"/>
      <c r="FE15" s="126"/>
      <c r="FF15" s="126"/>
      <c r="FG15" s="126"/>
      <c r="FH15" s="126"/>
      <c r="FI15" s="126"/>
      <c r="FJ15" s="126"/>
      <c r="FK15" s="126"/>
      <c r="FL15" s="126"/>
      <c r="FM15" s="126"/>
      <c r="FN15" s="126"/>
      <c r="FO15" s="126"/>
      <c r="FP15" s="126"/>
      <c r="FQ15" s="126"/>
      <c r="FR15" s="126"/>
      <c r="FS15" s="126"/>
      <c r="FT15" s="126"/>
      <c r="FU15" s="126"/>
      <c r="FV15" s="126"/>
      <c r="FW15" s="126"/>
      <c r="FX15" s="126"/>
    </row>
    <row r="16" spans="1:180" s="372" customFormat="1" ht="30">
      <c r="A16" s="1001" t="s">
        <v>1587</v>
      </c>
      <c r="B16" s="1002" t="s">
        <v>1061</v>
      </c>
      <c r="C16" s="555">
        <v>40939</v>
      </c>
      <c r="D16" s="975">
        <v>46418</v>
      </c>
      <c r="E16" s="975" t="str">
        <f t="shared" ca="1" si="0"/>
        <v>VIGENTE</v>
      </c>
      <c r="F16" s="975" t="str">
        <f t="shared" ca="1" si="1"/>
        <v>OK</v>
      </c>
      <c r="G16" s="156" t="s">
        <v>1277</v>
      </c>
      <c r="H16" s="159" t="s">
        <v>2848</v>
      </c>
      <c r="I16" s="159" t="s">
        <v>2849</v>
      </c>
      <c r="J16" s="159" t="s">
        <v>2850</v>
      </c>
      <c r="K16" s="807" t="s">
        <v>616</v>
      </c>
      <c r="L16" s="132"/>
      <c r="M16" s="132" t="str">
        <f t="shared" si="2"/>
        <v>D1001-02</v>
      </c>
      <c r="N16" s="132" t="str">
        <f t="shared" si="3"/>
        <v/>
      </c>
      <c r="O16" s="133"/>
      <c r="P16" s="133"/>
      <c r="Q16" s="133"/>
      <c r="R16" s="2219"/>
      <c r="S16" s="1948"/>
      <c r="T16" s="1948"/>
      <c r="U16" s="1948"/>
      <c r="V16" s="1948"/>
      <c r="W16" s="1948"/>
      <c r="X16" s="1948"/>
      <c r="Y16" s="1948"/>
      <c r="Z16" s="1948"/>
      <c r="AA16" s="1948"/>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26"/>
      <c r="DY16" s="126"/>
      <c r="DZ16" s="126"/>
      <c r="EA16" s="126"/>
      <c r="EB16" s="126"/>
      <c r="EC16" s="126"/>
      <c r="ED16" s="126"/>
      <c r="EE16" s="126"/>
      <c r="EF16" s="126"/>
      <c r="EG16" s="126"/>
      <c r="EH16" s="126"/>
      <c r="EI16" s="126"/>
      <c r="EJ16" s="126"/>
      <c r="EK16" s="126"/>
      <c r="EL16" s="126"/>
      <c r="EM16" s="126"/>
      <c r="EN16" s="126"/>
      <c r="EO16" s="126"/>
      <c r="EP16" s="126"/>
      <c r="EQ16" s="126"/>
      <c r="ER16" s="126"/>
      <c r="ES16" s="126"/>
      <c r="ET16" s="126"/>
      <c r="EU16" s="126"/>
      <c r="EV16" s="126"/>
      <c r="EW16" s="126"/>
      <c r="EX16" s="126"/>
      <c r="EY16" s="126"/>
      <c r="EZ16" s="126"/>
      <c r="FA16" s="126"/>
      <c r="FB16" s="126"/>
      <c r="FC16" s="126"/>
      <c r="FD16" s="126"/>
      <c r="FE16" s="126"/>
      <c r="FF16" s="126"/>
      <c r="FG16" s="126"/>
      <c r="FH16" s="126"/>
      <c r="FI16" s="126"/>
      <c r="FJ16" s="126"/>
      <c r="FK16" s="126"/>
      <c r="FL16" s="126"/>
      <c r="FM16" s="126"/>
      <c r="FN16" s="126"/>
      <c r="FO16" s="126"/>
      <c r="FP16" s="126"/>
      <c r="FQ16" s="126"/>
      <c r="FR16" s="126"/>
      <c r="FS16" s="126"/>
      <c r="FT16" s="126"/>
      <c r="FU16" s="126"/>
      <c r="FV16" s="126"/>
      <c r="FW16" s="126"/>
      <c r="FX16" s="126"/>
    </row>
    <row r="17" spans="1:180" s="372" customFormat="1" ht="30">
      <c r="A17" s="1001" t="s">
        <v>1587</v>
      </c>
      <c r="B17" s="1002" t="s">
        <v>1062</v>
      </c>
      <c r="C17" s="555">
        <v>40939</v>
      </c>
      <c r="D17" s="975">
        <v>46418</v>
      </c>
      <c r="E17" s="975" t="str">
        <f t="shared" ca="1" si="0"/>
        <v>VIGENTE</v>
      </c>
      <c r="F17" s="975" t="str">
        <f t="shared" ca="1" si="1"/>
        <v>OK</v>
      </c>
      <c r="G17" s="156" t="s">
        <v>1277</v>
      </c>
      <c r="H17" s="159" t="s">
        <v>4954</v>
      </c>
      <c r="I17" s="159" t="s">
        <v>4955</v>
      </c>
      <c r="J17" s="159" t="s">
        <v>4956</v>
      </c>
      <c r="K17" s="807" t="s">
        <v>4957</v>
      </c>
      <c r="L17" s="132"/>
      <c r="M17" s="132" t="str">
        <f t="shared" si="2"/>
        <v>D1001-04</v>
      </c>
      <c r="N17" s="132" t="str">
        <f t="shared" si="3"/>
        <v/>
      </c>
      <c r="O17" s="133"/>
      <c r="P17" s="133"/>
      <c r="Q17" s="133"/>
      <c r="R17" s="2219"/>
      <c r="S17" s="1948"/>
      <c r="T17" s="1948"/>
      <c r="U17" s="1948"/>
      <c r="V17" s="1948"/>
      <c r="W17" s="1948"/>
      <c r="X17" s="1948"/>
      <c r="Y17" s="1948"/>
      <c r="Z17" s="1948"/>
      <c r="AA17" s="1948"/>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126"/>
      <c r="DF17" s="126"/>
      <c r="DG17" s="126"/>
      <c r="DH17" s="126"/>
      <c r="DI17" s="126"/>
      <c r="DJ17" s="126"/>
      <c r="DK17" s="126"/>
      <c r="DL17" s="126"/>
      <c r="DM17" s="126"/>
      <c r="DN17" s="126"/>
      <c r="DO17" s="126"/>
      <c r="DP17" s="126"/>
      <c r="DQ17" s="126"/>
      <c r="DR17" s="126"/>
      <c r="DS17" s="126"/>
      <c r="DT17" s="126"/>
      <c r="DU17" s="126"/>
      <c r="DV17" s="126"/>
      <c r="DW17" s="126"/>
      <c r="DX17" s="126"/>
      <c r="DY17" s="126"/>
      <c r="DZ17" s="126"/>
      <c r="EA17" s="126"/>
      <c r="EB17" s="126"/>
      <c r="EC17" s="126"/>
      <c r="ED17" s="126"/>
      <c r="EE17" s="126"/>
      <c r="EF17" s="126"/>
      <c r="EG17" s="126"/>
      <c r="EH17" s="126"/>
      <c r="EI17" s="126"/>
      <c r="EJ17" s="126"/>
      <c r="EK17" s="126"/>
      <c r="EL17" s="126"/>
      <c r="EM17" s="126"/>
      <c r="EN17" s="126"/>
      <c r="EO17" s="126"/>
      <c r="EP17" s="126"/>
      <c r="EQ17" s="126"/>
      <c r="ER17" s="126"/>
      <c r="ES17" s="126"/>
      <c r="ET17" s="126"/>
      <c r="EU17" s="126"/>
      <c r="EV17" s="126"/>
      <c r="EW17" s="126"/>
      <c r="EX17" s="126"/>
      <c r="EY17" s="126"/>
      <c r="EZ17" s="126"/>
      <c r="FA17" s="126"/>
      <c r="FB17" s="126"/>
      <c r="FC17" s="126"/>
      <c r="FD17" s="126"/>
      <c r="FE17" s="126"/>
      <c r="FF17" s="126"/>
      <c r="FG17" s="126"/>
      <c r="FH17" s="126"/>
      <c r="FI17" s="126"/>
      <c r="FJ17" s="126"/>
      <c r="FK17" s="126"/>
      <c r="FL17" s="126"/>
      <c r="FM17" s="126"/>
      <c r="FN17" s="126"/>
      <c r="FO17" s="126"/>
      <c r="FP17" s="126"/>
      <c r="FQ17" s="126"/>
      <c r="FR17" s="126"/>
      <c r="FS17" s="126"/>
      <c r="FT17" s="126"/>
      <c r="FU17" s="126"/>
      <c r="FV17" s="126"/>
      <c r="FW17" s="126"/>
      <c r="FX17" s="126"/>
    </row>
    <row r="18" spans="1:180" ht="30">
      <c r="A18" s="1001" t="s">
        <v>1587</v>
      </c>
      <c r="B18" s="1002" t="s">
        <v>1060</v>
      </c>
      <c r="C18" s="555">
        <v>40939</v>
      </c>
      <c r="D18" s="975">
        <v>46418</v>
      </c>
      <c r="E18" s="975" t="str">
        <f ca="1">IF(D18&lt;=$T$2,"CADUCADO","VIGENTE")</f>
        <v>VIGENTE</v>
      </c>
      <c r="F18" s="975" t="str">
        <f ca="1">IF($T$2&gt;=(EDATE(D18,-4)),"ALERTA","OK")</f>
        <v>OK</v>
      </c>
      <c r="G18" s="156" t="s">
        <v>1277</v>
      </c>
      <c r="H18" s="159" t="s">
        <v>985</v>
      </c>
      <c r="I18" s="160" t="s">
        <v>2847</v>
      </c>
      <c r="J18" s="160" t="s">
        <v>505</v>
      </c>
      <c r="K18" s="807" t="s">
        <v>504</v>
      </c>
      <c r="L18" s="132"/>
      <c r="M18" s="132" t="str">
        <f t="shared" si="2"/>
        <v>D1201-04</v>
      </c>
      <c r="N18" s="132" t="str">
        <f t="shared" si="3"/>
        <v/>
      </c>
      <c r="O18" s="133"/>
      <c r="P18" s="133"/>
      <c r="Q18" s="133"/>
      <c r="R18" s="2219"/>
    </row>
    <row r="19" spans="1:180" ht="30">
      <c r="A19" s="1001" t="s">
        <v>1587</v>
      </c>
      <c r="B19" s="1002" t="s">
        <v>1123</v>
      </c>
      <c r="C19" s="555">
        <v>40980</v>
      </c>
      <c r="D19" s="975">
        <v>44621</v>
      </c>
      <c r="E19" s="975" t="str">
        <f t="shared" ca="1" si="0"/>
        <v>CADUCADO</v>
      </c>
      <c r="F19" s="975" t="str">
        <f t="shared" ca="1" si="1"/>
        <v>ALERTA</v>
      </c>
      <c r="G19" s="156" t="s">
        <v>1277</v>
      </c>
      <c r="H19" s="159" t="s">
        <v>3085</v>
      </c>
      <c r="I19" s="159" t="s">
        <v>1132</v>
      </c>
      <c r="J19" s="159" t="s">
        <v>507</v>
      </c>
      <c r="K19" s="807" t="s">
        <v>506</v>
      </c>
      <c r="L19" s="132"/>
      <c r="M19" s="132" t="str">
        <f t="shared" si="2"/>
        <v>D1201-01</v>
      </c>
      <c r="N19" s="132" t="str">
        <f t="shared" si="3"/>
        <v/>
      </c>
      <c r="O19" s="133"/>
      <c r="P19" s="133"/>
      <c r="Q19" s="133"/>
      <c r="R19" s="2219"/>
    </row>
    <row r="20" spans="1:180" ht="30">
      <c r="A20" s="1001" t="s">
        <v>1587</v>
      </c>
      <c r="B20" s="1002" t="s">
        <v>1124</v>
      </c>
      <c r="C20" s="555">
        <v>40980</v>
      </c>
      <c r="D20" s="975">
        <v>44621</v>
      </c>
      <c r="E20" s="975" t="str">
        <f t="shared" ca="1" si="0"/>
        <v>CADUCADO</v>
      </c>
      <c r="F20" s="975" t="str">
        <f t="shared" ca="1" si="1"/>
        <v>ALERTA</v>
      </c>
      <c r="G20" s="156" t="s">
        <v>1277</v>
      </c>
      <c r="H20" s="159" t="s">
        <v>3086</v>
      </c>
      <c r="I20" s="159" t="s">
        <v>1133</v>
      </c>
      <c r="J20" s="1003" t="s">
        <v>507</v>
      </c>
      <c r="K20" s="807" t="s">
        <v>508</v>
      </c>
      <c r="L20" s="132"/>
      <c r="M20" s="132" t="str">
        <f t="shared" si="2"/>
        <v>D1201-02</v>
      </c>
      <c r="N20" s="132" t="str">
        <f t="shared" si="3"/>
        <v/>
      </c>
      <c r="O20" s="133"/>
      <c r="P20" s="133"/>
      <c r="Q20" s="133"/>
      <c r="R20" s="2219"/>
    </row>
    <row r="21" spans="1:180" ht="30">
      <c r="A21" s="1001" t="s">
        <v>1587</v>
      </c>
      <c r="B21" s="156" t="s">
        <v>1097</v>
      </c>
      <c r="C21" s="555">
        <v>41037</v>
      </c>
      <c r="D21" s="158">
        <v>44682</v>
      </c>
      <c r="E21" s="158" t="str">
        <f t="shared" ca="1" si="0"/>
        <v>CADUCADO</v>
      </c>
      <c r="F21" s="158" t="str">
        <f t="shared" ca="1" si="1"/>
        <v>ALERTA</v>
      </c>
      <c r="G21" s="156" t="s">
        <v>1277</v>
      </c>
      <c r="H21" s="159" t="s">
        <v>1179</v>
      </c>
      <c r="I21" s="159" t="s">
        <v>1096</v>
      </c>
      <c r="J21" s="159" t="s">
        <v>501</v>
      </c>
      <c r="K21" s="807" t="s">
        <v>509</v>
      </c>
      <c r="L21" s="132"/>
      <c r="M21" s="132" t="str">
        <f t="shared" si="2"/>
        <v>D1201-03</v>
      </c>
      <c r="N21" s="132" t="str">
        <f t="shared" si="3"/>
        <v/>
      </c>
      <c r="O21" s="133"/>
      <c r="P21" s="133"/>
      <c r="Q21" s="133"/>
      <c r="R21" s="2219"/>
    </row>
    <row r="22" spans="1:180" ht="30">
      <c r="A22" s="1001" t="s">
        <v>1587</v>
      </c>
      <c r="B22" s="156" t="s">
        <v>1095</v>
      </c>
      <c r="C22" s="555">
        <v>41037</v>
      </c>
      <c r="D22" s="158">
        <v>44682</v>
      </c>
      <c r="E22" s="158" t="str">
        <f t="shared" ca="1" si="0"/>
        <v>CADUCADO</v>
      </c>
      <c r="F22" s="158" t="str">
        <f t="shared" ca="1" si="1"/>
        <v>ALERTA</v>
      </c>
      <c r="G22" s="156" t="s">
        <v>1277</v>
      </c>
      <c r="H22" s="159" t="s">
        <v>1346</v>
      </c>
      <c r="I22" s="159" t="s">
        <v>1094</v>
      </c>
      <c r="J22" s="159" t="s">
        <v>511</v>
      </c>
      <c r="K22" s="807" t="s">
        <v>510</v>
      </c>
      <c r="L22" s="132"/>
      <c r="M22" s="132" t="str">
        <f t="shared" si="2"/>
        <v>D1203-10</v>
      </c>
      <c r="N22" s="132" t="str">
        <f t="shared" si="3"/>
        <v/>
      </c>
      <c r="O22" s="133"/>
      <c r="P22" s="133"/>
      <c r="Q22" s="133"/>
      <c r="R22" s="2219"/>
    </row>
    <row r="23" spans="1:180" ht="30">
      <c r="A23" s="1001" t="s">
        <v>1587</v>
      </c>
      <c r="B23" s="156" t="s">
        <v>1100</v>
      </c>
      <c r="C23" s="157">
        <v>41037</v>
      </c>
      <c r="D23" s="158">
        <v>44682</v>
      </c>
      <c r="E23" s="158" t="str">
        <f t="shared" ca="1" si="0"/>
        <v>CADUCADO</v>
      </c>
      <c r="F23" s="158" t="str">
        <f t="shared" ca="1" si="1"/>
        <v>ALERTA</v>
      </c>
      <c r="G23" s="156" t="s">
        <v>1277</v>
      </c>
      <c r="H23" s="159" t="s">
        <v>1098</v>
      </c>
      <c r="I23" s="159" t="s">
        <v>1099</v>
      </c>
      <c r="J23" s="159" t="s">
        <v>513</v>
      </c>
      <c r="K23" s="807" t="s">
        <v>512</v>
      </c>
      <c r="L23" s="132"/>
      <c r="M23" s="132" t="str">
        <f t="shared" si="2"/>
        <v>D1203-11</v>
      </c>
      <c r="N23" s="132" t="str">
        <f t="shared" si="3"/>
        <v/>
      </c>
      <c r="O23" s="133"/>
      <c r="P23" s="133"/>
      <c r="Q23" s="133"/>
      <c r="R23" s="2219"/>
    </row>
    <row r="24" spans="1:180" ht="30">
      <c r="A24" s="1001" t="s">
        <v>1587</v>
      </c>
      <c r="B24" s="156" t="s">
        <v>1103</v>
      </c>
      <c r="C24" s="157">
        <v>41037</v>
      </c>
      <c r="D24" s="158">
        <v>44712</v>
      </c>
      <c r="E24" s="158" t="str">
        <f t="shared" ca="1" si="0"/>
        <v>CADUCADO</v>
      </c>
      <c r="F24" s="158" t="str">
        <f t="shared" ca="1" si="1"/>
        <v>ALERTA</v>
      </c>
      <c r="G24" s="156" t="s">
        <v>1277</v>
      </c>
      <c r="H24" s="159" t="s">
        <v>1101</v>
      </c>
      <c r="I24" s="159" t="s">
        <v>1102</v>
      </c>
      <c r="J24" s="159" t="s">
        <v>501</v>
      </c>
      <c r="K24" s="807" t="s">
        <v>514</v>
      </c>
      <c r="L24" s="132"/>
      <c r="M24" s="132" t="str">
        <f t="shared" si="2"/>
        <v>D1205-19</v>
      </c>
      <c r="N24" s="132" t="str">
        <f t="shared" si="3"/>
        <v/>
      </c>
      <c r="O24" s="133"/>
      <c r="P24" s="133"/>
      <c r="Q24" s="133"/>
      <c r="R24" s="2219"/>
    </row>
    <row r="25" spans="1:180" ht="30">
      <c r="A25" s="1001" t="s">
        <v>1587</v>
      </c>
      <c r="B25" s="156" t="s">
        <v>419</v>
      </c>
      <c r="C25" s="157">
        <v>41067</v>
      </c>
      <c r="D25" s="616">
        <v>46599</v>
      </c>
      <c r="E25" s="616" t="str">
        <f t="shared" ca="1" si="0"/>
        <v>VIGENTE</v>
      </c>
      <c r="F25" s="616" t="str">
        <f t="shared" ca="1" si="1"/>
        <v>OK</v>
      </c>
      <c r="G25" s="156" t="s">
        <v>1277</v>
      </c>
      <c r="H25" s="159" t="s">
        <v>420</v>
      </c>
      <c r="I25" s="617" t="s">
        <v>3133</v>
      </c>
      <c r="J25" s="617" t="s">
        <v>3135</v>
      </c>
      <c r="K25" s="807" t="s">
        <v>421</v>
      </c>
      <c r="L25" s="132"/>
      <c r="M25" s="132" t="str">
        <f t="shared" si="2"/>
        <v>D1205-22</v>
      </c>
      <c r="N25" s="132" t="str">
        <f t="shared" si="3"/>
        <v/>
      </c>
      <c r="O25" s="133"/>
      <c r="P25" s="133"/>
      <c r="Q25" s="133"/>
      <c r="R25" s="2219"/>
    </row>
    <row r="26" spans="1:180" ht="45">
      <c r="A26" s="994" t="s">
        <v>1597</v>
      </c>
      <c r="B26" s="557" t="s">
        <v>1050</v>
      </c>
      <c r="C26" s="1004">
        <v>41068</v>
      </c>
      <c r="D26" s="1005">
        <v>46546</v>
      </c>
      <c r="E26" s="1005" t="str">
        <f t="shared" ca="1" si="0"/>
        <v>VIGENTE</v>
      </c>
      <c r="F26" s="1005" t="str">
        <f t="shared" ca="1" si="1"/>
        <v>OK</v>
      </c>
      <c r="G26" s="557" t="s">
        <v>1277</v>
      </c>
      <c r="H26" s="999" t="s">
        <v>4421</v>
      </c>
      <c r="I26" s="996" t="s">
        <v>4422</v>
      </c>
      <c r="J26" s="999" t="s">
        <v>4049</v>
      </c>
      <c r="K26" s="876" t="s">
        <v>6201</v>
      </c>
      <c r="L26" s="132"/>
      <c r="M26" s="132" t="str">
        <f t="shared" si="2"/>
        <v>D1205-08</v>
      </c>
      <c r="N26" s="132" t="str">
        <f t="shared" si="3"/>
        <v/>
      </c>
      <c r="O26" s="133"/>
      <c r="P26" s="133"/>
      <c r="Q26" s="133"/>
      <c r="R26" s="2219"/>
    </row>
    <row r="27" spans="1:180" ht="30">
      <c r="A27" s="994" t="s">
        <v>1597</v>
      </c>
      <c r="B27" s="557" t="s">
        <v>1052</v>
      </c>
      <c r="C27" s="1004">
        <v>41068</v>
      </c>
      <c r="D27" s="1005">
        <v>46546</v>
      </c>
      <c r="E27" s="1005" t="str">
        <f t="shared" ca="1" si="0"/>
        <v>VIGENTE</v>
      </c>
      <c r="F27" s="1005" t="str">
        <f t="shared" ca="1" si="1"/>
        <v>OK</v>
      </c>
      <c r="G27" s="557" t="s">
        <v>1277</v>
      </c>
      <c r="H27" s="999" t="s">
        <v>4370</v>
      </c>
      <c r="I27" s="996" t="s">
        <v>1051</v>
      </c>
      <c r="J27" s="1000" t="s">
        <v>4371</v>
      </c>
      <c r="K27" s="876" t="s">
        <v>4372</v>
      </c>
      <c r="L27" s="132"/>
      <c r="M27" s="132" t="str">
        <f t="shared" si="2"/>
        <v>D1205-20</v>
      </c>
      <c r="N27" s="132" t="str">
        <f t="shared" si="3"/>
        <v/>
      </c>
      <c r="O27" s="133"/>
      <c r="P27" s="133"/>
      <c r="Q27" s="133"/>
      <c r="R27" s="2219"/>
    </row>
    <row r="28" spans="1:180" ht="30">
      <c r="A28" s="1001" t="s">
        <v>1587</v>
      </c>
      <c r="B28" s="156" t="s">
        <v>1053</v>
      </c>
      <c r="C28" s="157">
        <v>41068</v>
      </c>
      <c r="D28" s="616">
        <v>46546</v>
      </c>
      <c r="E28" s="616" t="str">
        <f t="shared" ca="1" si="0"/>
        <v>VIGENTE</v>
      </c>
      <c r="F28" s="616" t="str">
        <f t="shared" ca="1" si="1"/>
        <v>OK</v>
      </c>
      <c r="G28" s="156" t="s">
        <v>1277</v>
      </c>
      <c r="H28" s="159" t="s">
        <v>3267</v>
      </c>
      <c r="I28" s="617" t="s">
        <v>3126</v>
      </c>
      <c r="J28" s="160" t="s">
        <v>4871</v>
      </c>
      <c r="K28" s="807" t="s">
        <v>6124</v>
      </c>
      <c r="L28" s="132"/>
      <c r="M28" s="132" t="str">
        <f t="shared" si="2"/>
        <v>D1206-37</v>
      </c>
      <c r="N28" s="132" t="str">
        <f t="shared" si="3"/>
        <v/>
      </c>
      <c r="O28" s="133"/>
      <c r="P28" s="133"/>
      <c r="Q28" s="133"/>
      <c r="R28" s="2219"/>
    </row>
    <row r="29" spans="1:180" ht="30">
      <c r="A29" s="1001" t="s">
        <v>1587</v>
      </c>
      <c r="B29" s="156" t="s">
        <v>1067</v>
      </c>
      <c r="C29" s="157">
        <v>41068</v>
      </c>
      <c r="D29" s="616">
        <v>44720</v>
      </c>
      <c r="E29" s="616" t="str">
        <f t="shared" ca="1" si="0"/>
        <v>CADUCADO</v>
      </c>
      <c r="F29" s="616" t="str">
        <f t="shared" ca="1" si="1"/>
        <v>ALERTA</v>
      </c>
      <c r="G29" s="156" t="s">
        <v>1277</v>
      </c>
      <c r="H29" s="159" t="s">
        <v>1068</v>
      </c>
      <c r="I29" s="617" t="s">
        <v>3268</v>
      </c>
      <c r="J29" s="617" t="s">
        <v>1070</v>
      </c>
      <c r="K29" s="807" t="s">
        <v>1069</v>
      </c>
      <c r="L29" s="132"/>
      <c r="M29" s="132" t="str">
        <f>IF(ISNUMBER(FIND("/",$B27,1)),MID($B27,1,FIND("/",$B27,1)-1),$B27)</f>
        <v>D1206-38</v>
      </c>
      <c r="N29" s="132" t="str">
        <f>IF(ISNUMBER(FIND("/",$B27,1)),MID($B27,FIND("/",$B27,1)+1,LEN($B27)),"")</f>
        <v/>
      </c>
      <c r="O29" s="133"/>
      <c r="P29" s="133"/>
      <c r="Q29" s="133"/>
      <c r="R29" s="2219"/>
    </row>
    <row r="30" spans="1:180" ht="30">
      <c r="A30" s="1001" t="s">
        <v>1587</v>
      </c>
      <c r="B30" s="156" t="s">
        <v>413</v>
      </c>
      <c r="C30" s="157">
        <v>41068</v>
      </c>
      <c r="D30" s="616">
        <v>46568</v>
      </c>
      <c r="E30" s="616" t="str">
        <f t="shared" ca="1" si="0"/>
        <v>VIGENTE</v>
      </c>
      <c r="F30" s="616" t="str">
        <f t="shared" ca="1" si="1"/>
        <v>OK</v>
      </c>
      <c r="G30" s="156" t="s">
        <v>1277</v>
      </c>
      <c r="H30" s="159" t="s">
        <v>414</v>
      </c>
      <c r="I30" s="617" t="s">
        <v>415</v>
      </c>
      <c r="J30" s="617" t="s">
        <v>5064</v>
      </c>
      <c r="K30" s="807" t="s">
        <v>5065</v>
      </c>
      <c r="L30" s="132"/>
      <c r="M30" s="132" t="str">
        <f>IF(ISNUMBER(FIND("/",$B28,1)),MID($B28,1,FIND("/",$B28,1)-1),$B28)</f>
        <v>D1206-54</v>
      </c>
      <c r="N30" s="132" t="str">
        <f>IF(ISNUMBER(FIND("/",$B28,1)),MID($B28,FIND("/",$B28,1)+1,LEN($B28)),"")</f>
        <v/>
      </c>
      <c r="O30" s="133"/>
      <c r="P30" s="133"/>
      <c r="Q30" s="133"/>
      <c r="R30" s="2219"/>
    </row>
    <row r="31" spans="1:180" ht="36" customHeight="1">
      <c r="A31" s="1001" t="s">
        <v>1587</v>
      </c>
      <c r="B31" s="156" t="s">
        <v>416</v>
      </c>
      <c r="C31" s="157">
        <v>41068</v>
      </c>
      <c r="D31" s="616">
        <v>44720</v>
      </c>
      <c r="E31" s="616" t="str">
        <f t="shared" ca="1" si="0"/>
        <v>CADUCADO</v>
      </c>
      <c r="F31" s="616" t="str">
        <f t="shared" ca="1" si="1"/>
        <v>ALERTA</v>
      </c>
      <c r="G31" s="156" t="s">
        <v>1277</v>
      </c>
      <c r="H31" s="159" t="s">
        <v>417</v>
      </c>
      <c r="I31" s="617" t="s">
        <v>418</v>
      </c>
      <c r="J31" s="617" t="s">
        <v>3124</v>
      </c>
      <c r="K31" s="807" t="s">
        <v>3125</v>
      </c>
      <c r="L31" s="132"/>
      <c r="M31" s="132" t="str">
        <f>IF(ISNUMBER(FIND("/",$B29,1)),MID($B29,1,FIND("/",$B29,1)-1),$B29)</f>
        <v>D1206-51</v>
      </c>
      <c r="N31" s="132" t="str">
        <f>IF(ISNUMBER(FIND("/",$B29,1)),MID($B29,FIND("/",$B29,1)+1,LEN($B29)),"")</f>
        <v/>
      </c>
      <c r="O31" s="133"/>
      <c r="P31" s="133"/>
      <c r="Q31" s="133"/>
      <c r="R31" s="2219"/>
    </row>
    <row r="32" spans="1:180" ht="30">
      <c r="A32" s="1001" t="s">
        <v>1587</v>
      </c>
      <c r="B32" s="156" t="s">
        <v>423</v>
      </c>
      <c r="C32" s="157">
        <v>41068</v>
      </c>
      <c r="D32" s="616">
        <v>44720</v>
      </c>
      <c r="E32" s="616" t="str">
        <f t="shared" ca="1" si="0"/>
        <v>CADUCADO</v>
      </c>
      <c r="F32" s="616" t="str">
        <f t="shared" ca="1" si="1"/>
        <v>ALERTA</v>
      </c>
      <c r="G32" s="156" t="s">
        <v>1277</v>
      </c>
      <c r="H32" s="159" t="s">
        <v>424</v>
      </c>
      <c r="I32" s="617" t="s">
        <v>3123</v>
      </c>
      <c r="J32" s="617" t="s">
        <v>425</v>
      </c>
      <c r="K32" s="807" t="s">
        <v>426</v>
      </c>
      <c r="L32" s="132"/>
      <c r="M32" s="132" t="e">
        <f>IF(ISNUMBER(FIND("/",#REF!,1)),MID(#REF!,1,FIND("/",#REF!,1)-1),#REF!)</f>
        <v>#REF!</v>
      </c>
      <c r="N32" s="132" t="str">
        <f>IF(ISNUMBER(FIND("/",#REF!,1)),MID(#REF!,FIND("/",#REF!,1)+1,LEN(#REF!)),"")</f>
        <v/>
      </c>
      <c r="O32" s="133"/>
      <c r="P32" s="133"/>
      <c r="Q32" s="133"/>
      <c r="R32" s="2219"/>
    </row>
    <row r="33" spans="1:180" ht="45">
      <c r="A33" s="994" t="s">
        <v>1597</v>
      </c>
      <c r="B33" s="557" t="s">
        <v>427</v>
      </c>
      <c r="C33" s="1004">
        <v>41068</v>
      </c>
      <c r="D33" s="1005">
        <v>44720</v>
      </c>
      <c r="E33" s="1005" t="str">
        <f t="shared" ca="1" si="0"/>
        <v>CADUCADO</v>
      </c>
      <c r="F33" s="1005" t="str">
        <f t="shared" ca="1" si="1"/>
        <v>ALERTA</v>
      </c>
      <c r="G33" s="557" t="s">
        <v>1277</v>
      </c>
      <c r="H33" s="999" t="s">
        <v>4561</v>
      </c>
      <c r="I33" s="996" t="s">
        <v>4562</v>
      </c>
      <c r="J33" s="999" t="s">
        <v>4563</v>
      </c>
      <c r="K33" s="876" t="s">
        <v>4564</v>
      </c>
      <c r="L33" s="132"/>
      <c r="M33" s="132" t="str">
        <f>IF(ISNUMBER(FIND("/",$B30,1)),MID($B30,1,FIND("/",$B30,1)-1),$B30)</f>
        <v>D1206-47</v>
      </c>
      <c r="N33" s="132" t="str">
        <f>IF(ISNUMBER(FIND("/",$B30,1)),MID($B30,FIND("/",$B30,1)+1,LEN($B30)),"")</f>
        <v/>
      </c>
      <c r="O33" s="133"/>
      <c r="P33" s="133"/>
      <c r="Q33" s="133"/>
      <c r="R33" s="2219"/>
    </row>
    <row r="34" spans="1:180" ht="45">
      <c r="A34" s="1231" t="s">
        <v>1597</v>
      </c>
      <c r="B34" s="557" t="s">
        <v>3978</v>
      </c>
      <c r="C34" s="1232">
        <v>41095</v>
      </c>
      <c r="D34" s="1230">
        <v>46599</v>
      </c>
      <c r="E34" s="1230" t="str">
        <f ca="1">IF(D34&lt;=$T$2,"CADUCADO","VIGENTE")</f>
        <v>VIGENTE</v>
      </c>
      <c r="F34" s="1230" t="str">
        <f ca="1">IF($T$2&gt;=(EDATE(D34,-4)),"ALERTA","OK")</f>
        <v>OK</v>
      </c>
      <c r="G34" s="557" t="s">
        <v>1277</v>
      </c>
      <c r="H34" s="1233" t="s">
        <v>4062</v>
      </c>
      <c r="I34" s="1233" t="s">
        <v>3979</v>
      </c>
      <c r="J34" s="999" t="s">
        <v>4049</v>
      </c>
      <c r="K34" s="876" t="s">
        <v>5966</v>
      </c>
      <c r="L34" s="132"/>
      <c r="M34" s="132" t="str">
        <f>IF(ISNUMBER(FIND("/",$B31,1)),MID($B31,1,FIND("/",$B31,1)-1),$B31)</f>
        <v>D1206-60</v>
      </c>
      <c r="N34" s="132" t="str">
        <f>IF(ISNUMBER(FIND("/",$B31,1)),MID($B31,FIND("/",$B31,1)+1,LEN($B31)),"")</f>
        <v/>
      </c>
      <c r="O34" s="133"/>
      <c r="P34" s="133"/>
      <c r="Q34" s="133"/>
      <c r="R34" s="2219"/>
    </row>
    <row r="35" spans="1:180" ht="45">
      <c r="A35" s="994" t="s">
        <v>1596</v>
      </c>
      <c r="B35" s="557" t="s">
        <v>621</v>
      </c>
      <c r="C35" s="1004">
        <v>41095</v>
      </c>
      <c r="D35" s="559">
        <v>44743</v>
      </c>
      <c r="E35" s="559" t="str">
        <f ca="1">IF(D35&lt;=$T$2,"CADUCADO","VIGENTE")</f>
        <v>CADUCADO</v>
      </c>
      <c r="F35" s="559" t="str">
        <f ca="1">IF($T$2&gt;=(EDATE(D35,-4)),"ALERTA","OK")</f>
        <v>ALERTA</v>
      </c>
      <c r="G35" s="557" t="s">
        <v>1277</v>
      </c>
      <c r="H35" s="999" t="s">
        <v>4381</v>
      </c>
      <c r="I35" s="996" t="s">
        <v>4382</v>
      </c>
      <c r="J35" s="999" t="s">
        <v>4383</v>
      </c>
      <c r="K35" s="876" t="s">
        <v>5732</v>
      </c>
      <c r="L35" s="132"/>
      <c r="M35" s="132"/>
      <c r="N35" s="132"/>
      <c r="O35" s="133"/>
      <c r="P35" s="133"/>
      <c r="Q35" s="133"/>
      <c r="R35" s="2219"/>
    </row>
    <row r="36" spans="1:180" ht="45">
      <c r="A36" s="1070" t="s">
        <v>1597</v>
      </c>
      <c r="B36" s="1510" t="s">
        <v>619</v>
      </c>
      <c r="C36" s="1072">
        <v>41101</v>
      </c>
      <c r="D36" s="1073">
        <v>46579</v>
      </c>
      <c r="E36" s="1073" t="str">
        <f t="shared" ca="1" si="0"/>
        <v>VIGENTE</v>
      </c>
      <c r="F36" s="1073" t="str">
        <f t="shared" ca="1" si="1"/>
        <v>OK</v>
      </c>
      <c r="G36" s="1071" t="s">
        <v>1277</v>
      </c>
      <c r="H36" s="1074" t="s">
        <v>4059</v>
      </c>
      <c r="I36" s="1069" t="s">
        <v>4060</v>
      </c>
      <c r="J36" s="1069" t="s">
        <v>4049</v>
      </c>
      <c r="K36" s="1240" t="s">
        <v>4061</v>
      </c>
      <c r="L36" s="132"/>
      <c r="M36" s="132" t="str">
        <f>IF(ISNUMBER(FIND("/",$B32,1)),MID($B32,1,FIND("/",$B32,1)-1),$B32)</f>
        <v>D1206-41</v>
      </c>
      <c r="N36" s="132" t="str">
        <f>IF(ISNUMBER(FIND("/",$B32,1)),MID($B32,FIND("/",$B32,1)+1,LEN($B32)),"")</f>
        <v/>
      </c>
      <c r="O36" s="133"/>
      <c r="P36" s="133"/>
      <c r="Q36" s="133"/>
      <c r="R36" s="2219"/>
    </row>
    <row r="37" spans="1:180" ht="45">
      <c r="A37" s="994" t="s">
        <v>1597</v>
      </c>
      <c r="B37" s="557" t="s">
        <v>618</v>
      </c>
      <c r="C37" s="1004">
        <v>41095</v>
      </c>
      <c r="D37" s="559">
        <v>44743</v>
      </c>
      <c r="E37" s="559" t="str">
        <f t="shared" ref="E37:E78" ca="1" si="4">IF(D37&lt;=$T$2,"CADUCADO","VIGENTE")</f>
        <v>CADUCADO</v>
      </c>
      <c r="F37" s="559" t="str">
        <f t="shared" ref="F37:F78" ca="1" si="5">IF($T$2&gt;=(EDATE(D37,-4)),"ALERTA","OK")</f>
        <v>ALERTA</v>
      </c>
      <c r="G37" s="557" t="s">
        <v>1277</v>
      </c>
      <c r="H37" s="999" t="s">
        <v>4070</v>
      </c>
      <c r="I37" s="996" t="s">
        <v>4071</v>
      </c>
      <c r="J37" s="999" t="s">
        <v>4072</v>
      </c>
      <c r="K37" s="876" t="s">
        <v>4073</v>
      </c>
      <c r="L37" s="132"/>
      <c r="M37" s="132" t="str">
        <f>IF(ISNUMBER(FIND("/",$B33,1)),MID($B33,1,FIND("/",$B33,1)-1),$B33)</f>
        <v>D1206-40</v>
      </c>
      <c r="N37" s="132" t="str">
        <f>IF(ISNUMBER(FIND("/",$B33,1)),MID($B33,FIND("/",$B33,1)+1,LEN($B33)),"")</f>
        <v/>
      </c>
      <c r="O37" s="133"/>
      <c r="P37" s="133"/>
      <c r="Q37" s="133"/>
      <c r="R37" s="2219"/>
    </row>
    <row r="38" spans="1:180" s="372" customFormat="1" ht="45">
      <c r="A38" s="1001" t="s">
        <v>1587</v>
      </c>
      <c r="B38" s="156" t="s">
        <v>617</v>
      </c>
      <c r="C38" s="157">
        <v>41095</v>
      </c>
      <c r="D38" s="158">
        <v>44743</v>
      </c>
      <c r="E38" s="158" t="str">
        <f t="shared" ca="1" si="4"/>
        <v>CADUCADO</v>
      </c>
      <c r="F38" s="158" t="str">
        <f t="shared" ca="1" si="5"/>
        <v>ALERTA</v>
      </c>
      <c r="G38" s="156" t="s">
        <v>1277</v>
      </c>
      <c r="H38" s="159" t="s">
        <v>620</v>
      </c>
      <c r="I38" s="617" t="s">
        <v>3131</v>
      </c>
      <c r="J38" s="159" t="s">
        <v>4389</v>
      </c>
      <c r="K38" s="807" t="s">
        <v>4869</v>
      </c>
      <c r="L38" s="132"/>
      <c r="M38" s="132" t="str">
        <f t="shared" ref="M38:M55" si="6">IF(ISNUMBER(FIND("/",$B35,1)),MID($B35,1,FIND("/",$B35,1)-1),$B35)</f>
        <v>D1207-65</v>
      </c>
      <c r="N38" s="132" t="str">
        <f t="shared" ref="N38:N55" si="7">IF(ISNUMBER(FIND("/",$B35,1)),MID($B35,FIND("/",$B35,1)+1,LEN($B35)),"")</f>
        <v/>
      </c>
      <c r="O38" s="133"/>
      <c r="P38" s="133"/>
      <c r="Q38" s="133"/>
      <c r="R38" s="2219"/>
      <c r="S38" s="1948"/>
      <c r="T38" s="1948"/>
      <c r="U38" s="1948"/>
      <c r="V38" s="1948"/>
      <c r="W38" s="1948"/>
      <c r="X38" s="1948"/>
      <c r="Y38" s="1948"/>
      <c r="Z38" s="1948"/>
      <c r="AA38" s="1948"/>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c r="CV38" s="126"/>
      <c r="CW38" s="126"/>
      <c r="CX38" s="126"/>
      <c r="CY38" s="126"/>
      <c r="CZ38" s="126"/>
      <c r="DA38" s="126"/>
      <c r="DB38" s="126"/>
      <c r="DC38" s="126"/>
      <c r="DD38" s="126"/>
      <c r="DE38" s="126"/>
      <c r="DF38" s="126"/>
      <c r="DG38" s="126"/>
      <c r="DH38" s="126"/>
      <c r="DI38" s="126"/>
      <c r="DJ38" s="126"/>
      <c r="DK38" s="126"/>
      <c r="DL38" s="126"/>
      <c r="DM38" s="126"/>
      <c r="DN38" s="126"/>
      <c r="DO38" s="126"/>
      <c r="DP38" s="126"/>
      <c r="DQ38" s="126"/>
      <c r="DR38" s="126"/>
      <c r="DS38" s="126"/>
      <c r="DT38" s="126"/>
      <c r="DU38" s="126"/>
      <c r="DV38" s="126"/>
      <c r="DW38" s="126"/>
      <c r="DX38" s="126"/>
      <c r="DY38" s="126"/>
      <c r="DZ38" s="126"/>
      <c r="EA38" s="126"/>
      <c r="EB38" s="126"/>
      <c r="EC38" s="126"/>
      <c r="ED38" s="126"/>
      <c r="EE38" s="126"/>
      <c r="EF38" s="126"/>
      <c r="EG38" s="126"/>
      <c r="EH38" s="126"/>
      <c r="EI38" s="126"/>
      <c r="EJ38" s="126"/>
      <c r="EK38" s="126"/>
      <c r="EL38" s="126"/>
      <c r="EM38" s="126"/>
      <c r="EN38" s="126"/>
      <c r="EO38" s="126"/>
      <c r="EP38" s="126"/>
      <c r="EQ38" s="126"/>
      <c r="ER38" s="126"/>
      <c r="ES38" s="126"/>
      <c r="ET38" s="126"/>
      <c r="EU38" s="126"/>
      <c r="EV38" s="126"/>
      <c r="EW38" s="126"/>
      <c r="EX38" s="126"/>
      <c r="EY38" s="126"/>
      <c r="EZ38" s="126"/>
      <c r="FA38" s="126"/>
      <c r="FB38" s="126"/>
      <c r="FC38" s="126"/>
      <c r="FD38" s="126"/>
      <c r="FE38" s="126"/>
      <c r="FF38" s="126"/>
      <c r="FG38" s="126"/>
      <c r="FH38" s="126"/>
      <c r="FI38" s="126"/>
      <c r="FJ38" s="126"/>
      <c r="FK38" s="126"/>
      <c r="FL38" s="126"/>
      <c r="FM38" s="126"/>
      <c r="FN38" s="126"/>
      <c r="FO38" s="126"/>
      <c r="FP38" s="126"/>
      <c r="FQ38" s="126"/>
      <c r="FR38" s="126"/>
      <c r="FS38" s="126"/>
      <c r="FT38" s="126"/>
      <c r="FU38" s="126"/>
      <c r="FV38" s="126"/>
      <c r="FW38" s="126"/>
      <c r="FX38" s="126"/>
    </row>
    <row r="39" spans="1:180" s="1079" customFormat="1" ht="45">
      <c r="A39" s="1007" t="s">
        <v>1587</v>
      </c>
      <c r="B39" s="156" t="s">
        <v>733</v>
      </c>
      <c r="C39" s="1009">
        <v>41113</v>
      </c>
      <c r="D39" s="1010">
        <v>46598</v>
      </c>
      <c r="E39" s="1010" t="str">
        <f t="shared" ca="1" si="4"/>
        <v>VIGENTE</v>
      </c>
      <c r="F39" s="1010" t="str">
        <f t="shared" ca="1" si="5"/>
        <v>OK</v>
      </c>
      <c r="G39" s="1008" t="s">
        <v>1279</v>
      </c>
      <c r="H39" s="1011" t="s">
        <v>4413</v>
      </c>
      <c r="I39" s="159" t="s">
        <v>4414</v>
      </c>
      <c r="J39" s="617" t="s">
        <v>5069</v>
      </c>
      <c r="K39" s="807" t="s">
        <v>5070</v>
      </c>
      <c r="L39" s="132"/>
      <c r="M39" s="132" t="str">
        <f t="shared" si="6"/>
        <v>D1207-71</v>
      </c>
      <c r="N39" s="132" t="str">
        <f t="shared" si="7"/>
        <v/>
      </c>
      <c r="O39" s="133"/>
      <c r="P39" s="133"/>
      <c r="Q39" s="133"/>
      <c r="R39" s="2224"/>
      <c r="S39" s="2225"/>
      <c r="T39" s="2225"/>
      <c r="U39" s="2225"/>
      <c r="V39" s="2225"/>
      <c r="W39" s="2225"/>
      <c r="X39" s="2225"/>
      <c r="Y39" s="2225"/>
      <c r="Z39" s="2225"/>
      <c r="AA39" s="2225"/>
      <c r="AB39" s="1077"/>
      <c r="AC39" s="1077"/>
      <c r="AD39" s="1077"/>
      <c r="AE39" s="1077"/>
      <c r="AF39" s="1077"/>
      <c r="AG39" s="1077"/>
      <c r="AH39" s="1077"/>
      <c r="AI39" s="1077"/>
      <c r="AJ39" s="1077"/>
      <c r="AK39" s="1077"/>
      <c r="AL39" s="1077"/>
      <c r="AM39" s="1077"/>
      <c r="AN39" s="1077"/>
      <c r="AO39" s="1077"/>
      <c r="AP39" s="1077"/>
      <c r="AQ39" s="1077"/>
      <c r="AR39" s="1077"/>
      <c r="AS39" s="1077"/>
      <c r="AT39" s="1077"/>
      <c r="AU39" s="1077"/>
      <c r="AV39" s="1077"/>
      <c r="AW39" s="1077"/>
      <c r="AX39" s="1077"/>
      <c r="AY39" s="1077"/>
      <c r="AZ39" s="1077"/>
      <c r="BA39" s="1077"/>
      <c r="BB39" s="1077"/>
      <c r="BC39" s="1077"/>
      <c r="BD39" s="1077"/>
      <c r="BE39" s="1077"/>
      <c r="BF39" s="1077"/>
      <c r="BG39" s="1077"/>
      <c r="BH39" s="1077"/>
      <c r="BI39" s="1077"/>
      <c r="BJ39" s="1077"/>
      <c r="BK39" s="1077"/>
      <c r="BL39" s="1077"/>
      <c r="BM39" s="1077"/>
      <c r="BN39" s="1077"/>
      <c r="BO39" s="1077"/>
      <c r="BP39" s="1077"/>
      <c r="BQ39" s="1077"/>
      <c r="BR39" s="1077"/>
      <c r="BS39" s="1077"/>
      <c r="BT39" s="1077"/>
      <c r="BU39" s="1077"/>
      <c r="BV39" s="1077"/>
      <c r="BW39" s="1077"/>
      <c r="BX39" s="1077"/>
      <c r="BY39" s="1077"/>
      <c r="BZ39" s="1077"/>
      <c r="CA39" s="1077"/>
      <c r="CB39" s="1077"/>
      <c r="CC39" s="1077"/>
      <c r="CD39" s="1077"/>
      <c r="CE39" s="1077"/>
      <c r="CF39" s="1077"/>
      <c r="CG39" s="1077"/>
      <c r="CH39" s="1077"/>
      <c r="CI39" s="1077"/>
      <c r="CJ39" s="1077"/>
      <c r="CK39" s="1077"/>
      <c r="CL39" s="1077"/>
      <c r="CM39" s="1077"/>
      <c r="CN39" s="1077"/>
      <c r="CO39" s="1077"/>
      <c r="CP39" s="1077"/>
      <c r="CQ39" s="1077"/>
      <c r="CR39" s="1077"/>
      <c r="CS39" s="1077"/>
      <c r="CT39" s="1077"/>
      <c r="CU39" s="1077"/>
      <c r="CV39" s="1077"/>
      <c r="CW39" s="1077"/>
      <c r="CX39" s="1077"/>
      <c r="CY39" s="1077"/>
      <c r="CZ39" s="1077"/>
      <c r="DA39" s="1077"/>
      <c r="DB39" s="1077"/>
      <c r="DC39" s="1077"/>
      <c r="DD39" s="1077"/>
      <c r="DE39" s="1077"/>
      <c r="DF39" s="1077"/>
      <c r="DG39" s="1077"/>
      <c r="DH39" s="1077"/>
      <c r="DI39" s="1077"/>
      <c r="DJ39" s="1077"/>
      <c r="DK39" s="1077"/>
      <c r="DL39" s="1077"/>
      <c r="DM39" s="1077"/>
      <c r="DN39" s="1077"/>
      <c r="DO39" s="1077"/>
      <c r="DP39" s="1077"/>
      <c r="DQ39" s="1077"/>
      <c r="DR39" s="1077"/>
      <c r="DS39" s="1077"/>
      <c r="DT39" s="1077"/>
      <c r="DU39" s="1077"/>
      <c r="DV39" s="1077"/>
      <c r="DW39" s="1077"/>
      <c r="DX39" s="1077"/>
      <c r="DY39" s="1077"/>
      <c r="DZ39" s="1077"/>
      <c r="EA39" s="1077"/>
      <c r="EB39" s="1077"/>
      <c r="EC39" s="1077"/>
      <c r="ED39" s="1077"/>
      <c r="EE39" s="1077"/>
      <c r="EF39" s="1077"/>
      <c r="EG39" s="1077"/>
      <c r="EH39" s="1077"/>
      <c r="EI39" s="1077"/>
      <c r="EJ39" s="1077"/>
      <c r="EK39" s="1077"/>
      <c r="EL39" s="1077"/>
      <c r="EM39" s="1077"/>
      <c r="EN39" s="1077"/>
      <c r="EO39" s="1077"/>
      <c r="EP39" s="1077"/>
      <c r="EQ39" s="1077"/>
      <c r="ER39" s="1077"/>
      <c r="ES39" s="1077"/>
      <c r="ET39" s="1077"/>
      <c r="EU39" s="1077"/>
      <c r="EV39" s="1077"/>
      <c r="EW39" s="1077"/>
      <c r="EX39" s="1077"/>
      <c r="EY39" s="1077"/>
      <c r="EZ39" s="1077"/>
      <c r="FA39" s="1077"/>
      <c r="FB39" s="1077"/>
      <c r="FC39" s="1077"/>
      <c r="FD39" s="1077"/>
      <c r="FE39" s="1077"/>
      <c r="FF39" s="1077"/>
      <c r="FG39" s="1077"/>
      <c r="FH39" s="1077"/>
      <c r="FI39" s="1077"/>
      <c r="FJ39" s="1077"/>
      <c r="FK39" s="1077"/>
      <c r="FL39" s="1077"/>
      <c r="FM39" s="1077"/>
      <c r="FN39" s="1077"/>
      <c r="FO39" s="1077"/>
      <c r="FP39" s="1077"/>
      <c r="FQ39" s="1077"/>
      <c r="FR39" s="1077"/>
      <c r="FS39" s="1077"/>
      <c r="FT39" s="1077"/>
      <c r="FU39" s="1077"/>
      <c r="FV39" s="1077"/>
      <c r="FW39" s="1077"/>
      <c r="FX39" s="1077"/>
    </row>
    <row r="40" spans="1:180" s="372" customFormat="1" ht="45">
      <c r="A40" s="1001" t="s">
        <v>1587</v>
      </c>
      <c r="B40" s="156" t="s">
        <v>735</v>
      </c>
      <c r="C40" s="157">
        <v>41113</v>
      </c>
      <c r="D40" s="158">
        <v>44743</v>
      </c>
      <c r="E40" s="158" t="str">
        <f t="shared" ca="1" si="4"/>
        <v>CADUCADO</v>
      </c>
      <c r="F40" s="158" t="str">
        <f t="shared" ca="1" si="5"/>
        <v>ALERTA</v>
      </c>
      <c r="G40" s="156" t="s">
        <v>1277</v>
      </c>
      <c r="H40" s="159" t="s">
        <v>748</v>
      </c>
      <c r="I40" s="617" t="s">
        <v>749</v>
      </c>
      <c r="J40" s="617" t="s">
        <v>750</v>
      </c>
      <c r="K40" s="807" t="s">
        <v>210</v>
      </c>
      <c r="L40" s="132"/>
      <c r="M40" s="132" t="str">
        <f t="shared" si="6"/>
        <v>D1207-67</v>
      </c>
      <c r="N40" s="132" t="str">
        <f t="shared" si="7"/>
        <v/>
      </c>
      <c r="O40" s="133"/>
      <c r="P40" s="133"/>
      <c r="Q40" s="133"/>
      <c r="R40" s="2219"/>
      <c r="S40" s="1948"/>
      <c r="T40" s="1948"/>
      <c r="U40" s="1948"/>
      <c r="V40" s="1948"/>
      <c r="W40" s="1948"/>
      <c r="X40" s="1948"/>
      <c r="Y40" s="1948"/>
      <c r="Z40" s="1948"/>
      <c r="AA40" s="1948"/>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c r="CV40" s="126"/>
      <c r="CW40" s="126"/>
      <c r="CX40" s="126"/>
      <c r="CY40" s="126"/>
      <c r="CZ40" s="126"/>
      <c r="DA40" s="126"/>
      <c r="DB40" s="126"/>
      <c r="DC40" s="126"/>
      <c r="DD40" s="126"/>
      <c r="DE40" s="126"/>
      <c r="DF40" s="126"/>
      <c r="DG40" s="126"/>
      <c r="DH40" s="126"/>
      <c r="DI40" s="126"/>
      <c r="DJ40" s="126"/>
      <c r="DK40" s="126"/>
      <c r="DL40" s="126"/>
      <c r="DM40" s="126"/>
      <c r="DN40" s="126"/>
      <c r="DO40" s="126"/>
      <c r="DP40" s="126"/>
      <c r="DQ40" s="126"/>
      <c r="DR40" s="126"/>
      <c r="DS40" s="126"/>
      <c r="DT40" s="126"/>
      <c r="DU40" s="126"/>
      <c r="DV40" s="126"/>
      <c r="DW40" s="126"/>
      <c r="DX40" s="126"/>
      <c r="DY40" s="126"/>
      <c r="DZ40" s="126"/>
      <c r="EA40" s="126"/>
      <c r="EB40" s="126"/>
      <c r="EC40" s="126"/>
      <c r="ED40" s="126"/>
      <c r="EE40" s="126"/>
      <c r="EF40" s="126"/>
      <c r="EG40" s="126"/>
      <c r="EH40" s="126"/>
      <c r="EI40" s="126"/>
      <c r="EJ40" s="126"/>
      <c r="EK40" s="126"/>
      <c r="EL40" s="126"/>
      <c r="EM40" s="126"/>
      <c r="EN40" s="126"/>
      <c r="EO40" s="126"/>
      <c r="EP40" s="126"/>
      <c r="EQ40" s="126"/>
      <c r="ER40" s="126"/>
      <c r="ES40" s="126"/>
      <c r="ET40" s="126"/>
      <c r="EU40" s="126"/>
      <c r="EV40" s="126"/>
      <c r="EW40" s="126"/>
      <c r="EX40" s="126"/>
      <c r="EY40" s="126"/>
      <c r="EZ40" s="126"/>
      <c r="FA40" s="126"/>
      <c r="FB40" s="126"/>
      <c r="FC40" s="126"/>
      <c r="FD40" s="126"/>
      <c r="FE40" s="126"/>
      <c r="FF40" s="126"/>
      <c r="FG40" s="126"/>
      <c r="FH40" s="126"/>
      <c r="FI40" s="126"/>
      <c r="FJ40" s="126"/>
      <c r="FK40" s="126"/>
      <c r="FL40" s="126"/>
      <c r="FM40" s="126"/>
      <c r="FN40" s="126"/>
      <c r="FO40" s="126"/>
      <c r="FP40" s="126"/>
      <c r="FQ40" s="126"/>
      <c r="FR40" s="126"/>
      <c r="FS40" s="126"/>
      <c r="FT40" s="126"/>
      <c r="FU40" s="126"/>
      <c r="FV40" s="126"/>
      <c r="FW40" s="126"/>
      <c r="FX40" s="126"/>
    </row>
    <row r="41" spans="1:180" ht="30">
      <c r="A41" s="1001" t="s">
        <v>1587</v>
      </c>
      <c r="B41" s="156" t="s">
        <v>744</v>
      </c>
      <c r="C41" s="157">
        <v>41113</v>
      </c>
      <c r="D41" s="158">
        <v>46569</v>
      </c>
      <c r="E41" s="158" t="str">
        <f t="shared" ca="1" si="4"/>
        <v>VIGENTE</v>
      </c>
      <c r="F41" s="158" t="str">
        <f t="shared" ca="1" si="5"/>
        <v>OK</v>
      </c>
      <c r="G41" s="156" t="s">
        <v>1277</v>
      </c>
      <c r="H41" s="159" t="s">
        <v>751</v>
      </c>
      <c r="I41" s="617" t="s">
        <v>757</v>
      </c>
      <c r="J41" s="617" t="s">
        <v>4860</v>
      </c>
      <c r="K41" s="807" t="s">
        <v>4862</v>
      </c>
      <c r="L41" s="132"/>
      <c r="M41" s="132" t="str">
        <f t="shared" si="6"/>
        <v>D1207-70</v>
      </c>
      <c r="N41" s="132" t="str">
        <f t="shared" si="7"/>
        <v/>
      </c>
      <c r="O41" s="133"/>
      <c r="P41" s="133"/>
      <c r="Q41" s="133"/>
      <c r="R41" s="2219"/>
    </row>
    <row r="42" spans="1:180" ht="42.75" customHeight="1">
      <c r="A42" s="1001" t="s">
        <v>1587</v>
      </c>
      <c r="B42" s="156" t="s">
        <v>745</v>
      </c>
      <c r="C42" s="157">
        <v>41113</v>
      </c>
      <c r="D42" s="158">
        <v>46569</v>
      </c>
      <c r="E42" s="158" t="str">
        <f t="shared" ca="1" si="4"/>
        <v>VIGENTE</v>
      </c>
      <c r="F42" s="158" t="str">
        <f t="shared" ca="1" si="5"/>
        <v>OK</v>
      </c>
      <c r="G42" s="156" t="s">
        <v>1277</v>
      </c>
      <c r="H42" s="159" t="s">
        <v>752</v>
      </c>
      <c r="I42" s="617" t="s">
        <v>4876</v>
      </c>
      <c r="J42" s="617" t="s">
        <v>4877</v>
      </c>
      <c r="K42" s="807" t="s">
        <v>4878</v>
      </c>
      <c r="L42" s="132"/>
      <c r="M42" s="132" t="str">
        <f t="shared" si="6"/>
        <v>D1207-74</v>
      </c>
      <c r="N42" s="132" t="str">
        <f t="shared" si="7"/>
        <v/>
      </c>
      <c r="O42" s="133"/>
      <c r="P42" s="133"/>
      <c r="Q42" s="133"/>
      <c r="R42" s="2219"/>
    </row>
    <row r="43" spans="1:180" ht="45">
      <c r="A43" s="1001" t="s">
        <v>1587</v>
      </c>
      <c r="B43" s="156" t="s">
        <v>746</v>
      </c>
      <c r="C43" s="157">
        <v>41113</v>
      </c>
      <c r="D43" s="158">
        <v>46569</v>
      </c>
      <c r="E43" s="158" t="str">
        <f t="shared" ca="1" si="4"/>
        <v>VIGENTE</v>
      </c>
      <c r="F43" s="158" t="str">
        <f t="shared" ca="1" si="5"/>
        <v>OK</v>
      </c>
      <c r="G43" s="156" t="s">
        <v>1277</v>
      </c>
      <c r="H43" s="159" t="s">
        <v>753</v>
      </c>
      <c r="I43" s="617" t="s">
        <v>3134</v>
      </c>
      <c r="J43" s="617" t="s">
        <v>5265</v>
      </c>
      <c r="K43" s="807" t="s">
        <v>5266</v>
      </c>
      <c r="L43" s="132"/>
      <c r="M43" s="132" t="str">
        <f t="shared" si="6"/>
        <v>D1207-76</v>
      </c>
      <c r="N43" s="132" t="str">
        <f t="shared" si="7"/>
        <v/>
      </c>
      <c r="O43" s="133"/>
      <c r="P43" s="133"/>
      <c r="Q43" s="133"/>
      <c r="R43" s="2219"/>
    </row>
    <row r="44" spans="1:180" ht="30" customHeight="1">
      <c r="A44" s="1001" t="s">
        <v>1587</v>
      </c>
      <c r="B44" s="156" t="s">
        <v>747</v>
      </c>
      <c r="C44" s="157">
        <v>41113</v>
      </c>
      <c r="D44" s="158">
        <v>46569</v>
      </c>
      <c r="E44" s="158" t="str">
        <f t="shared" ca="1" si="4"/>
        <v>VIGENTE</v>
      </c>
      <c r="F44" s="158" t="str">
        <f t="shared" ca="1" si="5"/>
        <v>OK</v>
      </c>
      <c r="G44" s="156" t="s">
        <v>1277</v>
      </c>
      <c r="H44" s="159" t="s">
        <v>755</v>
      </c>
      <c r="I44" s="1003" t="s">
        <v>208</v>
      </c>
      <c r="J44" s="160" t="s">
        <v>3161</v>
      </c>
      <c r="K44" s="807">
        <v>20767107</v>
      </c>
      <c r="L44" s="132"/>
      <c r="M44" s="132" t="str">
        <f t="shared" si="6"/>
        <v>D1207-77</v>
      </c>
      <c r="N44" s="132" t="str">
        <f t="shared" si="7"/>
        <v/>
      </c>
      <c r="O44" s="133"/>
      <c r="P44" s="133"/>
      <c r="Q44" s="133"/>
      <c r="R44" s="2219"/>
    </row>
    <row r="45" spans="1:180" ht="45">
      <c r="A45" s="994" t="s">
        <v>1597</v>
      </c>
      <c r="B45" s="557" t="s">
        <v>710</v>
      </c>
      <c r="C45" s="1004">
        <v>41095</v>
      </c>
      <c r="D45" s="559">
        <v>44747</v>
      </c>
      <c r="E45" s="559" t="str">
        <f t="shared" ca="1" si="4"/>
        <v>CADUCADO</v>
      </c>
      <c r="F45" s="559" t="str">
        <f t="shared" ca="1" si="5"/>
        <v>ALERTA</v>
      </c>
      <c r="G45" s="557" t="s">
        <v>1277</v>
      </c>
      <c r="H45" s="999" t="s">
        <v>4393</v>
      </c>
      <c r="I45" s="999" t="s">
        <v>4394</v>
      </c>
      <c r="J45" s="999" t="s">
        <v>3144</v>
      </c>
      <c r="K45" s="876" t="s">
        <v>4395</v>
      </c>
      <c r="L45" s="132"/>
      <c r="M45" s="132" t="str">
        <f t="shared" si="6"/>
        <v>D1207-79</v>
      </c>
      <c r="N45" s="132" t="str">
        <f t="shared" si="7"/>
        <v/>
      </c>
      <c r="O45" s="133"/>
      <c r="P45" s="133"/>
      <c r="Q45" s="133"/>
      <c r="R45" s="2219"/>
    </row>
    <row r="46" spans="1:180" ht="45">
      <c r="A46" s="994" t="s">
        <v>1597</v>
      </c>
      <c r="B46" s="557" t="s">
        <v>711</v>
      </c>
      <c r="C46" s="1004">
        <v>41095</v>
      </c>
      <c r="D46" s="559">
        <v>44747</v>
      </c>
      <c r="E46" s="559" t="str">
        <f t="shared" ca="1" si="4"/>
        <v>CADUCADO</v>
      </c>
      <c r="F46" s="559" t="str">
        <f t="shared" ca="1" si="5"/>
        <v>ALERTA</v>
      </c>
      <c r="G46" s="557" t="s">
        <v>1277</v>
      </c>
      <c r="H46" s="999" t="s">
        <v>4063</v>
      </c>
      <c r="I46" s="999" t="s">
        <v>3132</v>
      </c>
      <c r="J46" s="999" t="s">
        <v>4064</v>
      </c>
      <c r="K46" s="876" t="s">
        <v>4065</v>
      </c>
      <c r="L46" s="132"/>
      <c r="M46" s="132" t="str">
        <f t="shared" si="6"/>
        <v>D1207-80</v>
      </c>
      <c r="N46" s="132" t="str">
        <f t="shared" si="7"/>
        <v/>
      </c>
      <c r="O46" s="133"/>
      <c r="P46" s="133"/>
      <c r="Q46" s="133"/>
      <c r="R46" s="2219"/>
    </row>
    <row r="47" spans="1:180" ht="42" customHeight="1">
      <c r="A47" s="1007" t="s">
        <v>1587</v>
      </c>
      <c r="B47" s="156" t="s">
        <v>3176</v>
      </c>
      <c r="C47" s="1009">
        <v>41123</v>
      </c>
      <c r="D47" s="1010">
        <v>44774</v>
      </c>
      <c r="E47" s="158" t="str">
        <f ca="1">IF(D47&lt;=$T$2,"CADUCADO","VIGENTE")</f>
        <v>CADUCADO</v>
      </c>
      <c r="F47" s="158" t="str">
        <f ca="1">IF($T$2&gt;=(EDATE(D47,-4)),"ALERTA","OK")</f>
        <v>ALERTA</v>
      </c>
      <c r="G47" s="1008" t="s">
        <v>1277</v>
      </c>
      <c r="H47" s="1011" t="s">
        <v>734</v>
      </c>
      <c r="I47" s="617" t="s">
        <v>4859</v>
      </c>
      <c r="J47" s="617" t="s">
        <v>4860</v>
      </c>
      <c r="K47" s="807" t="s">
        <v>4861</v>
      </c>
      <c r="L47" s="132"/>
      <c r="M47" s="132" t="str">
        <f t="shared" si="6"/>
        <v>D1207-82</v>
      </c>
      <c r="N47" s="132" t="str">
        <f t="shared" si="7"/>
        <v/>
      </c>
      <c r="O47" s="133"/>
      <c r="P47" s="133"/>
      <c r="Q47" s="133"/>
      <c r="R47" s="2219"/>
    </row>
    <row r="48" spans="1:180" s="372" customFormat="1" ht="51.75" customHeight="1">
      <c r="A48" s="1007" t="s">
        <v>1587</v>
      </c>
      <c r="B48" s="156" t="s">
        <v>3175</v>
      </c>
      <c r="C48" s="1009">
        <v>41123</v>
      </c>
      <c r="D48" s="1010">
        <v>44774</v>
      </c>
      <c r="E48" s="1010" t="str">
        <f t="shared" ca="1" si="4"/>
        <v>CADUCADO</v>
      </c>
      <c r="F48" s="1010" t="str">
        <f t="shared" ca="1" si="5"/>
        <v>ALERTA</v>
      </c>
      <c r="G48" s="1008" t="s">
        <v>1277</v>
      </c>
      <c r="H48" s="1011" t="s">
        <v>736</v>
      </c>
      <c r="I48" s="617" t="s">
        <v>737</v>
      </c>
      <c r="J48" s="617" t="s">
        <v>422</v>
      </c>
      <c r="K48" s="807" t="s">
        <v>211</v>
      </c>
      <c r="L48" s="132"/>
      <c r="M48" s="132" t="str">
        <f t="shared" si="6"/>
        <v>D1207-68</v>
      </c>
      <c r="N48" s="132" t="str">
        <f t="shared" si="7"/>
        <v/>
      </c>
      <c r="O48" s="133"/>
      <c r="P48" s="133"/>
      <c r="Q48" s="133"/>
      <c r="R48" s="2219"/>
      <c r="S48" s="1948"/>
      <c r="T48" s="1948"/>
      <c r="U48" s="1948"/>
      <c r="V48" s="1948"/>
      <c r="W48" s="1948"/>
      <c r="X48" s="1948"/>
      <c r="Y48" s="1948"/>
      <c r="Z48" s="1948"/>
      <c r="AA48" s="1948"/>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row>
    <row r="49" spans="1:180" s="372" customFormat="1" ht="57" customHeight="1">
      <c r="A49" s="1012" t="s">
        <v>1597</v>
      </c>
      <c r="B49" s="557" t="s">
        <v>3174</v>
      </c>
      <c r="C49" s="1014">
        <v>41123</v>
      </c>
      <c r="D49" s="1015">
        <v>46600</v>
      </c>
      <c r="E49" s="1015" t="str">
        <f t="shared" ca="1" si="4"/>
        <v>VIGENTE</v>
      </c>
      <c r="F49" s="1015" t="str">
        <f t="shared" ca="1" si="5"/>
        <v>OK</v>
      </c>
      <c r="G49" s="1013" t="s">
        <v>1277</v>
      </c>
      <c r="H49" s="1016" t="s">
        <v>4320</v>
      </c>
      <c r="I49" s="999" t="s">
        <v>738</v>
      </c>
      <c r="J49" s="999" t="s">
        <v>4563</v>
      </c>
      <c r="K49" s="876" t="s">
        <v>6079</v>
      </c>
      <c r="L49" s="132"/>
      <c r="M49" s="132" t="str">
        <f t="shared" si="6"/>
        <v>D1207-72</v>
      </c>
      <c r="N49" s="132" t="str">
        <f t="shared" si="7"/>
        <v/>
      </c>
      <c r="O49" s="133"/>
      <c r="P49" s="133"/>
      <c r="Q49" s="133"/>
      <c r="R49" s="2219"/>
      <c r="S49" s="1948"/>
      <c r="T49" s="1948"/>
      <c r="U49" s="1948"/>
      <c r="V49" s="1948"/>
      <c r="W49" s="1948"/>
      <c r="X49" s="1948"/>
      <c r="Y49" s="1948"/>
      <c r="Z49" s="1948"/>
      <c r="AA49" s="1948"/>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6"/>
      <c r="DV49" s="126"/>
      <c r="DW49" s="126"/>
      <c r="DX49" s="126"/>
      <c r="DY49" s="126"/>
      <c r="DZ49" s="126"/>
      <c r="EA49" s="126"/>
      <c r="EB49" s="126"/>
      <c r="EC49" s="126"/>
      <c r="ED49" s="126"/>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126"/>
      <c r="FD49" s="126"/>
      <c r="FE49" s="126"/>
      <c r="FF49" s="126"/>
      <c r="FG49" s="126"/>
      <c r="FH49" s="126"/>
      <c r="FI49" s="126"/>
      <c r="FJ49" s="126"/>
      <c r="FK49" s="126"/>
      <c r="FL49" s="126"/>
      <c r="FM49" s="126"/>
      <c r="FN49" s="126"/>
      <c r="FO49" s="126"/>
      <c r="FP49" s="126"/>
      <c r="FQ49" s="126"/>
      <c r="FR49" s="126"/>
      <c r="FS49" s="126"/>
      <c r="FT49" s="126"/>
      <c r="FU49" s="126"/>
      <c r="FV49" s="126"/>
      <c r="FW49" s="126"/>
      <c r="FX49" s="126"/>
    </row>
    <row r="50" spans="1:180" ht="30">
      <c r="A50" s="1007" t="s">
        <v>1587</v>
      </c>
      <c r="B50" s="156" t="s">
        <v>3173</v>
      </c>
      <c r="C50" s="1009">
        <v>41123</v>
      </c>
      <c r="D50" s="1010">
        <v>46600</v>
      </c>
      <c r="E50" s="1010" t="str">
        <f t="shared" ca="1" si="4"/>
        <v>VIGENTE</v>
      </c>
      <c r="F50" s="1010" t="str">
        <f t="shared" ca="1" si="5"/>
        <v>OK</v>
      </c>
      <c r="G50" s="1008" t="s">
        <v>1277</v>
      </c>
      <c r="H50" s="1011" t="s">
        <v>739</v>
      </c>
      <c r="I50" s="617" t="s">
        <v>3185</v>
      </c>
      <c r="J50" s="617" t="s">
        <v>743</v>
      </c>
      <c r="K50" s="807" t="s">
        <v>209</v>
      </c>
      <c r="L50" s="132"/>
      <c r="M50" s="132" t="str">
        <f t="shared" si="6"/>
        <v>D1208-83</v>
      </c>
      <c r="N50" s="132" t="str">
        <f t="shared" si="7"/>
        <v/>
      </c>
      <c r="O50" s="133"/>
      <c r="P50" s="133"/>
      <c r="Q50" s="133"/>
      <c r="R50" s="2219"/>
    </row>
    <row r="51" spans="1:180" ht="30">
      <c r="A51" s="1012" t="s">
        <v>1596</v>
      </c>
      <c r="B51" s="557" t="s">
        <v>1558</v>
      </c>
      <c r="C51" s="1014">
        <v>41123</v>
      </c>
      <c r="D51" s="1015">
        <v>44774</v>
      </c>
      <c r="E51" s="1015" t="str">
        <f t="shared" ca="1" si="4"/>
        <v>CADUCADO</v>
      </c>
      <c r="F51" s="1015" t="str">
        <f t="shared" ca="1" si="5"/>
        <v>ALERTA</v>
      </c>
      <c r="G51" s="1013" t="s">
        <v>1277</v>
      </c>
      <c r="H51" s="1016" t="s">
        <v>1559</v>
      </c>
      <c r="I51" s="997" t="s">
        <v>3186</v>
      </c>
      <c r="J51" s="996" t="s">
        <v>1561</v>
      </c>
      <c r="K51" s="876" t="s">
        <v>1560</v>
      </c>
      <c r="L51" s="132"/>
      <c r="M51" s="132" t="str">
        <f t="shared" si="6"/>
        <v>D1208-84</v>
      </c>
      <c r="N51" s="132" t="str">
        <f t="shared" si="7"/>
        <v/>
      </c>
      <c r="O51" s="133"/>
      <c r="P51" s="133"/>
      <c r="Q51" s="133"/>
      <c r="R51" s="2219"/>
    </row>
    <row r="52" spans="1:180" ht="30">
      <c r="A52" s="1001" t="s">
        <v>1587</v>
      </c>
      <c r="B52" s="156" t="s">
        <v>3172</v>
      </c>
      <c r="C52" s="157">
        <v>41123</v>
      </c>
      <c r="D52" s="158">
        <v>46600</v>
      </c>
      <c r="E52" s="158" t="str">
        <f t="shared" ca="1" si="4"/>
        <v>VIGENTE</v>
      </c>
      <c r="F52" s="158" t="str">
        <f t="shared" ca="1" si="5"/>
        <v>OK</v>
      </c>
      <c r="G52" s="156" t="s">
        <v>1277</v>
      </c>
      <c r="H52" s="159" t="s">
        <v>740</v>
      </c>
      <c r="I52" s="617" t="s">
        <v>742</v>
      </c>
      <c r="J52" s="617" t="s">
        <v>5016</v>
      </c>
      <c r="K52" s="807" t="s">
        <v>5017</v>
      </c>
      <c r="L52" s="132"/>
      <c r="M52" s="132" t="str">
        <f t="shared" si="6"/>
        <v>D1208-85</v>
      </c>
      <c r="N52" s="132" t="str">
        <f t="shared" si="7"/>
        <v/>
      </c>
      <c r="O52" s="133"/>
      <c r="P52" s="133"/>
      <c r="Q52" s="133"/>
      <c r="R52" s="2219"/>
    </row>
    <row r="53" spans="1:180" ht="45">
      <c r="A53" s="1012" t="s">
        <v>1597</v>
      </c>
      <c r="B53" s="557" t="s">
        <v>3171</v>
      </c>
      <c r="C53" s="1014">
        <v>41123</v>
      </c>
      <c r="D53" s="1015">
        <v>46600</v>
      </c>
      <c r="E53" s="1015" t="str">
        <f t="shared" ca="1" si="4"/>
        <v>VIGENTE</v>
      </c>
      <c r="F53" s="1015" t="str">
        <f t="shared" ca="1" si="5"/>
        <v>OK</v>
      </c>
      <c r="G53" s="1013" t="s">
        <v>1277</v>
      </c>
      <c r="H53" s="1016" t="s">
        <v>741</v>
      </c>
      <c r="I53" s="999" t="s">
        <v>260</v>
      </c>
      <c r="J53" s="999" t="s">
        <v>428</v>
      </c>
      <c r="K53" s="876" t="s">
        <v>5436</v>
      </c>
      <c r="L53" s="132"/>
      <c r="M53" s="132" t="str">
        <f t="shared" si="6"/>
        <v>D1208-86</v>
      </c>
      <c r="N53" s="132" t="str">
        <f t="shared" si="7"/>
        <v/>
      </c>
      <c r="O53" s="133"/>
      <c r="P53" s="133"/>
      <c r="Q53" s="133"/>
      <c r="R53" s="2219"/>
    </row>
    <row r="54" spans="1:180" ht="45">
      <c r="A54" s="994" t="s">
        <v>1597</v>
      </c>
      <c r="B54" s="557" t="s">
        <v>3170</v>
      </c>
      <c r="C54" s="1004">
        <v>41123</v>
      </c>
      <c r="D54" s="559">
        <v>44774</v>
      </c>
      <c r="E54" s="559" t="str">
        <f t="shared" ca="1" si="4"/>
        <v>CADUCADO</v>
      </c>
      <c r="F54" s="559" t="str">
        <f t="shared" ca="1" si="5"/>
        <v>ALERTA</v>
      </c>
      <c r="G54" s="557" t="s">
        <v>1277</v>
      </c>
      <c r="H54" s="999" t="s">
        <v>4429</v>
      </c>
      <c r="I54" s="996" t="s">
        <v>4430</v>
      </c>
      <c r="J54" s="997" t="s">
        <v>4431</v>
      </c>
      <c r="K54" s="876" t="s">
        <v>4899</v>
      </c>
      <c r="L54" s="132"/>
      <c r="M54" s="132" t="str">
        <f t="shared" si="6"/>
        <v>D1208-87</v>
      </c>
      <c r="N54" s="132" t="str">
        <f t="shared" si="7"/>
        <v/>
      </c>
      <c r="O54" s="133"/>
      <c r="P54" s="133"/>
      <c r="Q54" s="133"/>
      <c r="R54" s="2219"/>
    </row>
    <row r="55" spans="1:180" s="134" customFormat="1" ht="30">
      <c r="A55" s="1007" t="s">
        <v>1587</v>
      </c>
      <c r="B55" s="156" t="s">
        <v>225</v>
      </c>
      <c r="C55" s="1009">
        <v>41137</v>
      </c>
      <c r="D55" s="1010">
        <v>44789</v>
      </c>
      <c r="E55" s="1010" t="str">
        <f t="shared" ca="1" si="4"/>
        <v>CADUCADO</v>
      </c>
      <c r="F55" s="1010" t="str">
        <f t="shared" ca="1" si="5"/>
        <v>ALERTA</v>
      </c>
      <c r="G55" s="1008" t="s">
        <v>1277</v>
      </c>
      <c r="H55" s="1011" t="s">
        <v>226</v>
      </c>
      <c r="I55" s="159" t="s">
        <v>3187</v>
      </c>
      <c r="J55" s="159" t="s">
        <v>628</v>
      </c>
      <c r="K55" s="807" t="s">
        <v>227</v>
      </c>
      <c r="L55" s="132"/>
      <c r="M55" s="132" t="str">
        <f t="shared" si="6"/>
        <v>D1208-88</v>
      </c>
      <c r="N55" s="132" t="str">
        <f t="shared" si="7"/>
        <v/>
      </c>
      <c r="O55" s="133"/>
      <c r="P55" s="133"/>
      <c r="Q55" s="133"/>
      <c r="R55" s="2219"/>
      <c r="S55" s="1948"/>
      <c r="T55" s="1948"/>
      <c r="U55" s="1948"/>
      <c r="V55" s="1948"/>
      <c r="W55" s="1948"/>
      <c r="X55" s="1948"/>
      <c r="Y55" s="1948"/>
      <c r="Z55" s="1948"/>
      <c r="AA55" s="1948"/>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6"/>
      <c r="DG55" s="126"/>
      <c r="DH55" s="126"/>
      <c r="DI55" s="126"/>
      <c r="DJ55" s="126"/>
      <c r="DK55" s="126"/>
      <c r="DL55" s="126"/>
      <c r="DM55" s="126"/>
      <c r="DN55" s="126"/>
      <c r="DO55" s="126"/>
      <c r="DP55" s="126"/>
      <c r="DQ55" s="126"/>
      <c r="DR55" s="126"/>
      <c r="DS55" s="126"/>
      <c r="DT55" s="126"/>
      <c r="DU55" s="126"/>
      <c r="DV55" s="126"/>
      <c r="DW55" s="126"/>
      <c r="DX55" s="126"/>
      <c r="DY55" s="126"/>
      <c r="DZ55" s="126"/>
      <c r="EA55" s="126"/>
      <c r="EB55" s="126"/>
      <c r="EC55" s="126"/>
      <c r="ED55" s="126"/>
      <c r="EE55" s="126"/>
      <c r="EF55" s="126"/>
      <c r="EG55" s="126"/>
      <c r="EH55" s="126"/>
      <c r="EI55" s="126"/>
      <c r="EJ55" s="126"/>
      <c r="EK55" s="126"/>
      <c r="EL55" s="126"/>
      <c r="EM55" s="126"/>
      <c r="EN55" s="126"/>
      <c r="EO55" s="126"/>
      <c r="EP55" s="126"/>
      <c r="EQ55" s="126"/>
      <c r="ER55" s="126"/>
      <c r="ES55" s="126"/>
      <c r="ET55" s="126"/>
      <c r="EU55" s="126"/>
      <c r="EV55" s="126"/>
      <c r="EW55" s="126"/>
      <c r="EX55" s="126"/>
      <c r="EY55" s="126"/>
      <c r="EZ55" s="126"/>
      <c r="FA55" s="126"/>
      <c r="FB55" s="126"/>
      <c r="FC55" s="126"/>
      <c r="FD55" s="126"/>
      <c r="FE55" s="126"/>
      <c r="FF55" s="126"/>
      <c r="FG55" s="126"/>
      <c r="FH55" s="126"/>
      <c r="FI55" s="126"/>
      <c r="FJ55" s="126"/>
      <c r="FK55" s="126"/>
      <c r="FL55" s="126"/>
      <c r="FM55" s="126"/>
      <c r="FN55" s="126"/>
      <c r="FO55" s="126"/>
      <c r="FP55" s="126"/>
      <c r="FQ55" s="126"/>
      <c r="FR55" s="126"/>
      <c r="FS55" s="126"/>
      <c r="FT55" s="126"/>
      <c r="FU55" s="126"/>
      <c r="FV55" s="126"/>
      <c r="FW55" s="126"/>
      <c r="FX55" s="126"/>
    </row>
    <row r="56" spans="1:180" ht="30">
      <c r="A56" s="1001" t="s">
        <v>1587</v>
      </c>
      <c r="B56" s="156" t="s">
        <v>228</v>
      </c>
      <c r="C56" s="157">
        <v>41137</v>
      </c>
      <c r="D56" s="158">
        <v>44774</v>
      </c>
      <c r="E56" s="158" t="str">
        <f t="shared" ca="1" si="4"/>
        <v>CADUCADO</v>
      </c>
      <c r="F56" s="158" t="str">
        <f t="shared" ca="1" si="5"/>
        <v>ALERTA</v>
      </c>
      <c r="G56" s="156" t="s">
        <v>1277</v>
      </c>
      <c r="H56" s="159" t="s">
        <v>229</v>
      </c>
      <c r="I56" s="159" t="s">
        <v>255</v>
      </c>
      <c r="J56" s="159" t="s">
        <v>628</v>
      </c>
      <c r="K56" s="807" t="s">
        <v>230</v>
      </c>
      <c r="L56" s="132"/>
      <c r="M56" s="132" t="str">
        <f>IF(ISNUMBER(FIND("/",$B54,1)),MID($B54,1,FIND("/",$B54,1)-1),$B54)</f>
        <v>D1208-91</v>
      </c>
      <c r="N56" s="132" t="str">
        <f>IF(ISNUMBER(FIND("/",$B54,1)),MID($B54,FIND("/",$B54,1)+1,LEN($B54)),"")</f>
        <v/>
      </c>
      <c r="O56" s="133"/>
      <c r="P56" s="133"/>
      <c r="Q56" s="133"/>
      <c r="R56" s="2219"/>
    </row>
    <row r="57" spans="1:180" ht="30">
      <c r="A57" s="1007" t="s">
        <v>1587</v>
      </c>
      <c r="B57" s="156" t="s">
        <v>232</v>
      </c>
      <c r="C57" s="1009">
        <v>41137</v>
      </c>
      <c r="D57" s="1010">
        <v>44789</v>
      </c>
      <c r="E57" s="1010" t="str">
        <f t="shared" ca="1" si="4"/>
        <v>CADUCADO</v>
      </c>
      <c r="F57" s="1010" t="str">
        <f t="shared" ca="1" si="5"/>
        <v>ALERTA</v>
      </c>
      <c r="G57" s="1008" t="s">
        <v>1277</v>
      </c>
      <c r="H57" s="1011" t="s">
        <v>231</v>
      </c>
      <c r="I57" s="159" t="s">
        <v>3188</v>
      </c>
      <c r="J57" s="159" t="s">
        <v>628</v>
      </c>
      <c r="K57" s="807" t="s">
        <v>233</v>
      </c>
      <c r="L57" s="132"/>
      <c r="M57" s="132" t="e">
        <f>IF(ISNUMBER(FIND("/",#REF!,1)),MID(#REF!,1,FIND("/",#REF!,1)-1),#REF!)</f>
        <v>#REF!</v>
      </c>
      <c r="N57" s="132" t="str">
        <f>IF(ISNUMBER(FIND("/",#REF!,1)),MID(#REF!,FIND("/",#REF!,1)+1,LEN(#REF!)),"")</f>
        <v/>
      </c>
      <c r="O57" s="133"/>
      <c r="P57" s="133"/>
      <c r="Q57" s="133"/>
      <c r="R57" s="2219"/>
    </row>
    <row r="58" spans="1:180" ht="45">
      <c r="A58" s="994" t="s">
        <v>1597</v>
      </c>
      <c r="B58" s="557" t="s">
        <v>234</v>
      </c>
      <c r="C58" s="1004">
        <v>41137</v>
      </c>
      <c r="D58" s="559">
        <v>46600</v>
      </c>
      <c r="E58" s="559" t="str">
        <f t="shared" ca="1" si="4"/>
        <v>VIGENTE</v>
      </c>
      <c r="F58" s="559" t="str">
        <f t="shared" ca="1" si="5"/>
        <v>OK</v>
      </c>
      <c r="G58" s="557" t="s">
        <v>1277</v>
      </c>
      <c r="H58" s="999" t="s">
        <v>4423</v>
      </c>
      <c r="I58" s="999" t="s">
        <v>4424</v>
      </c>
      <c r="J58" s="999" t="s">
        <v>3144</v>
      </c>
      <c r="K58" s="876" t="s">
        <v>4425</v>
      </c>
      <c r="L58" s="132"/>
      <c r="M58" s="132" t="str">
        <f t="shared" ref="M58:M68" si="8">IF(ISNUMBER(FIND("/",$B55,1)),MID($B55,1,FIND("/",$B55,1)-1),$B55)</f>
        <v>D1208-93</v>
      </c>
      <c r="N58" s="132" t="str">
        <f t="shared" ref="N58:N68" si="9">IF(ISNUMBER(FIND("/",$B55,1)),MID($B55,FIND("/",$B55,1)+1,LEN($B55)),"")</f>
        <v/>
      </c>
      <c r="O58" s="133"/>
      <c r="P58" s="133"/>
      <c r="Q58" s="133"/>
      <c r="R58" s="2219"/>
    </row>
    <row r="59" spans="1:180" ht="30">
      <c r="A59" s="1001" t="s">
        <v>1587</v>
      </c>
      <c r="B59" s="156" t="s">
        <v>239</v>
      </c>
      <c r="C59" s="157">
        <v>41137</v>
      </c>
      <c r="D59" s="158">
        <v>46600</v>
      </c>
      <c r="E59" s="158" t="str">
        <f t="shared" ca="1" si="4"/>
        <v>VIGENTE</v>
      </c>
      <c r="F59" s="158" t="str">
        <f t="shared" ca="1" si="5"/>
        <v>OK</v>
      </c>
      <c r="G59" s="156" t="s">
        <v>1277</v>
      </c>
      <c r="H59" s="159" t="s">
        <v>240</v>
      </c>
      <c r="I59" s="617" t="s">
        <v>256</v>
      </c>
      <c r="J59" s="617" t="s">
        <v>3180</v>
      </c>
      <c r="K59" s="807" t="s">
        <v>241</v>
      </c>
      <c r="L59" s="132"/>
      <c r="M59" s="132" t="str">
        <f t="shared" si="8"/>
        <v>D1208-94</v>
      </c>
      <c r="N59" s="132" t="str">
        <f t="shared" si="9"/>
        <v/>
      </c>
      <c r="O59" s="133"/>
      <c r="P59" s="133"/>
      <c r="Q59" s="133"/>
      <c r="R59" s="2219"/>
    </row>
    <row r="60" spans="1:180" ht="45">
      <c r="A60" s="994" t="s">
        <v>1597</v>
      </c>
      <c r="B60" s="557" t="s">
        <v>242</v>
      </c>
      <c r="C60" s="1004">
        <v>41137</v>
      </c>
      <c r="D60" s="559">
        <v>46600</v>
      </c>
      <c r="E60" s="559" t="str">
        <f t="shared" ca="1" si="4"/>
        <v>VIGENTE</v>
      </c>
      <c r="F60" s="559" t="str">
        <f t="shared" ca="1" si="5"/>
        <v>OK</v>
      </c>
      <c r="G60" s="557" t="s">
        <v>1278</v>
      </c>
      <c r="H60" s="999" t="s">
        <v>4556</v>
      </c>
      <c r="I60" s="999" t="s">
        <v>5583</v>
      </c>
      <c r="J60" s="999" t="s">
        <v>4557</v>
      </c>
      <c r="K60" s="876" t="s">
        <v>5843</v>
      </c>
      <c r="L60" s="132"/>
      <c r="M60" s="132" t="str">
        <f t="shared" si="8"/>
        <v>D1208-95</v>
      </c>
      <c r="N60" s="132" t="str">
        <f t="shared" si="9"/>
        <v/>
      </c>
      <c r="O60" s="133"/>
      <c r="P60" s="133"/>
      <c r="Q60" s="133"/>
      <c r="R60" s="2219"/>
    </row>
    <row r="61" spans="1:180" ht="45">
      <c r="A61" s="994" t="s">
        <v>1597</v>
      </c>
      <c r="B61" s="557" t="s">
        <v>244</v>
      </c>
      <c r="C61" s="1004">
        <v>41137</v>
      </c>
      <c r="D61" s="559">
        <v>46600</v>
      </c>
      <c r="E61" s="559" t="str">
        <f t="shared" ca="1" si="4"/>
        <v>VIGENTE</v>
      </c>
      <c r="F61" s="559" t="str">
        <f t="shared" ca="1" si="5"/>
        <v>OK</v>
      </c>
      <c r="G61" s="557" t="s">
        <v>1277</v>
      </c>
      <c r="H61" s="999" t="s">
        <v>245</v>
      </c>
      <c r="I61" s="999" t="s">
        <v>259</v>
      </c>
      <c r="J61" s="999" t="s">
        <v>243</v>
      </c>
      <c r="K61" s="876" t="s">
        <v>5361</v>
      </c>
      <c r="L61" s="132"/>
      <c r="M61" s="132" t="str">
        <f t="shared" si="8"/>
        <v>D1208-96</v>
      </c>
      <c r="N61" s="132" t="str">
        <f t="shared" si="9"/>
        <v/>
      </c>
      <c r="O61" s="133"/>
      <c r="P61" s="133"/>
      <c r="Q61" s="133"/>
      <c r="R61" s="2219"/>
    </row>
    <row r="62" spans="1:180" ht="60">
      <c r="A62" s="1070" t="s">
        <v>2685</v>
      </c>
      <c r="B62" s="1510" t="s">
        <v>246</v>
      </c>
      <c r="C62" s="1511">
        <v>41137</v>
      </c>
      <c r="D62" s="1073">
        <v>46600</v>
      </c>
      <c r="E62" s="1073" t="str">
        <f t="shared" ca="1" si="4"/>
        <v>VIGENTE</v>
      </c>
      <c r="F62" s="1073" t="str">
        <f t="shared" ca="1" si="5"/>
        <v>OK</v>
      </c>
      <c r="G62" s="1071" t="s">
        <v>1277</v>
      </c>
      <c r="H62" s="1074" t="s">
        <v>5502</v>
      </c>
      <c r="I62" s="1069" t="s">
        <v>5503</v>
      </c>
      <c r="J62" s="1069" t="s">
        <v>5504</v>
      </c>
      <c r="K62" s="1240" t="s">
        <v>5961</v>
      </c>
      <c r="L62" s="132"/>
      <c r="M62" s="132" t="str">
        <f t="shared" si="8"/>
        <v>D1208-100</v>
      </c>
      <c r="N62" s="132" t="str">
        <f t="shared" si="9"/>
        <v/>
      </c>
      <c r="O62" s="133"/>
      <c r="P62" s="133"/>
      <c r="Q62" s="133"/>
      <c r="R62" s="2219"/>
    </row>
    <row r="63" spans="1:180" ht="45">
      <c r="A63" s="994" t="s">
        <v>1597</v>
      </c>
      <c r="B63" s="557" t="s">
        <v>247</v>
      </c>
      <c r="C63" s="1004">
        <v>41137</v>
      </c>
      <c r="D63" s="559">
        <v>44774</v>
      </c>
      <c r="E63" s="559" t="str">
        <f t="shared" ca="1" si="4"/>
        <v>CADUCADO</v>
      </c>
      <c r="F63" s="559" t="str">
        <f t="shared" ca="1" si="5"/>
        <v>ALERTA</v>
      </c>
      <c r="G63" s="557" t="s">
        <v>1277</v>
      </c>
      <c r="H63" s="999" t="s">
        <v>4484</v>
      </c>
      <c r="I63" s="999" t="s">
        <v>257</v>
      </c>
      <c r="J63" s="999" t="s">
        <v>4064</v>
      </c>
      <c r="K63" s="876" t="s">
        <v>4485</v>
      </c>
      <c r="L63" s="132"/>
      <c r="M63" s="132" t="str">
        <f t="shared" si="8"/>
        <v>D1208-101</v>
      </c>
      <c r="N63" s="132" t="str">
        <f t="shared" si="9"/>
        <v/>
      </c>
      <c r="O63" s="133"/>
      <c r="P63" s="133"/>
      <c r="Q63" s="133"/>
      <c r="R63" s="2219"/>
    </row>
    <row r="64" spans="1:180" ht="45">
      <c r="A64" s="994" t="s">
        <v>1597</v>
      </c>
      <c r="B64" s="557" t="s">
        <v>248</v>
      </c>
      <c r="C64" s="1004">
        <v>41137</v>
      </c>
      <c r="D64" s="559">
        <v>44774</v>
      </c>
      <c r="E64" s="559" t="str">
        <f t="shared" ca="1" si="4"/>
        <v>CADUCADO</v>
      </c>
      <c r="F64" s="559" t="str">
        <f t="shared" ca="1" si="5"/>
        <v>ALERTA</v>
      </c>
      <c r="G64" s="557" t="s">
        <v>1278</v>
      </c>
      <c r="H64" s="999" t="s">
        <v>4047</v>
      </c>
      <c r="I64" s="999" t="s">
        <v>4048</v>
      </c>
      <c r="J64" s="999" t="s">
        <v>4049</v>
      </c>
      <c r="K64" s="876" t="s">
        <v>5967</v>
      </c>
      <c r="L64" s="132"/>
      <c r="M64" s="132" t="str">
        <f t="shared" si="8"/>
        <v>D1208-102</v>
      </c>
      <c r="N64" s="132" t="str">
        <f t="shared" si="9"/>
        <v/>
      </c>
      <c r="O64" s="133"/>
      <c r="P64" s="133"/>
      <c r="Q64" s="133"/>
      <c r="R64" s="2219"/>
    </row>
    <row r="65" spans="1:180" s="1078" customFormat="1" ht="45">
      <c r="A65" s="994" t="s">
        <v>1597</v>
      </c>
      <c r="B65" s="557" t="s">
        <v>249</v>
      </c>
      <c r="C65" s="1004">
        <v>41137</v>
      </c>
      <c r="D65" s="559">
        <v>46600</v>
      </c>
      <c r="E65" s="559" t="str">
        <f t="shared" ca="1" si="4"/>
        <v>VIGENTE</v>
      </c>
      <c r="F65" s="559" t="str">
        <f t="shared" ca="1" si="5"/>
        <v>OK</v>
      </c>
      <c r="G65" s="557" t="s">
        <v>1277</v>
      </c>
      <c r="H65" s="999" t="s">
        <v>4415</v>
      </c>
      <c r="I65" s="999" t="s">
        <v>4416</v>
      </c>
      <c r="J65" s="999" t="s">
        <v>3144</v>
      </c>
      <c r="K65" s="876" t="s">
        <v>4417</v>
      </c>
      <c r="L65" s="132"/>
      <c r="M65" s="132" t="str">
        <f t="shared" si="8"/>
        <v>D1208-103</v>
      </c>
      <c r="N65" s="132" t="str">
        <f t="shared" si="9"/>
        <v/>
      </c>
      <c r="O65" s="133"/>
      <c r="P65" s="133"/>
      <c r="Q65" s="133"/>
      <c r="R65" s="2224"/>
      <c r="S65" s="2225"/>
      <c r="T65" s="2225"/>
      <c r="U65" s="2225"/>
      <c r="V65" s="2225"/>
      <c r="W65" s="2225"/>
      <c r="X65" s="2225"/>
      <c r="Y65" s="2225"/>
      <c r="Z65" s="2225"/>
      <c r="AA65" s="2225"/>
      <c r="AB65" s="1077"/>
      <c r="AC65" s="1077"/>
      <c r="AD65" s="1077"/>
      <c r="AE65" s="1077"/>
      <c r="AF65" s="1077"/>
      <c r="AG65" s="1077"/>
      <c r="AH65" s="1077"/>
      <c r="AI65" s="1077"/>
      <c r="AJ65" s="1077"/>
      <c r="AK65" s="1077"/>
      <c r="AL65" s="1077"/>
      <c r="AM65" s="1077"/>
      <c r="AN65" s="1077"/>
      <c r="AO65" s="1077"/>
      <c r="AP65" s="1077"/>
      <c r="AQ65" s="1077"/>
      <c r="AR65" s="1077"/>
      <c r="AS65" s="1077"/>
      <c r="AT65" s="1077"/>
      <c r="AU65" s="1077"/>
      <c r="AV65" s="1077"/>
      <c r="AW65" s="1077"/>
      <c r="AX65" s="1077"/>
      <c r="AY65" s="1077"/>
      <c r="AZ65" s="1077"/>
      <c r="BA65" s="1077"/>
      <c r="BB65" s="1077"/>
      <c r="BC65" s="1077"/>
      <c r="BD65" s="1077"/>
      <c r="BE65" s="1077"/>
      <c r="BF65" s="1077"/>
      <c r="BG65" s="1077"/>
      <c r="BH65" s="1077"/>
      <c r="BI65" s="1077"/>
      <c r="BJ65" s="1077"/>
      <c r="BK65" s="1077"/>
      <c r="BL65" s="1077"/>
      <c r="BM65" s="1077"/>
      <c r="BN65" s="1077"/>
      <c r="BO65" s="1077"/>
      <c r="BP65" s="1077"/>
      <c r="BQ65" s="1077"/>
      <c r="BR65" s="1077"/>
      <c r="BS65" s="1077"/>
      <c r="BT65" s="1077"/>
      <c r="BU65" s="1077"/>
      <c r="BV65" s="1077"/>
      <c r="BW65" s="1077"/>
      <c r="BX65" s="1077"/>
      <c r="BY65" s="1077"/>
      <c r="BZ65" s="1077"/>
      <c r="CA65" s="1077"/>
      <c r="CB65" s="1077"/>
      <c r="CC65" s="1077"/>
      <c r="CD65" s="1077"/>
      <c r="CE65" s="1077"/>
      <c r="CF65" s="1077"/>
      <c r="CG65" s="1077"/>
      <c r="CH65" s="1077"/>
      <c r="CI65" s="1077"/>
      <c r="CJ65" s="1077"/>
      <c r="CK65" s="1077"/>
      <c r="CL65" s="1077"/>
      <c r="CM65" s="1077"/>
      <c r="CN65" s="1077"/>
      <c r="CO65" s="1077"/>
      <c r="CP65" s="1077"/>
      <c r="CQ65" s="1077"/>
      <c r="CR65" s="1077"/>
      <c r="CS65" s="1077"/>
      <c r="CT65" s="1077"/>
      <c r="CU65" s="1077"/>
      <c r="CV65" s="1077"/>
      <c r="CW65" s="1077"/>
      <c r="CX65" s="1077"/>
      <c r="CY65" s="1077"/>
      <c r="CZ65" s="1077"/>
      <c r="DA65" s="1077"/>
      <c r="DB65" s="1077"/>
      <c r="DC65" s="1077"/>
      <c r="DD65" s="1077"/>
      <c r="DE65" s="1077"/>
      <c r="DF65" s="1077"/>
      <c r="DG65" s="1077"/>
      <c r="DH65" s="1077"/>
      <c r="DI65" s="1077"/>
      <c r="DJ65" s="1077"/>
      <c r="DK65" s="1077"/>
      <c r="DL65" s="1077"/>
      <c r="DM65" s="1077"/>
      <c r="DN65" s="1077"/>
      <c r="DO65" s="1077"/>
      <c r="DP65" s="1077"/>
      <c r="DQ65" s="1077"/>
      <c r="DR65" s="1077"/>
      <c r="DS65" s="1077"/>
      <c r="DT65" s="1077"/>
      <c r="DU65" s="1077"/>
      <c r="DV65" s="1077"/>
      <c r="DW65" s="1077"/>
      <c r="DX65" s="1077"/>
      <c r="DY65" s="1077"/>
      <c r="DZ65" s="1077"/>
      <c r="EA65" s="1077"/>
      <c r="EB65" s="1077"/>
      <c r="EC65" s="1077"/>
      <c r="ED65" s="1077"/>
      <c r="EE65" s="1077"/>
      <c r="EF65" s="1077"/>
      <c r="EG65" s="1077"/>
      <c r="EH65" s="1077"/>
      <c r="EI65" s="1077"/>
      <c r="EJ65" s="1077"/>
      <c r="EK65" s="1077"/>
      <c r="EL65" s="1077"/>
      <c r="EM65" s="1077"/>
      <c r="EN65" s="1077"/>
      <c r="EO65" s="1077"/>
      <c r="EP65" s="1077"/>
      <c r="EQ65" s="1077"/>
      <c r="ER65" s="1077"/>
      <c r="ES65" s="1077"/>
      <c r="ET65" s="1077"/>
      <c r="EU65" s="1077"/>
      <c r="EV65" s="1077"/>
      <c r="EW65" s="1077"/>
      <c r="EX65" s="1077"/>
      <c r="EY65" s="1077"/>
      <c r="EZ65" s="1077"/>
      <c r="FA65" s="1077"/>
      <c r="FB65" s="1077"/>
      <c r="FC65" s="1077"/>
      <c r="FD65" s="1077"/>
      <c r="FE65" s="1077"/>
      <c r="FF65" s="1077"/>
      <c r="FG65" s="1077"/>
      <c r="FH65" s="1077"/>
      <c r="FI65" s="1077"/>
      <c r="FJ65" s="1077"/>
      <c r="FK65" s="1077"/>
      <c r="FL65" s="1077"/>
      <c r="FM65" s="1077"/>
      <c r="FN65" s="1077"/>
      <c r="FO65" s="1077"/>
      <c r="FP65" s="1077"/>
      <c r="FQ65" s="1077"/>
      <c r="FR65" s="1077"/>
      <c r="FS65" s="1077"/>
      <c r="FT65" s="1077"/>
      <c r="FU65" s="1077"/>
      <c r="FV65" s="1077"/>
      <c r="FW65" s="1077"/>
      <c r="FX65" s="1077"/>
    </row>
    <row r="66" spans="1:180" ht="60">
      <c r="A66" s="1012" t="s">
        <v>1597</v>
      </c>
      <c r="B66" s="557" t="s">
        <v>250</v>
      </c>
      <c r="C66" s="1014">
        <v>41137</v>
      </c>
      <c r="D66" s="1015">
        <v>44774</v>
      </c>
      <c r="E66" s="1015" t="str">
        <f t="shared" ca="1" si="4"/>
        <v>CADUCADO</v>
      </c>
      <c r="F66" s="1015" t="str">
        <f t="shared" ca="1" si="5"/>
        <v>ALERTA</v>
      </c>
      <c r="G66" s="1013" t="s">
        <v>1277</v>
      </c>
      <c r="H66" s="1016" t="s">
        <v>251</v>
      </c>
      <c r="I66" s="997" t="s">
        <v>258</v>
      </c>
      <c r="J66" s="997" t="s">
        <v>253</v>
      </c>
      <c r="K66" s="876" t="s">
        <v>252</v>
      </c>
      <c r="L66" s="132"/>
      <c r="M66" s="132" t="str">
        <f t="shared" si="8"/>
        <v>D1208-104</v>
      </c>
      <c r="N66" s="132" t="str">
        <f t="shared" si="9"/>
        <v/>
      </c>
      <c r="O66" s="133"/>
      <c r="P66" s="133"/>
      <c r="Q66" s="133"/>
      <c r="R66" s="2219"/>
    </row>
    <row r="67" spans="1:180" s="134" customFormat="1" ht="45">
      <c r="A67" s="994" t="s">
        <v>1597</v>
      </c>
      <c r="B67" s="557" t="s">
        <v>254</v>
      </c>
      <c r="C67" s="1004">
        <v>41137</v>
      </c>
      <c r="D67" s="559">
        <v>46600</v>
      </c>
      <c r="E67" s="559" t="str">
        <f t="shared" ca="1" si="4"/>
        <v>VIGENTE</v>
      </c>
      <c r="F67" s="559" t="str">
        <f t="shared" ca="1" si="5"/>
        <v>OK</v>
      </c>
      <c r="G67" s="557" t="s">
        <v>1277</v>
      </c>
      <c r="H67" s="999" t="s">
        <v>4066</v>
      </c>
      <c r="I67" s="997" t="s">
        <v>4067</v>
      </c>
      <c r="J67" s="997" t="s">
        <v>4068</v>
      </c>
      <c r="K67" s="998" t="s">
        <v>4069</v>
      </c>
      <c r="L67" s="132"/>
      <c r="M67" s="132" t="str">
        <f t="shared" si="8"/>
        <v>D1208-105</v>
      </c>
      <c r="N67" s="132" t="str">
        <f t="shared" si="9"/>
        <v/>
      </c>
      <c r="O67" s="133"/>
      <c r="P67" s="133"/>
      <c r="Q67" s="133"/>
      <c r="R67" s="2219"/>
      <c r="S67" s="1948"/>
      <c r="T67" s="1948"/>
      <c r="U67" s="1948"/>
      <c r="V67" s="1948"/>
      <c r="W67" s="1948"/>
      <c r="X67" s="1948"/>
      <c r="Y67" s="1948"/>
      <c r="Z67" s="1948"/>
      <c r="AA67" s="1948"/>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c r="CV67" s="126"/>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6"/>
      <c r="FX67" s="126"/>
    </row>
    <row r="68" spans="1:180" ht="45">
      <c r="A68" s="1001" t="s">
        <v>1587</v>
      </c>
      <c r="B68" s="156" t="s">
        <v>264</v>
      </c>
      <c r="C68" s="157">
        <v>41152</v>
      </c>
      <c r="D68" s="158">
        <v>46630</v>
      </c>
      <c r="E68" s="158" t="str">
        <f t="shared" ca="1" si="4"/>
        <v>VIGENTE</v>
      </c>
      <c r="F68" s="158" t="str">
        <f t="shared" ca="1" si="5"/>
        <v>OK</v>
      </c>
      <c r="G68" s="156" t="s">
        <v>1277</v>
      </c>
      <c r="H68" s="159" t="s">
        <v>3169</v>
      </c>
      <c r="I68" s="159" t="s">
        <v>5066</v>
      </c>
      <c r="J68" s="617" t="s">
        <v>5067</v>
      </c>
      <c r="K68" s="807" t="s">
        <v>5068</v>
      </c>
      <c r="L68" s="132"/>
      <c r="M68" s="132" t="str">
        <f t="shared" si="8"/>
        <v>D1208-106</v>
      </c>
      <c r="N68" s="132" t="str">
        <f t="shared" si="9"/>
        <v/>
      </c>
      <c r="O68" s="133"/>
      <c r="P68" s="133"/>
      <c r="Q68" s="133"/>
      <c r="R68" s="2219"/>
    </row>
    <row r="69" spans="1:180" ht="30">
      <c r="A69" s="994" t="s">
        <v>1597</v>
      </c>
      <c r="B69" s="557" t="s">
        <v>265</v>
      </c>
      <c r="C69" s="1004">
        <v>41152</v>
      </c>
      <c r="D69" s="559">
        <v>46600</v>
      </c>
      <c r="E69" s="559" t="str">
        <f t="shared" ca="1" si="4"/>
        <v>VIGENTE</v>
      </c>
      <c r="F69" s="559" t="str">
        <f t="shared" ca="1" si="5"/>
        <v>OK</v>
      </c>
      <c r="G69" s="557" t="s">
        <v>1277</v>
      </c>
      <c r="H69" s="999" t="s">
        <v>270</v>
      </c>
      <c r="I69" s="999" t="s">
        <v>271</v>
      </c>
      <c r="J69" s="997" t="s">
        <v>5095</v>
      </c>
      <c r="K69" s="998" t="s">
        <v>5096</v>
      </c>
      <c r="L69" s="132"/>
      <c r="M69" s="132" t="e">
        <f>IF(ISNUMBER(FIND("/",#REF!,1)),MID(#REF!,1,FIND("/",#REF!,1)-1),#REF!)</f>
        <v>#REF!</v>
      </c>
      <c r="N69" s="132" t="str">
        <f>IF(ISNUMBER(FIND("/",#REF!,1)),MID(#REF!,FIND("/",#REF!,1)+1,LEN(#REF!)),"")</f>
        <v/>
      </c>
      <c r="O69" s="133"/>
      <c r="P69" s="133"/>
      <c r="Q69" s="133"/>
      <c r="R69" s="2219"/>
    </row>
    <row r="70" spans="1:180" ht="30">
      <c r="A70" s="1012" t="s">
        <v>1597</v>
      </c>
      <c r="B70" s="557" t="s">
        <v>266</v>
      </c>
      <c r="C70" s="1014">
        <v>41152</v>
      </c>
      <c r="D70" s="1015">
        <v>44774</v>
      </c>
      <c r="E70" s="1015" t="str">
        <f t="shared" ca="1" si="4"/>
        <v>CADUCADO</v>
      </c>
      <c r="F70" s="1015" t="str">
        <f t="shared" ca="1" si="5"/>
        <v>ALERTA</v>
      </c>
      <c r="G70" s="1013" t="s">
        <v>1277</v>
      </c>
      <c r="H70" s="1016" t="s">
        <v>4367</v>
      </c>
      <c r="I70" s="999" t="s">
        <v>272</v>
      </c>
      <c r="J70" s="997" t="s">
        <v>4368</v>
      </c>
      <c r="K70" s="876" t="s">
        <v>4369</v>
      </c>
      <c r="L70" s="132"/>
      <c r="M70" s="132" t="e">
        <f>IF(ISNUMBER(FIND("/",#REF!,1)),MID(#REF!,1,FIND("/",#REF!,1)-1),#REF!)</f>
        <v>#REF!</v>
      </c>
      <c r="N70" s="132" t="str">
        <f>IF(ISNUMBER(FIND("/",#REF!,1)),MID(#REF!,FIND("/",#REF!,1)+1,LEN(#REF!)),"")</f>
        <v/>
      </c>
      <c r="O70" s="133"/>
      <c r="P70" s="133"/>
      <c r="Q70" s="133"/>
      <c r="R70" s="2219"/>
    </row>
    <row r="71" spans="1:180" ht="30">
      <c r="A71" s="994" t="s">
        <v>1597</v>
      </c>
      <c r="B71" s="557" t="s">
        <v>267</v>
      </c>
      <c r="C71" s="1004">
        <v>41152</v>
      </c>
      <c r="D71" s="559">
        <v>46600</v>
      </c>
      <c r="E71" s="559" t="str">
        <f t="shared" ca="1" si="4"/>
        <v>VIGENTE</v>
      </c>
      <c r="F71" s="559" t="str">
        <f t="shared" ca="1" si="5"/>
        <v>OK</v>
      </c>
      <c r="G71" s="557" t="s">
        <v>1277</v>
      </c>
      <c r="H71" s="999" t="s">
        <v>4396</v>
      </c>
      <c r="I71" s="999" t="s">
        <v>273</v>
      </c>
      <c r="J71" s="997" t="s">
        <v>3144</v>
      </c>
      <c r="K71" s="876" t="s">
        <v>4397</v>
      </c>
      <c r="L71" s="132"/>
      <c r="M71" s="132" t="str">
        <f>IF(ISNUMBER(FIND("/",$B68,1)),MID($B68,1,FIND("/",$B68,1)-1),$B68)</f>
        <v>D1208-113</v>
      </c>
      <c r="N71" s="132" t="str">
        <f>IF(ISNUMBER(FIND("/",$B68,1)),MID($B68,FIND("/",$B68,1)+1,LEN($B68)),"")</f>
        <v/>
      </c>
      <c r="O71" s="133"/>
      <c r="P71" s="133"/>
      <c r="Q71" s="133"/>
      <c r="R71" s="2219"/>
    </row>
    <row r="72" spans="1:180" s="134" customFormat="1" ht="30">
      <c r="A72" s="1001" t="s">
        <v>1587</v>
      </c>
      <c r="B72" s="156" t="s">
        <v>268</v>
      </c>
      <c r="C72" s="157">
        <v>41152</v>
      </c>
      <c r="D72" s="158">
        <v>46600</v>
      </c>
      <c r="E72" s="158" t="str">
        <f t="shared" ca="1" si="4"/>
        <v>VIGENTE</v>
      </c>
      <c r="F72" s="158" t="str">
        <f t="shared" ca="1" si="5"/>
        <v>OK</v>
      </c>
      <c r="G72" s="156" t="s">
        <v>1277</v>
      </c>
      <c r="H72" s="159" t="s">
        <v>274</v>
      </c>
      <c r="I72" s="159" t="s">
        <v>275</v>
      </c>
      <c r="J72" s="617" t="s">
        <v>750</v>
      </c>
      <c r="K72" s="807" t="s">
        <v>276</v>
      </c>
      <c r="L72" s="132"/>
      <c r="M72" s="132" t="str">
        <f>IF(ISNUMBER(FIND("/",$B69,1)),MID($B69,1,FIND("/",$B69,1)-1),$B69)</f>
        <v>D1208-114</v>
      </c>
      <c r="N72" s="132" t="str">
        <f>IF(ISNUMBER(FIND("/",$B69,1)),MID($B69,FIND("/",$B69,1)+1,LEN($B69)),"")</f>
        <v/>
      </c>
      <c r="O72" s="133"/>
      <c r="P72" s="133"/>
      <c r="Q72" s="133"/>
      <c r="R72" s="2219"/>
      <c r="S72" s="1948"/>
      <c r="T72" s="1948"/>
      <c r="U72" s="1948"/>
      <c r="V72" s="1948"/>
      <c r="W72" s="1948"/>
      <c r="X72" s="1948"/>
      <c r="Y72" s="1948"/>
      <c r="Z72" s="1948"/>
      <c r="AA72" s="1948"/>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X72" s="126"/>
    </row>
    <row r="73" spans="1:180" s="134" customFormat="1" ht="45">
      <c r="A73" s="994" t="s">
        <v>1597</v>
      </c>
      <c r="B73" s="557" t="s">
        <v>269</v>
      </c>
      <c r="C73" s="1004">
        <v>41152</v>
      </c>
      <c r="D73" s="559">
        <v>46600</v>
      </c>
      <c r="E73" s="559" t="str">
        <f t="shared" ca="1" si="4"/>
        <v>VIGENTE</v>
      </c>
      <c r="F73" s="559" t="str">
        <f t="shared" ca="1" si="5"/>
        <v>OK</v>
      </c>
      <c r="G73" s="557" t="s">
        <v>1277</v>
      </c>
      <c r="H73" s="999" t="s">
        <v>4377</v>
      </c>
      <c r="I73" s="999" t="s">
        <v>4378</v>
      </c>
      <c r="J73" s="997" t="s">
        <v>4379</v>
      </c>
      <c r="K73" s="998" t="s">
        <v>4380</v>
      </c>
      <c r="L73" s="132"/>
      <c r="M73" s="132" t="str">
        <f>IF(ISNUMBER(FIND("/",$B70,1)),MID($B70,1,FIND("/",$B70,1)-1),$B70)</f>
        <v>D1208-115</v>
      </c>
      <c r="N73" s="132" t="str">
        <f>IF(ISNUMBER(FIND("/",$B70,1)),MID($B70,FIND("/",$B70,1)+1,LEN($B70)),"")</f>
        <v/>
      </c>
      <c r="O73" s="133"/>
      <c r="P73" s="133"/>
      <c r="Q73" s="133"/>
      <c r="R73" s="2219"/>
      <c r="S73" s="1948"/>
      <c r="T73" s="1948"/>
      <c r="U73" s="1948"/>
      <c r="V73" s="1948"/>
      <c r="W73" s="1948"/>
      <c r="X73" s="1948"/>
      <c r="Y73" s="1948"/>
      <c r="Z73" s="1948"/>
      <c r="AA73" s="1948"/>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X73" s="126"/>
    </row>
    <row r="74" spans="1:180" s="134" customFormat="1" ht="45" customHeight="1">
      <c r="A74" s="1007" t="s">
        <v>1587</v>
      </c>
      <c r="B74" s="156" t="s">
        <v>312</v>
      </c>
      <c r="C74" s="1009">
        <v>41169</v>
      </c>
      <c r="D74" s="1010">
        <v>44821</v>
      </c>
      <c r="E74" s="1010" t="str">
        <f t="shared" ca="1" si="4"/>
        <v>CADUCADO</v>
      </c>
      <c r="F74" s="1010" t="str">
        <f t="shared" ca="1" si="5"/>
        <v>ALERTA</v>
      </c>
      <c r="G74" s="1008" t="s">
        <v>1277</v>
      </c>
      <c r="H74" s="1011" t="s">
        <v>277</v>
      </c>
      <c r="I74" s="160" t="s">
        <v>3194</v>
      </c>
      <c r="J74" s="1003" t="s">
        <v>280</v>
      </c>
      <c r="K74" s="809">
        <v>20737593</v>
      </c>
      <c r="L74" s="132"/>
      <c r="M74" s="132" t="str">
        <f>IF(ISNUMBER(FIND("/",$B72,1)),MID($B72,1,FIND("/",$B72,1)-1),$B72)</f>
        <v>D1208-117</v>
      </c>
      <c r="N74" s="132" t="str">
        <f>IF(ISNUMBER(FIND("/",$B72,1)),MID($B72,FIND("/",$B72,1)+1,LEN($B72)),"")</f>
        <v/>
      </c>
      <c r="O74" s="133"/>
      <c r="P74" s="133"/>
      <c r="Q74" s="133"/>
      <c r="R74" s="2219"/>
      <c r="S74" s="1948"/>
      <c r="T74" s="1948"/>
      <c r="U74" s="1948"/>
      <c r="V74" s="1948"/>
      <c r="W74" s="1948"/>
      <c r="X74" s="1948"/>
      <c r="Y74" s="1948"/>
      <c r="Z74" s="1948"/>
      <c r="AA74" s="1948"/>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X74" s="126"/>
    </row>
    <row r="75" spans="1:180" s="134" customFormat="1" ht="30">
      <c r="A75" s="1001" t="s">
        <v>1587</v>
      </c>
      <c r="B75" s="156" t="s">
        <v>311</v>
      </c>
      <c r="C75" s="555">
        <v>41169</v>
      </c>
      <c r="D75" s="158">
        <v>44805</v>
      </c>
      <c r="E75" s="158" t="str">
        <f t="shared" ca="1" si="4"/>
        <v>CADUCADO</v>
      </c>
      <c r="F75" s="158" t="str">
        <f t="shared" ca="1" si="5"/>
        <v>ALERTA</v>
      </c>
      <c r="G75" s="156" t="s">
        <v>1277</v>
      </c>
      <c r="H75" s="556" t="s">
        <v>278</v>
      </c>
      <c r="I75" s="556" t="s">
        <v>4632</v>
      </c>
      <c r="J75" s="159" t="s">
        <v>279</v>
      </c>
      <c r="K75" s="807">
        <v>11208764</v>
      </c>
      <c r="L75" s="132"/>
      <c r="M75" s="132" t="e">
        <f>IF(ISNUMBER(FIND("/",#REF!,1)),MID(#REF!,1,FIND("/",#REF!,1)-1),#REF!)</f>
        <v>#REF!</v>
      </c>
      <c r="N75" s="132" t="str">
        <f>IF(ISNUMBER(FIND("/",#REF!,1)),MID(#REF!,FIND("/",#REF!,1)+1,LEN(#REF!)),"")</f>
        <v/>
      </c>
      <c r="O75" s="133"/>
      <c r="P75" s="133"/>
      <c r="Q75" s="133"/>
      <c r="R75" s="2219"/>
      <c r="S75" s="1948"/>
      <c r="T75" s="1948"/>
      <c r="U75" s="1948"/>
      <c r="V75" s="1948"/>
      <c r="W75" s="1948"/>
      <c r="X75" s="1948"/>
      <c r="Y75" s="1948"/>
      <c r="Z75" s="1948"/>
      <c r="AA75" s="1948"/>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X75" s="126"/>
    </row>
    <row r="76" spans="1:180" s="126" customFormat="1" ht="30">
      <c r="A76" s="1007" t="s">
        <v>1587</v>
      </c>
      <c r="B76" s="156" t="s">
        <v>308</v>
      </c>
      <c r="C76" s="1009">
        <v>41185</v>
      </c>
      <c r="D76" s="1010">
        <v>44835</v>
      </c>
      <c r="E76" s="1010" t="str">
        <f t="shared" ca="1" si="4"/>
        <v>CADUCADO</v>
      </c>
      <c r="F76" s="1010" t="str">
        <f t="shared" ca="1" si="5"/>
        <v>ALERTA</v>
      </c>
      <c r="G76" s="1008" t="s">
        <v>1277</v>
      </c>
      <c r="H76" s="1011" t="s">
        <v>313</v>
      </c>
      <c r="I76" s="160" t="s">
        <v>314</v>
      </c>
      <c r="J76" s="1003" t="s">
        <v>315</v>
      </c>
      <c r="K76" s="809">
        <v>11622773</v>
      </c>
      <c r="L76" s="132"/>
      <c r="M76" s="132" t="str">
        <f t="shared" ref="M76:M99" si="10">IF(ISNUMBER(FIND("/",$B73,1)),MID($B73,1,FIND("/",$B73,1)-1),$B73)</f>
        <v>D1208-119</v>
      </c>
      <c r="N76" s="132" t="str">
        <f t="shared" ref="N76:N99" si="11">IF(ISNUMBER(FIND("/",$B73,1)),MID($B73,FIND("/",$B73,1)+1,LEN($B73)),"")</f>
        <v/>
      </c>
      <c r="O76" s="133"/>
      <c r="P76" s="133"/>
      <c r="Q76" s="133"/>
      <c r="R76" s="2219"/>
      <c r="S76" s="1948"/>
      <c r="T76" s="1948"/>
      <c r="U76" s="1948"/>
      <c r="V76" s="1948"/>
      <c r="W76" s="1948"/>
      <c r="X76" s="1948"/>
      <c r="Y76" s="1948"/>
      <c r="Z76" s="1948"/>
      <c r="AA76" s="1948"/>
    </row>
    <row r="77" spans="1:180" s="134" customFormat="1" ht="30">
      <c r="A77" s="1012" t="s">
        <v>1597</v>
      </c>
      <c r="B77" s="557" t="s">
        <v>309</v>
      </c>
      <c r="C77" s="1014">
        <v>41185</v>
      </c>
      <c r="D77" s="1015">
        <v>44835</v>
      </c>
      <c r="E77" s="1015" t="str">
        <f t="shared" ca="1" si="4"/>
        <v>CADUCADO</v>
      </c>
      <c r="F77" s="1015" t="str">
        <f t="shared" ca="1" si="5"/>
        <v>ALERTA</v>
      </c>
      <c r="G77" s="1013" t="s">
        <v>1277</v>
      </c>
      <c r="H77" s="1016" t="s">
        <v>318</v>
      </c>
      <c r="I77" s="997" t="s">
        <v>319</v>
      </c>
      <c r="J77" s="997" t="s">
        <v>320</v>
      </c>
      <c r="K77" s="998" t="s">
        <v>321</v>
      </c>
      <c r="L77" s="132"/>
      <c r="M77" s="132" t="str">
        <f t="shared" si="10"/>
        <v>D1209-125</v>
      </c>
      <c r="N77" s="132" t="str">
        <f t="shared" si="11"/>
        <v/>
      </c>
      <c r="O77" s="133"/>
      <c r="P77" s="133"/>
      <c r="Q77" s="133"/>
      <c r="R77" s="2219"/>
      <c r="S77" s="1948"/>
      <c r="T77" s="1948"/>
      <c r="U77" s="1948"/>
      <c r="V77" s="1948"/>
      <c r="W77" s="1948"/>
      <c r="X77" s="1948"/>
      <c r="Y77" s="1948"/>
      <c r="Z77" s="1948"/>
      <c r="AA77" s="1948"/>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6"/>
      <c r="FX77" s="126"/>
    </row>
    <row r="78" spans="1:180" s="134" customFormat="1" ht="45">
      <c r="A78" s="1012" t="s">
        <v>1597</v>
      </c>
      <c r="B78" s="557" t="s">
        <v>310</v>
      </c>
      <c r="C78" s="1014">
        <v>41185</v>
      </c>
      <c r="D78" s="1015">
        <v>46661</v>
      </c>
      <c r="E78" s="1015" t="str">
        <f t="shared" ca="1" si="4"/>
        <v>VIGENTE</v>
      </c>
      <c r="F78" s="1015" t="str">
        <f t="shared" ca="1" si="5"/>
        <v>OK</v>
      </c>
      <c r="G78" s="1013" t="s">
        <v>1278</v>
      </c>
      <c r="H78" s="1016" t="s">
        <v>4565</v>
      </c>
      <c r="I78" s="997" t="s">
        <v>4566</v>
      </c>
      <c r="J78" s="997" t="s">
        <v>428</v>
      </c>
      <c r="K78" s="998" t="s">
        <v>5272</v>
      </c>
      <c r="L78" s="132"/>
      <c r="M78" s="132" t="str">
        <f t="shared" si="10"/>
        <v>D1209-126</v>
      </c>
      <c r="N78" s="132" t="str">
        <f t="shared" si="11"/>
        <v/>
      </c>
      <c r="O78" s="133"/>
      <c r="P78" s="133"/>
      <c r="Q78" s="133"/>
      <c r="R78" s="2219"/>
      <c r="S78" s="1948"/>
      <c r="T78" s="1948"/>
      <c r="U78" s="1948"/>
      <c r="V78" s="1948"/>
      <c r="W78" s="1948"/>
      <c r="X78" s="1948"/>
      <c r="Y78" s="1948"/>
      <c r="Z78" s="1948"/>
      <c r="AA78" s="1948"/>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c r="CV78" s="126"/>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6"/>
      <c r="FX78" s="126"/>
    </row>
    <row r="79" spans="1:180" s="134" customFormat="1" ht="30">
      <c r="A79" s="1007" t="s">
        <v>1587</v>
      </c>
      <c r="B79" s="156" t="s">
        <v>316</v>
      </c>
      <c r="C79" s="1009">
        <v>41185</v>
      </c>
      <c r="D79" s="1010">
        <v>44835</v>
      </c>
      <c r="E79" s="1010" t="str">
        <f t="shared" ref="E79:E121" ca="1" si="12">IF(D79&lt;=$T$2,"CADUCADO","VIGENTE")</f>
        <v>CADUCADO</v>
      </c>
      <c r="F79" s="1010" t="str">
        <f t="shared" ref="F79:F121" ca="1" si="13">IF($T$2&gt;=(EDATE(D79,-4)),"ALERTA","OK")</f>
        <v>ALERTA</v>
      </c>
      <c r="G79" s="1008" t="s">
        <v>1277</v>
      </c>
      <c r="H79" s="1011" t="s">
        <v>324</v>
      </c>
      <c r="I79" s="160" t="s">
        <v>322</v>
      </c>
      <c r="J79" s="1003" t="s">
        <v>323</v>
      </c>
      <c r="K79" s="809">
        <v>11200658</v>
      </c>
      <c r="L79" s="132"/>
      <c r="M79" s="132" t="str">
        <f t="shared" si="10"/>
        <v>D1210-129</v>
      </c>
      <c r="N79" s="132" t="str">
        <f t="shared" si="11"/>
        <v/>
      </c>
      <c r="O79" s="133"/>
      <c r="P79" s="133"/>
      <c r="Q79" s="133"/>
      <c r="R79" s="2219"/>
      <c r="S79" s="1948"/>
      <c r="T79" s="1948"/>
      <c r="U79" s="1948"/>
      <c r="V79" s="1948"/>
      <c r="W79" s="1948"/>
      <c r="X79" s="1948"/>
      <c r="Y79" s="1948"/>
      <c r="Z79" s="1948"/>
      <c r="AA79" s="1948"/>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c r="CW79" s="126"/>
      <c r="CX79" s="126"/>
      <c r="CY79" s="126"/>
      <c r="CZ79" s="126"/>
      <c r="DA79" s="126"/>
      <c r="DB79" s="126"/>
      <c r="DC79" s="126"/>
      <c r="DD79" s="126"/>
      <c r="DE79" s="126"/>
      <c r="DF79" s="126"/>
      <c r="DG79" s="126"/>
      <c r="DH79" s="126"/>
      <c r="DI79" s="126"/>
      <c r="DJ79" s="126"/>
      <c r="DK79" s="126"/>
      <c r="DL79" s="126"/>
      <c r="DM79" s="126"/>
      <c r="DN79" s="126"/>
      <c r="DO79" s="126"/>
      <c r="DP79" s="126"/>
      <c r="DQ79" s="126"/>
      <c r="DR79" s="126"/>
      <c r="DS79" s="126"/>
      <c r="DT79" s="126"/>
      <c r="DU79" s="126"/>
      <c r="DV79" s="126"/>
      <c r="DW79" s="126"/>
      <c r="DX79" s="126"/>
      <c r="DY79" s="126"/>
      <c r="DZ79" s="126"/>
      <c r="EA79" s="126"/>
      <c r="EB79" s="126"/>
      <c r="EC79" s="126"/>
      <c r="ED79" s="126"/>
      <c r="EE79" s="126"/>
      <c r="EF79" s="126"/>
      <c r="EG79" s="126"/>
      <c r="EH79" s="126"/>
      <c r="EI79" s="126"/>
      <c r="EJ79" s="126"/>
      <c r="EK79" s="126"/>
      <c r="EL79" s="126"/>
      <c r="EM79" s="126"/>
      <c r="EN79" s="126"/>
      <c r="EO79" s="126"/>
      <c r="EP79" s="126"/>
      <c r="EQ79" s="126"/>
      <c r="ER79" s="126"/>
      <c r="ES79" s="126"/>
      <c r="ET79" s="126"/>
      <c r="EU79" s="126"/>
      <c r="EV79" s="126"/>
      <c r="EW79" s="126"/>
      <c r="EX79" s="126"/>
      <c r="EY79" s="126"/>
      <c r="EZ79" s="126"/>
      <c r="FA79" s="126"/>
      <c r="FB79" s="126"/>
      <c r="FC79" s="126"/>
      <c r="FD79" s="126"/>
      <c r="FE79" s="126"/>
      <c r="FF79" s="126"/>
      <c r="FG79" s="126"/>
      <c r="FH79" s="126"/>
      <c r="FI79" s="126"/>
      <c r="FJ79" s="126"/>
      <c r="FK79" s="126"/>
      <c r="FL79" s="126"/>
      <c r="FM79" s="126"/>
      <c r="FN79" s="126"/>
      <c r="FO79" s="126"/>
      <c r="FP79" s="126"/>
      <c r="FQ79" s="126"/>
      <c r="FR79" s="126"/>
      <c r="FS79" s="126"/>
      <c r="FT79" s="126"/>
      <c r="FU79" s="126"/>
      <c r="FV79" s="126"/>
      <c r="FW79" s="126"/>
      <c r="FX79" s="126"/>
    </row>
    <row r="80" spans="1:180" s="134" customFormat="1" ht="30">
      <c r="A80" s="1007" t="s">
        <v>1587</v>
      </c>
      <c r="B80" s="156" t="s">
        <v>317</v>
      </c>
      <c r="C80" s="1009">
        <v>41185</v>
      </c>
      <c r="D80" s="1010">
        <v>44835</v>
      </c>
      <c r="E80" s="1010" t="str">
        <f t="shared" ca="1" si="12"/>
        <v>CADUCADO</v>
      </c>
      <c r="F80" s="1010" t="str">
        <f t="shared" ca="1" si="13"/>
        <v>ALERTA</v>
      </c>
      <c r="G80" s="1008" t="s">
        <v>1277</v>
      </c>
      <c r="H80" s="1011" t="s">
        <v>3189</v>
      </c>
      <c r="I80" s="160" t="s">
        <v>325</v>
      </c>
      <c r="J80" s="160" t="s">
        <v>326</v>
      </c>
      <c r="K80" s="807" t="s">
        <v>327</v>
      </c>
      <c r="L80" s="132"/>
      <c r="M80" s="132" t="str">
        <f t="shared" si="10"/>
        <v>D1210-130</v>
      </c>
      <c r="N80" s="132" t="str">
        <f t="shared" si="11"/>
        <v/>
      </c>
      <c r="O80" s="133"/>
      <c r="P80" s="133"/>
      <c r="Q80" s="133"/>
      <c r="R80" s="2219"/>
      <c r="S80" s="1948"/>
      <c r="T80" s="1948"/>
      <c r="U80" s="1948"/>
      <c r="V80" s="1948"/>
      <c r="W80" s="1948"/>
      <c r="X80" s="1948"/>
      <c r="Y80" s="1948"/>
      <c r="Z80" s="1948"/>
      <c r="AA80" s="1948"/>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c r="CV80" s="126"/>
      <c r="CW80" s="126"/>
      <c r="CX80" s="126"/>
      <c r="CY80" s="126"/>
      <c r="CZ80" s="126"/>
      <c r="DA80" s="126"/>
      <c r="DB80" s="126"/>
      <c r="DC80" s="126"/>
      <c r="DD80" s="126"/>
      <c r="DE80" s="126"/>
      <c r="DF80" s="126"/>
      <c r="DG80" s="126"/>
      <c r="DH80" s="126"/>
      <c r="DI80" s="126"/>
      <c r="DJ80" s="126"/>
      <c r="DK80" s="126"/>
      <c r="DL80" s="126"/>
      <c r="DM80" s="126"/>
      <c r="DN80" s="126"/>
      <c r="DO80" s="126"/>
      <c r="DP80" s="126"/>
      <c r="DQ80" s="126"/>
      <c r="DR80" s="126"/>
      <c r="DS80" s="126"/>
      <c r="DT80" s="126"/>
      <c r="DU80" s="126"/>
      <c r="DV80" s="126"/>
      <c r="DW80" s="126"/>
      <c r="DX80" s="126"/>
      <c r="DY80" s="126"/>
      <c r="DZ80" s="126"/>
      <c r="EA80" s="126"/>
      <c r="EB80" s="126"/>
      <c r="EC80" s="126"/>
      <c r="ED80" s="126"/>
      <c r="EE80" s="126"/>
      <c r="EF80" s="126"/>
      <c r="EG80" s="126"/>
      <c r="EH80" s="126"/>
      <c r="EI80" s="126"/>
      <c r="EJ80" s="126"/>
      <c r="EK80" s="126"/>
      <c r="EL80" s="126"/>
      <c r="EM80" s="126"/>
      <c r="EN80" s="126"/>
      <c r="EO80" s="126"/>
      <c r="EP80" s="126"/>
      <c r="EQ80" s="126"/>
      <c r="ER80" s="126"/>
      <c r="ES80" s="126"/>
      <c r="ET80" s="126"/>
      <c r="EU80" s="126"/>
      <c r="EV80" s="126"/>
      <c r="EW80" s="126"/>
      <c r="EX80" s="126"/>
      <c r="EY80" s="126"/>
      <c r="EZ80" s="126"/>
      <c r="FA80" s="126"/>
      <c r="FB80" s="126"/>
      <c r="FC80" s="126"/>
      <c r="FD80" s="126"/>
      <c r="FE80" s="126"/>
      <c r="FF80" s="126"/>
      <c r="FG80" s="126"/>
      <c r="FH80" s="126"/>
      <c r="FI80" s="126"/>
      <c r="FJ80" s="126"/>
      <c r="FK80" s="126"/>
      <c r="FL80" s="126"/>
      <c r="FM80" s="126"/>
      <c r="FN80" s="126"/>
      <c r="FO80" s="126"/>
      <c r="FP80" s="126"/>
      <c r="FQ80" s="126"/>
      <c r="FR80" s="126"/>
      <c r="FS80" s="126"/>
      <c r="FT80" s="126"/>
      <c r="FU80" s="126"/>
      <c r="FV80" s="126"/>
      <c r="FW80" s="126"/>
      <c r="FX80" s="126"/>
    </row>
    <row r="81" spans="1:180" s="134" customFormat="1" ht="45">
      <c r="A81" s="994" t="s">
        <v>1597</v>
      </c>
      <c r="B81" s="561" t="s">
        <v>401</v>
      </c>
      <c r="C81" s="1004">
        <v>41248</v>
      </c>
      <c r="D81" s="559">
        <v>46722</v>
      </c>
      <c r="E81" s="559" t="str">
        <f t="shared" ca="1" si="12"/>
        <v>VIGENTE</v>
      </c>
      <c r="F81" s="559" t="str">
        <f t="shared" ca="1" si="13"/>
        <v>OK</v>
      </c>
      <c r="G81" s="561" t="s">
        <v>1278</v>
      </c>
      <c r="H81" s="999" t="s">
        <v>5270</v>
      </c>
      <c r="I81" s="999" t="s">
        <v>3235</v>
      </c>
      <c r="J81" s="997" t="s">
        <v>3234</v>
      </c>
      <c r="K81" s="998" t="s">
        <v>2505</v>
      </c>
      <c r="L81" s="132"/>
      <c r="M81" s="132" t="str">
        <f>IF(ISNUMBER(FIND("/",$B78,1)),MID($B78,1,FIND("/",$B78,1)-1),$B78)</f>
        <v>D1210-132</v>
      </c>
      <c r="N81" s="132" t="str">
        <f>IF(ISNUMBER(FIND("/",$B78,1)),MID($B78,FIND("/",$B78,1)+1,LEN($B78)),"")</f>
        <v/>
      </c>
      <c r="O81" s="133"/>
      <c r="P81" s="133"/>
      <c r="Q81" s="133"/>
      <c r="R81" s="2219"/>
      <c r="S81" s="1948"/>
      <c r="T81" s="1948"/>
      <c r="U81" s="1948"/>
      <c r="V81" s="1948"/>
      <c r="W81" s="1948"/>
      <c r="X81" s="1948"/>
      <c r="Y81" s="1948"/>
      <c r="Z81" s="1948"/>
      <c r="AA81" s="1948"/>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6"/>
      <c r="CL81" s="126"/>
      <c r="CM81" s="126"/>
      <c r="CN81" s="126"/>
      <c r="CO81" s="126"/>
      <c r="CP81" s="126"/>
      <c r="CQ81" s="126"/>
      <c r="CR81" s="126"/>
      <c r="CS81" s="126"/>
      <c r="CT81" s="126"/>
      <c r="CU81" s="126"/>
      <c r="CV81" s="126"/>
      <c r="CW81" s="126"/>
      <c r="CX81" s="126"/>
      <c r="CY81" s="126"/>
      <c r="CZ81" s="126"/>
      <c r="DA81" s="126"/>
      <c r="DB81" s="126"/>
      <c r="DC81" s="126"/>
      <c r="DD81" s="126"/>
      <c r="DE81" s="126"/>
      <c r="DF81" s="126"/>
      <c r="DG81" s="126"/>
      <c r="DH81" s="126"/>
      <c r="DI81" s="126"/>
      <c r="DJ81" s="126"/>
      <c r="DK81" s="126"/>
      <c r="DL81" s="126"/>
      <c r="DM81" s="126"/>
      <c r="DN81" s="126"/>
      <c r="DO81" s="126"/>
      <c r="DP81" s="126"/>
      <c r="DQ81" s="126"/>
      <c r="DR81" s="126"/>
      <c r="DS81" s="126"/>
      <c r="DT81" s="126"/>
      <c r="DU81" s="126"/>
      <c r="DV81" s="126"/>
      <c r="DW81" s="126"/>
      <c r="DX81" s="126"/>
      <c r="DY81" s="126"/>
      <c r="DZ81" s="126"/>
      <c r="EA81" s="126"/>
      <c r="EB81" s="126"/>
      <c r="EC81" s="126"/>
      <c r="ED81" s="126"/>
      <c r="EE81" s="126"/>
      <c r="EF81" s="126"/>
      <c r="EG81" s="126"/>
      <c r="EH81" s="126"/>
      <c r="EI81" s="126"/>
      <c r="EJ81" s="126"/>
      <c r="EK81" s="126"/>
      <c r="EL81" s="126"/>
      <c r="EM81" s="126"/>
      <c r="EN81" s="126"/>
      <c r="EO81" s="126"/>
      <c r="EP81" s="126"/>
      <c r="EQ81" s="126"/>
      <c r="ER81" s="126"/>
      <c r="ES81" s="126"/>
      <c r="ET81" s="126"/>
      <c r="EU81" s="126"/>
      <c r="EV81" s="126"/>
      <c r="EW81" s="126"/>
      <c r="EX81" s="126"/>
      <c r="EY81" s="126"/>
      <c r="EZ81" s="126"/>
      <c r="FA81" s="126"/>
      <c r="FB81" s="126"/>
      <c r="FC81" s="126"/>
      <c r="FD81" s="126"/>
      <c r="FE81" s="126"/>
      <c r="FF81" s="126"/>
      <c r="FG81" s="126"/>
      <c r="FH81" s="126"/>
      <c r="FI81" s="126"/>
      <c r="FJ81" s="126"/>
      <c r="FK81" s="126"/>
      <c r="FL81" s="126"/>
      <c r="FM81" s="126"/>
      <c r="FN81" s="126"/>
      <c r="FO81" s="126"/>
      <c r="FP81" s="126"/>
      <c r="FQ81" s="126"/>
      <c r="FR81" s="126"/>
      <c r="FS81" s="126"/>
      <c r="FT81" s="126"/>
      <c r="FU81" s="126"/>
      <c r="FV81" s="126"/>
      <c r="FW81" s="126"/>
      <c r="FX81" s="126"/>
    </row>
    <row r="82" spans="1:180" s="134" customFormat="1" ht="45">
      <c r="A82" s="994" t="s">
        <v>1597</v>
      </c>
      <c r="B82" s="561" t="s">
        <v>402</v>
      </c>
      <c r="C82" s="1004">
        <v>41248</v>
      </c>
      <c r="D82" s="559">
        <v>47088</v>
      </c>
      <c r="E82" s="559" t="str">
        <f t="shared" ca="1" si="12"/>
        <v>VIGENTE</v>
      </c>
      <c r="F82" s="559" t="str">
        <f t="shared" ca="1" si="13"/>
        <v>OK</v>
      </c>
      <c r="G82" s="561" t="s">
        <v>1277</v>
      </c>
      <c r="H82" s="999" t="s">
        <v>4384</v>
      </c>
      <c r="I82" s="997" t="s">
        <v>403</v>
      </c>
      <c r="J82" s="997" t="s">
        <v>3234</v>
      </c>
      <c r="K82" s="876" t="s">
        <v>4794</v>
      </c>
      <c r="L82" s="132"/>
      <c r="M82" s="132" t="str">
        <f>IF(ISNUMBER(FIND("/",$B79,1)),MID($B79,1,FIND("/",$B79,1)-1),$B79)</f>
        <v>D1210-137</v>
      </c>
      <c r="N82" s="132" t="str">
        <f>IF(ISNUMBER(FIND("/",$B79,1)),MID($B79,FIND("/",$B79,1)+1,LEN($B79)),"")</f>
        <v/>
      </c>
      <c r="O82" s="133"/>
      <c r="P82" s="133"/>
      <c r="Q82" s="133"/>
      <c r="R82" s="2219"/>
      <c r="S82" s="1948"/>
      <c r="T82" s="1948"/>
      <c r="U82" s="1948"/>
      <c r="V82" s="1948"/>
      <c r="W82" s="1948"/>
      <c r="X82" s="1948"/>
      <c r="Y82" s="1948"/>
      <c r="Z82" s="1948"/>
      <c r="AA82" s="1948"/>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126"/>
      <c r="DA82" s="126"/>
      <c r="DB82" s="126"/>
      <c r="DC82" s="126"/>
      <c r="DD82" s="126"/>
      <c r="DE82" s="126"/>
      <c r="DF82" s="126"/>
      <c r="DG82" s="126"/>
      <c r="DH82" s="126"/>
      <c r="DI82" s="126"/>
      <c r="DJ82" s="126"/>
      <c r="DK82" s="126"/>
      <c r="DL82" s="126"/>
      <c r="DM82" s="126"/>
      <c r="DN82" s="126"/>
      <c r="DO82" s="126"/>
      <c r="DP82" s="126"/>
      <c r="DQ82" s="126"/>
      <c r="DR82" s="126"/>
      <c r="DS82" s="126"/>
      <c r="DT82" s="126"/>
      <c r="DU82" s="126"/>
      <c r="DV82" s="126"/>
      <c r="DW82" s="126"/>
      <c r="DX82" s="126"/>
      <c r="DY82" s="126"/>
      <c r="DZ82" s="126"/>
      <c r="EA82" s="126"/>
      <c r="EB82" s="126"/>
      <c r="EC82" s="126"/>
      <c r="ED82" s="126"/>
      <c r="EE82" s="126"/>
      <c r="EF82" s="126"/>
      <c r="EG82" s="126"/>
      <c r="EH82" s="126"/>
      <c r="EI82" s="126"/>
      <c r="EJ82" s="126"/>
      <c r="EK82" s="126"/>
      <c r="EL82" s="126"/>
      <c r="EM82" s="126"/>
      <c r="EN82" s="126"/>
      <c r="EO82" s="126"/>
      <c r="EP82" s="126"/>
      <c r="EQ82" s="126"/>
      <c r="ER82" s="126"/>
      <c r="ES82" s="126"/>
      <c r="ET82" s="126"/>
      <c r="EU82" s="126"/>
      <c r="EV82" s="126"/>
      <c r="EW82" s="126"/>
      <c r="EX82" s="126"/>
      <c r="EY82" s="126"/>
      <c r="EZ82" s="126"/>
      <c r="FA82" s="126"/>
      <c r="FB82" s="126"/>
      <c r="FC82" s="126"/>
      <c r="FD82" s="126"/>
      <c r="FE82" s="126"/>
      <c r="FF82" s="126"/>
      <c r="FG82" s="126"/>
      <c r="FH82" s="126"/>
      <c r="FI82" s="126"/>
      <c r="FJ82" s="126"/>
      <c r="FK82" s="126"/>
      <c r="FL82" s="126"/>
      <c r="FM82" s="126"/>
      <c r="FN82" s="126"/>
      <c r="FO82" s="126"/>
      <c r="FP82" s="126"/>
      <c r="FQ82" s="126"/>
      <c r="FR82" s="126"/>
      <c r="FS82" s="126"/>
      <c r="FT82" s="126"/>
      <c r="FU82" s="126"/>
      <c r="FV82" s="126"/>
      <c r="FW82" s="126"/>
      <c r="FX82" s="126"/>
    </row>
    <row r="83" spans="1:180" s="134" customFormat="1" ht="45">
      <c r="A83" s="994" t="s">
        <v>1597</v>
      </c>
      <c r="B83" s="561" t="s">
        <v>405</v>
      </c>
      <c r="C83" s="1004">
        <v>41248</v>
      </c>
      <c r="D83" s="559">
        <v>46726</v>
      </c>
      <c r="E83" s="559" t="str">
        <f t="shared" ca="1" si="12"/>
        <v>VIGENTE</v>
      </c>
      <c r="F83" s="559" t="str">
        <f t="shared" ca="1" si="13"/>
        <v>OK</v>
      </c>
      <c r="G83" s="561" t="s">
        <v>1277</v>
      </c>
      <c r="H83" s="999" t="s">
        <v>4052</v>
      </c>
      <c r="I83" s="996" t="s">
        <v>4053</v>
      </c>
      <c r="J83" s="997" t="s">
        <v>5269</v>
      </c>
      <c r="K83" s="998" t="s">
        <v>6078</v>
      </c>
      <c r="L83" s="132"/>
      <c r="M83" s="132" t="str">
        <f>IF(ISNUMBER(FIND("/",$B80,1)),MID($B80,1,FIND("/",$B80,1)-1),$B80)</f>
        <v>D1210-138</v>
      </c>
      <c r="N83" s="132" t="str">
        <f>IF(ISNUMBER(FIND("/",$B80,1)),MID($B80,FIND("/",$B80,1)+1,LEN($B80)),"")</f>
        <v/>
      </c>
      <c r="O83" s="133"/>
      <c r="P83" s="133"/>
      <c r="Q83" s="133"/>
      <c r="R83" s="2219"/>
      <c r="S83" s="1948"/>
      <c r="T83" s="1948"/>
      <c r="U83" s="1948"/>
      <c r="V83" s="1948"/>
      <c r="W83" s="1948"/>
      <c r="X83" s="1948"/>
      <c r="Y83" s="1948"/>
      <c r="Z83" s="1948"/>
      <c r="AA83" s="1948"/>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c r="BT83" s="126"/>
      <c r="BU83" s="126"/>
      <c r="BV83" s="126"/>
      <c r="BW83" s="126"/>
      <c r="BX83" s="126"/>
      <c r="BY83" s="126"/>
      <c r="BZ83" s="126"/>
      <c r="CA83" s="126"/>
      <c r="CB83" s="126"/>
      <c r="CC83" s="126"/>
      <c r="CD83" s="126"/>
      <c r="CE83" s="126"/>
      <c r="CF83" s="126"/>
      <c r="CG83" s="126"/>
      <c r="CH83" s="126"/>
      <c r="CI83" s="126"/>
      <c r="CJ83" s="126"/>
      <c r="CK83" s="126"/>
      <c r="CL83" s="126"/>
      <c r="CM83" s="126"/>
      <c r="CN83" s="126"/>
      <c r="CO83" s="126"/>
      <c r="CP83" s="126"/>
      <c r="CQ83" s="126"/>
      <c r="CR83" s="126"/>
      <c r="CS83" s="126"/>
      <c r="CT83" s="126"/>
      <c r="CU83" s="126"/>
      <c r="CV83" s="126"/>
      <c r="CW83" s="126"/>
      <c r="CX83" s="126"/>
      <c r="CY83" s="126"/>
      <c r="CZ83" s="126"/>
      <c r="DA83" s="126"/>
      <c r="DB83" s="126"/>
      <c r="DC83" s="126"/>
      <c r="DD83" s="126"/>
      <c r="DE83" s="126"/>
      <c r="DF83" s="126"/>
      <c r="DG83" s="126"/>
      <c r="DH83" s="126"/>
      <c r="DI83" s="126"/>
      <c r="DJ83" s="126"/>
      <c r="DK83" s="126"/>
      <c r="DL83" s="126"/>
      <c r="DM83" s="126"/>
      <c r="DN83" s="126"/>
      <c r="DO83" s="126"/>
      <c r="DP83" s="126"/>
      <c r="DQ83" s="126"/>
      <c r="DR83" s="126"/>
      <c r="DS83" s="126"/>
      <c r="DT83" s="126"/>
      <c r="DU83" s="126"/>
      <c r="DV83" s="126"/>
      <c r="DW83" s="126"/>
      <c r="DX83" s="126"/>
      <c r="DY83" s="126"/>
      <c r="DZ83" s="126"/>
      <c r="EA83" s="126"/>
      <c r="EB83" s="126"/>
      <c r="EC83" s="126"/>
      <c r="ED83" s="126"/>
      <c r="EE83" s="126"/>
      <c r="EF83" s="126"/>
      <c r="EG83" s="126"/>
      <c r="EH83" s="126"/>
      <c r="EI83" s="126"/>
      <c r="EJ83" s="126"/>
      <c r="EK83" s="126"/>
      <c r="EL83" s="126"/>
      <c r="EM83" s="126"/>
      <c r="EN83" s="126"/>
      <c r="EO83" s="126"/>
      <c r="EP83" s="126"/>
      <c r="EQ83" s="126"/>
      <c r="ER83" s="126"/>
      <c r="ES83" s="126"/>
      <c r="ET83" s="126"/>
      <c r="EU83" s="126"/>
      <c r="EV83" s="126"/>
      <c r="EW83" s="126"/>
      <c r="EX83" s="126"/>
      <c r="EY83" s="126"/>
      <c r="EZ83" s="126"/>
      <c r="FA83" s="126"/>
      <c r="FB83" s="126"/>
      <c r="FC83" s="126"/>
      <c r="FD83" s="126"/>
      <c r="FE83" s="126"/>
      <c r="FF83" s="126"/>
      <c r="FG83" s="126"/>
      <c r="FH83" s="126"/>
      <c r="FI83" s="126"/>
      <c r="FJ83" s="126"/>
      <c r="FK83" s="126"/>
      <c r="FL83" s="126"/>
      <c r="FM83" s="126"/>
      <c r="FN83" s="126"/>
      <c r="FO83" s="126"/>
      <c r="FP83" s="126"/>
      <c r="FQ83" s="126"/>
      <c r="FR83" s="126"/>
      <c r="FS83" s="126"/>
      <c r="FT83" s="126"/>
      <c r="FU83" s="126"/>
      <c r="FV83" s="126"/>
      <c r="FW83" s="126"/>
      <c r="FX83" s="126"/>
    </row>
    <row r="84" spans="1:180" s="125" customFormat="1" ht="46.5" customHeight="1">
      <c r="A84" s="994" t="s">
        <v>1597</v>
      </c>
      <c r="B84" s="561" t="s">
        <v>407</v>
      </c>
      <c r="C84" s="1004">
        <v>41248</v>
      </c>
      <c r="D84" s="559">
        <v>46722</v>
      </c>
      <c r="E84" s="559" t="str">
        <f t="shared" ca="1" si="12"/>
        <v>VIGENTE</v>
      </c>
      <c r="F84" s="559" t="str">
        <f t="shared" ca="1" si="13"/>
        <v>OK</v>
      </c>
      <c r="G84" s="561" t="s">
        <v>1277</v>
      </c>
      <c r="H84" s="999" t="s">
        <v>4327</v>
      </c>
      <c r="I84" s="996" t="s">
        <v>4328</v>
      </c>
      <c r="J84" s="997" t="s">
        <v>406</v>
      </c>
      <c r="K84" s="998" t="s">
        <v>5271</v>
      </c>
      <c r="L84" s="132"/>
      <c r="M84" s="132" t="str">
        <f t="shared" si="10"/>
        <v>D1212-159</v>
      </c>
      <c r="N84" s="132" t="str">
        <f t="shared" si="11"/>
        <v/>
      </c>
      <c r="O84" s="133"/>
      <c r="P84" s="133"/>
      <c r="Q84" s="133"/>
      <c r="R84" s="2219"/>
      <c r="S84" s="1948"/>
      <c r="T84" s="1948"/>
      <c r="U84" s="1948"/>
      <c r="V84" s="1948"/>
      <c r="W84" s="1948"/>
      <c r="X84" s="1948"/>
      <c r="Y84" s="1948"/>
      <c r="Z84" s="1948"/>
      <c r="AA84" s="1948"/>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26"/>
      <c r="CG84" s="126"/>
      <c r="CH84" s="126"/>
      <c r="CI84" s="126"/>
      <c r="CJ84" s="126"/>
      <c r="CK84" s="126"/>
      <c r="CL84" s="126"/>
      <c r="CM84" s="126"/>
      <c r="CN84" s="126"/>
      <c r="CO84" s="126"/>
      <c r="CP84" s="126"/>
      <c r="CQ84" s="126"/>
      <c r="CR84" s="126"/>
      <c r="CS84" s="126"/>
      <c r="CT84" s="126"/>
      <c r="CU84" s="126"/>
      <c r="CV84" s="126"/>
      <c r="CW84" s="126"/>
      <c r="CX84" s="126"/>
      <c r="CY84" s="126"/>
      <c r="CZ84" s="126"/>
      <c r="DA84" s="126"/>
      <c r="DB84" s="126"/>
      <c r="DC84" s="126"/>
      <c r="DD84" s="126"/>
      <c r="DE84" s="126"/>
      <c r="DF84" s="126"/>
      <c r="DG84" s="126"/>
      <c r="DH84" s="126"/>
      <c r="DI84" s="126"/>
      <c r="DJ84" s="126"/>
      <c r="DK84" s="126"/>
      <c r="DL84" s="126"/>
      <c r="DM84" s="126"/>
      <c r="DN84" s="126"/>
      <c r="DO84" s="126"/>
      <c r="DP84" s="126"/>
      <c r="DQ84" s="126"/>
      <c r="DR84" s="126"/>
      <c r="DS84" s="126"/>
      <c r="DT84" s="126"/>
      <c r="DU84" s="126"/>
      <c r="DV84" s="126"/>
      <c r="DW84" s="126"/>
      <c r="DX84" s="126"/>
      <c r="DY84" s="126"/>
      <c r="DZ84" s="126"/>
      <c r="EA84" s="126"/>
      <c r="EB84" s="126"/>
      <c r="EC84" s="126"/>
      <c r="ED84" s="126"/>
      <c r="EE84" s="126"/>
      <c r="EF84" s="126"/>
      <c r="EG84" s="126"/>
      <c r="EH84" s="126"/>
      <c r="EI84" s="126"/>
      <c r="EJ84" s="126"/>
      <c r="EK84" s="126"/>
      <c r="EL84" s="126"/>
      <c r="EM84" s="126"/>
      <c r="EN84" s="126"/>
      <c r="EO84" s="126"/>
      <c r="EP84" s="126"/>
      <c r="EQ84" s="126"/>
      <c r="ER84" s="126"/>
      <c r="ES84" s="126"/>
      <c r="ET84" s="126"/>
      <c r="EU84" s="126"/>
      <c r="EV84" s="126"/>
      <c r="EW84" s="126"/>
      <c r="EX84" s="126"/>
      <c r="EY84" s="126"/>
      <c r="EZ84" s="126"/>
      <c r="FA84" s="126"/>
      <c r="FB84" s="126"/>
      <c r="FC84" s="126"/>
      <c r="FD84" s="126"/>
      <c r="FE84" s="126"/>
      <c r="FF84" s="126"/>
      <c r="FG84" s="126"/>
      <c r="FH84" s="126"/>
      <c r="FI84" s="126"/>
      <c r="FJ84" s="126"/>
      <c r="FK84" s="126"/>
      <c r="FL84" s="126"/>
      <c r="FM84" s="126"/>
      <c r="FN84" s="126"/>
      <c r="FO84" s="126"/>
      <c r="FP84" s="126"/>
      <c r="FQ84" s="126"/>
      <c r="FR84" s="126"/>
      <c r="FS84" s="126"/>
      <c r="FT84" s="126"/>
      <c r="FU84" s="126"/>
      <c r="FV84" s="126"/>
      <c r="FW84" s="126"/>
      <c r="FX84" s="126"/>
    </row>
    <row r="85" spans="1:180" s="134" customFormat="1" ht="30">
      <c r="A85" s="1001" t="s">
        <v>1587</v>
      </c>
      <c r="B85" s="161" t="s">
        <v>408</v>
      </c>
      <c r="C85" s="157">
        <v>41256</v>
      </c>
      <c r="D85" s="158">
        <v>44896</v>
      </c>
      <c r="E85" s="158" t="str">
        <f t="shared" ca="1" si="12"/>
        <v>CADUCADO</v>
      </c>
      <c r="F85" s="158" t="str">
        <f t="shared" ca="1" si="13"/>
        <v>ALERTA</v>
      </c>
      <c r="G85" s="161" t="s">
        <v>1277</v>
      </c>
      <c r="H85" s="159" t="s">
        <v>409</v>
      </c>
      <c r="I85" s="160" t="s">
        <v>410</v>
      </c>
      <c r="J85" s="160" t="s">
        <v>628</v>
      </c>
      <c r="K85" s="809" t="s">
        <v>515</v>
      </c>
      <c r="L85" s="132"/>
      <c r="M85" s="132" t="str">
        <f t="shared" si="10"/>
        <v>D1212-160</v>
      </c>
      <c r="N85" s="132" t="str">
        <f t="shared" si="11"/>
        <v/>
      </c>
      <c r="O85" s="133"/>
      <c r="P85" s="133"/>
      <c r="Q85" s="133"/>
      <c r="R85" s="2219"/>
      <c r="S85" s="1948"/>
      <c r="T85" s="1948"/>
      <c r="U85" s="1948"/>
      <c r="V85" s="1948"/>
      <c r="W85" s="1948"/>
      <c r="X85" s="1948"/>
      <c r="Y85" s="1948"/>
      <c r="Z85" s="1948"/>
      <c r="AA85" s="1948"/>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c r="CV85" s="126"/>
      <c r="CW85" s="126"/>
      <c r="CX85" s="126"/>
      <c r="CY85" s="126"/>
      <c r="CZ85" s="126"/>
      <c r="DA85" s="126"/>
      <c r="DB85" s="126"/>
      <c r="DC85" s="126"/>
      <c r="DD85" s="126"/>
      <c r="DE85" s="126"/>
      <c r="DF85" s="126"/>
      <c r="DG85" s="126"/>
      <c r="DH85" s="126"/>
      <c r="DI85" s="126"/>
      <c r="DJ85" s="126"/>
      <c r="DK85" s="126"/>
      <c r="DL85" s="126"/>
      <c r="DM85" s="126"/>
      <c r="DN85" s="126"/>
      <c r="DO85" s="126"/>
      <c r="DP85" s="126"/>
      <c r="DQ85" s="126"/>
      <c r="DR85" s="126"/>
      <c r="DS85" s="126"/>
      <c r="DT85" s="126"/>
      <c r="DU85" s="126"/>
      <c r="DV85" s="126"/>
      <c r="DW85" s="126"/>
      <c r="DX85" s="126"/>
      <c r="DY85" s="126"/>
      <c r="DZ85" s="126"/>
      <c r="EA85" s="126"/>
      <c r="EB85" s="126"/>
      <c r="EC85" s="126"/>
      <c r="ED85" s="126"/>
      <c r="EE85" s="126"/>
      <c r="EF85" s="126"/>
      <c r="EG85" s="126"/>
      <c r="EH85" s="126"/>
      <c r="EI85" s="126"/>
      <c r="EJ85" s="126"/>
      <c r="EK85" s="126"/>
      <c r="EL85" s="126"/>
      <c r="EM85" s="126"/>
      <c r="EN85" s="126"/>
      <c r="EO85" s="126"/>
      <c r="EP85" s="126"/>
      <c r="EQ85" s="126"/>
      <c r="ER85" s="126"/>
      <c r="ES85" s="126"/>
      <c r="ET85" s="126"/>
      <c r="EU85" s="126"/>
      <c r="EV85" s="126"/>
      <c r="EW85" s="126"/>
      <c r="EX85" s="126"/>
      <c r="EY85" s="126"/>
      <c r="EZ85" s="126"/>
      <c r="FA85" s="126"/>
      <c r="FB85" s="126"/>
      <c r="FC85" s="126"/>
      <c r="FD85" s="126"/>
      <c r="FE85" s="126"/>
      <c r="FF85" s="126"/>
      <c r="FG85" s="126"/>
      <c r="FH85" s="126"/>
      <c r="FI85" s="126"/>
      <c r="FJ85" s="126"/>
      <c r="FK85" s="126"/>
      <c r="FL85" s="126"/>
      <c r="FM85" s="126"/>
      <c r="FN85" s="126"/>
      <c r="FO85" s="126"/>
      <c r="FP85" s="126"/>
      <c r="FQ85" s="126"/>
      <c r="FR85" s="126"/>
      <c r="FS85" s="126"/>
      <c r="FT85" s="126"/>
      <c r="FU85" s="126"/>
      <c r="FV85" s="126"/>
      <c r="FW85" s="126"/>
      <c r="FX85" s="126"/>
    </row>
    <row r="86" spans="1:180" s="134" customFormat="1" ht="30">
      <c r="A86" s="1001" t="s">
        <v>1587</v>
      </c>
      <c r="B86" s="161" t="s">
        <v>411</v>
      </c>
      <c r="C86" s="157">
        <v>41256</v>
      </c>
      <c r="D86" s="158">
        <v>46722</v>
      </c>
      <c r="E86" s="158" t="str">
        <f t="shared" ca="1" si="12"/>
        <v>VIGENTE</v>
      </c>
      <c r="F86" s="158" t="str">
        <f t="shared" ca="1" si="13"/>
        <v>OK</v>
      </c>
      <c r="G86" s="161" t="s">
        <v>1277</v>
      </c>
      <c r="H86" s="159" t="s">
        <v>62</v>
      </c>
      <c r="I86" s="160" t="s">
        <v>412</v>
      </c>
      <c r="J86" s="160" t="s">
        <v>5277</v>
      </c>
      <c r="K86" s="807" t="s">
        <v>5279</v>
      </c>
      <c r="L86" s="132"/>
      <c r="M86" s="132" t="str">
        <f t="shared" si="10"/>
        <v>D1212-164</v>
      </c>
      <c r="N86" s="132" t="str">
        <f t="shared" si="11"/>
        <v/>
      </c>
      <c r="O86" s="133"/>
      <c r="P86" s="133"/>
      <c r="Q86" s="133"/>
      <c r="R86" s="2219"/>
      <c r="S86" s="1948"/>
      <c r="T86" s="1948"/>
      <c r="U86" s="1948"/>
      <c r="V86" s="1948"/>
      <c r="W86" s="1948"/>
      <c r="X86" s="1948"/>
      <c r="Y86" s="1948"/>
      <c r="Z86" s="1948"/>
      <c r="AA86" s="1948"/>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6"/>
      <c r="DF86" s="126"/>
      <c r="DG86" s="126"/>
      <c r="DH86" s="126"/>
      <c r="DI86" s="126"/>
      <c r="DJ86" s="126"/>
      <c r="DK86" s="126"/>
      <c r="DL86" s="126"/>
      <c r="DM86" s="126"/>
      <c r="DN86" s="126"/>
      <c r="DO86" s="126"/>
      <c r="DP86" s="126"/>
      <c r="DQ86" s="126"/>
      <c r="DR86" s="126"/>
      <c r="DS86" s="126"/>
      <c r="DT86" s="126"/>
      <c r="DU86" s="126"/>
      <c r="DV86" s="126"/>
      <c r="DW86" s="126"/>
      <c r="DX86" s="126"/>
      <c r="DY86" s="126"/>
      <c r="DZ86" s="126"/>
      <c r="EA86" s="126"/>
      <c r="EB86" s="126"/>
      <c r="EC86" s="126"/>
      <c r="ED86" s="126"/>
      <c r="EE86" s="126"/>
      <c r="EF86" s="126"/>
      <c r="EG86" s="126"/>
      <c r="EH86" s="126"/>
      <c r="EI86" s="126"/>
      <c r="EJ86" s="126"/>
      <c r="EK86" s="126"/>
      <c r="EL86" s="126"/>
      <c r="EM86" s="126"/>
      <c r="EN86" s="126"/>
      <c r="EO86" s="126"/>
      <c r="EP86" s="126"/>
      <c r="EQ86" s="126"/>
      <c r="ER86" s="126"/>
      <c r="ES86" s="126"/>
      <c r="ET86" s="126"/>
      <c r="EU86" s="126"/>
      <c r="EV86" s="126"/>
      <c r="EW86" s="126"/>
      <c r="EX86" s="126"/>
      <c r="EY86" s="126"/>
      <c r="EZ86" s="126"/>
      <c r="FA86" s="126"/>
      <c r="FB86" s="126"/>
      <c r="FC86" s="126"/>
      <c r="FD86" s="126"/>
      <c r="FE86" s="126"/>
      <c r="FF86" s="126"/>
      <c r="FG86" s="126"/>
      <c r="FH86" s="126"/>
      <c r="FI86" s="126"/>
      <c r="FJ86" s="126"/>
      <c r="FK86" s="126"/>
      <c r="FL86" s="126"/>
      <c r="FM86" s="126"/>
      <c r="FN86" s="126"/>
      <c r="FO86" s="126"/>
      <c r="FP86" s="126"/>
      <c r="FQ86" s="126"/>
      <c r="FR86" s="126"/>
      <c r="FS86" s="126"/>
      <c r="FT86" s="126"/>
      <c r="FU86" s="126"/>
      <c r="FV86" s="126"/>
      <c r="FW86" s="126"/>
      <c r="FX86" s="126"/>
    </row>
    <row r="87" spans="1:180" s="134" customFormat="1" ht="51" customHeight="1">
      <c r="A87" s="1001" t="s">
        <v>1587</v>
      </c>
      <c r="B87" s="161" t="s">
        <v>61</v>
      </c>
      <c r="C87" s="157">
        <v>41284</v>
      </c>
      <c r="D87" s="158">
        <v>44927</v>
      </c>
      <c r="E87" s="158" t="str">
        <f t="shared" ca="1" si="12"/>
        <v>CADUCADO</v>
      </c>
      <c r="F87" s="158" t="str">
        <f t="shared" ca="1" si="13"/>
        <v>ALERTA</v>
      </c>
      <c r="G87" s="161" t="s">
        <v>1277</v>
      </c>
      <c r="H87" s="159" t="s">
        <v>615</v>
      </c>
      <c r="I87" s="160" t="s">
        <v>60</v>
      </c>
      <c r="J87" s="160" t="s">
        <v>756</v>
      </c>
      <c r="K87" s="807" t="s">
        <v>5278</v>
      </c>
      <c r="L87" s="132"/>
      <c r="M87" s="132" t="str">
        <f t="shared" si="10"/>
        <v>D1212-166</v>
      </c>
      <c r="N87" s="132" t="str">
        <f t="shared" si="11"/>
        <v/>
      </c>
      <c r="O87" s="133"/>
      <c r="P87" s="133"/>
      <c r="Q87" s="133"/>
      <c r="R87" s="2219"/>
      <c r="S87" s="1948"/>
      <c r="T87" s="1948"/>
      <c r="U87" s="1948"/>
      <c r="V87" s="1948"/>
      <c r="W87" s="1948"/>
      <c r="X87" s="1948"/>
      <c r="Y87" s="1948"/>
      <c r="Z87" s="1948"/>
      <c r="AA87" s="1948"/>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c r="CV87" s="126"/>
      <c r="CW87" s="126"/>
      <c r="CX87" s="126"/>
      <c r="CY87" s="126"/>
      <c r="CZ87" s="126"/>
      <c r="DA87" s="126"/>
      <c r="DB87" s="126"/>
      <c r="DC87" s="126"/>
      <c r="DD87" s="126"/>
      <c r="DE87" s="126"/>
      <c r="DF87" s="126"/>
      <c r="DG87" s="126"/>
      <c r="DH87" s="126"/>
      <c r="DI87" s="126"/>
      <c r="DJ87" s="126"/>
      <c r="DK87" s="126"/>
      <c r="DL87" s="126"/>
      <c r="DM87" s="126"/>
      <c r="DN87" s="126"/>
      <c r="DO87" s="126"/>
      <c r="DP87" s="126"/>
      <c r="DQ87" s="126"/>
      <c r="DR87" s="126"/>
      <c r="DS87" s="126"/>
      <c r="DT87" s="126"/>
      <c r="DU87" s="126"/>
      <c r="DV87" s="126"/>
      <c r="DW87" s="126"/>
      <c r="DX87" s="126"/>
      <c r="DY87" s="126"/>
      <c r="DZ87" s="126"/>
      <c r="EA87" s="126"/>
      <c r="EB87" s="126"/>
      <c r="EC87" s="126"/>
      <c r="ED87" s="126"/>
      <c r="EE87" s="126"/>
      <c r="EF87" s="126"/>
      <c r="EG87" s="126"/>
      <c r="EH87" s="126"/>
      <c r="EI87" s="126"/>
      <c r="EJ87" s="126"/>
      <c r="EK87" s="126"/>
      <c r="EL87" s="126"/>
      <c r="EM87" s="126"/>
      <c r="EN87" s="126"/>
      <c r="EO87" s="126"/>
      <c r="EP87" s="126"/>
      <c r="EQ87" s="126"/>
      <c r="ER87" s="126"/>
      <c r="ES87" s="126"/>
      <c r="ET87" s="126"/>
      <c r="EU87" s="126"/>
      <c r="EV87" s="126"/>
      <c r="EW87" s="126"/>
      <c r="EX87" s="126"/>
      <c r="EY87" s="126"/>
      <c r="EZ87" s="126"/>
      <c r="FA87" s="126"/>
      <c r="FB87" s="126"/>
      <c r="FC87" s="126"/>
      <c r="FD87" s="126"/>
      <c r="FE87" s="126"/>
      <c r="FF87" s="126"/>
      <c r="FG87" s="126"/>
      <c r="FH87" s="126"/>
      <c r="FI87" s="126"/>
      <c r="FJ87" s="126"/>
      <c r="FK87" s="126"/>
      <c r="FL87" s="126"/>
      <c r="FM87" s="126"/>
      <c r="FN87" s="126"/>
      <c r="FO87" s="126"/>
      <c r="FP87" s="126"/>
      <c r="FQ87" s="126"/>
      <c r="FR87" s="126"/>
      <c r="FS87" s="126"/>
      <c r="FT87" s="126"/>
      <c r="FU87" s="126"/>
      <c r="FV87" s="126"/>
      <c r="FW87" s="126"/>
      <c r="FX87" s="126"/>
    </row>
    <row r="88" spans="1:180" s="134" customFormat="1" ht="30">
      <c r="A88" s="1001" t="s">
        <v>1587</v>
      </c>
      <c r="B88" s="161" t="s">
        <v>55</v>
      </c>
      <c r="C88" s="157">
        <v>41284</v>
      </c>
      <c r="D88" s="158">
        <v>44927</v>
      </c>
      <c r="E88" s="158" t="str">
        <f t="shared" ca="1" si="12"/>
        <v>CADUCADO</v>
      </c>
      <c r="F88" s="158" t="str">
        <f t="shared" ca="1" si="13"/>
        <v>ALERTA</v>
      </c>
      <c r="G88" s="161" t="s">
        <v>1277</v>
      </c>
      <c r="H88" s="159" t="s">
        <v>53</v>
      </c>
      <c r="I88" s="160" t="s">
        <v>63</v>
      </c>
      <c r="J88" s="1003" t="s">
        <v>54</v>
      </c>
      <c r="K88" s="809">
        <v>11126679</v>
      </c>
      <c r="L88" s="132"/>
      <c r="M88" s="132" t="str">
        <f t="shared" si="10"/>
        <v>D1212-170</v>
      </c>
      <c r="N88" s="132" t="str">
        <f t="shared" si="11"/>
        <v/>
      </c>
      <c r="O88" s="133"/>
      <c r="P88" s="133"/>
      <c r="Q88" s="133"/>
      <c r="R88" s="2219"/>
      <c r="S88" s="1948"/>
      <c r="T88" s="1948"/>
      <c r="U88" s="1948"/>
      <c r="V88" s="1948"/>
      <c r="W88" s="1948"/>
      <c r="X88" s="1948"/>
      <c r="Y88" s="1948"/>
      <c r="Z88" s="1948"/>
      <c r="AA88" s="1948"/>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c r="CV88" s="126"/>
      <c r="CW88" s="126"/>
      <c r="CX88" s="126"/>
      <c r="CY88" s="126"/>
      <c r="CZ88" s="126"/>
      <c r="DA88" s="126"/>
      <c r="DB88" s="126"/>
      <c r="DC88" s="126"/>
      <c r="DD88" s="126"/>
      <c r="DE88" s="126"/>
      <c r="DF88" s="126"/>
      <c r="DG88" s="126"/>
      <c r="DH88" s="126"/>
      <c r="DI88" s="126"/>
      <c r="DJ88" s="126"/>
      <c r="DK88" s="126"/>
      <c r="DL88" s="126"/>
      <c r="DM88" s="126"/>
      <c r="DN88" s="126"/>
      <c r="DO88" s="126"/>
      <c r="DP88" s="126"/>
      <c r="DQ88" s="126"/>
      <c r="DR88" s="126"/>
      <c r="DS88" s="126"/>
      <c r="DT88" s="126"/>
      <c r="DU88" s="126"/>
      <c r="DV88" s="126"/>
      <c r="DW88" s="126"/>
      <c r="DX88" s="126"/>
      <c r="DY88" s="126"/>
      <c r="DZ88" s="126"/>
      <c r="EA88" s="126"/>
      <c r="EB88" s="126"/>
      <c r="EC88" s="126"/>
      <c r="ED88" s="126"/>
      <c r="EE88" s="126"/>
      <c r="EF88" s="126"/>
      <c r="EG88" s="126"/>
      <c r="EH88" s="126"/>
      <c r="EI88" s="126"/>
      <c r="EJ88" s="126"/>
      <c r="EK88" s="126"/>
      <c r="EL88" s="126"/>
      <c r="EM88" s="126"/>
      <c r="EN88" s="126"/>
      <c r="EO88" s="126"/>
      <c r="EP88" s="126"/>
      <c r="EQ88" s="126"/>
      <c r="ER88" s="126"/>
      <c r="ES88" s="126"/>
      <c r="ET88" s="126"/>
      <c r="EU88" s="126"/>
      <c r="EV88" s="126"/>
      <c r="EW88" s="126"/>
      <c r="EX88" s="126"/>
      <c r="EY88" s="126"/>
      <c r="EZ88" s="126"/>
      <c r="FA88" s="126"/>
      <c r="FB88" s="126"/>
      <c r="FC88" s="126"/>
      <c r="FD88" s="126"/>
      <c r="FE88" s="126"/>
      <c r="FF88" s="126"/>
      <c r="FG88" s="126"/>
      <c r="FH88" s="126"/>
      <c r="FI88" s="126"/>
      <c r="FJ88" s="126"/>
      <c r="FK88" s="126"/>
      <c r="FL88" s="126"/>
      <c r="FM88" s="126"/>
      <c r="FN88" s="126"/>
      <c r="FO88" s="126"/>
      <c r="FP88" s="126"/>
      <c r="FQ88" s="126"/>
      <c r="FR88" s="126"/>
      <c r="FS88" s="126"/>
      <c r="FT88" s="126"/>
      <c r="FU88" s="126"/>
      <c r="FV88" s="126"/>
      <c r="FW88" s="126"/>
      <c r="FX88" s="126"/>
    </row>
    <row r="89" spans="1:180" s="134" customFormat="1" ht="30">
      <c r="A89" s="1001" t="s">
        <v>1587</v>
      </c>
      <c r="B89" s="156" t="s">
        <v>65</v>
      </c>
      <c r="C89" s="157">
        <v>41311</v>
      </c>
      <c r="D89" s="975">
        <v>44958</v>
      </c>
      <c r="E89" s="975" t="str">
        <f t="shared" ca="1" si="12"/>
        <v>CADUCADO</v>
      </c>
      <c r="F89" s="975" t="str">
        <f t="shared" ca="1" si="13"/>
        <v>ALERTA</v>
      </c>
      <c r="G89" s="156" t="s">
        <v>1277</v>
      </c>
      <c r="H89" s="159" t="s">
        <v>66</v>
      </c>
      <c r="I89" s="160" t="s">
        <v>67</v>
      </c>
      <c r="J89" s="160" t="s">
        <v>279</v>
      </c>
      <c r="K89" s="809">
        <v>10745120</v>
      </c>
      <c r="L89" s="132"/>
      <c r="M89" s="132" t="str">
        <f t="shared" si="10"/>
        <v>D1212-171</v>
      </c>
      <c r="N89" s="132" t="str">
        <f t="shared" si="11"/>
        <v/>
      </c>
      <c r="O89" s="133"/>
      <c r="P89" s="133"/>
      <c r="Q89" s="133"/>
      <c r="R89" s="2219"/>
      <c r="S89" s="1948"/>
      <c r="T89" s="1948"/>
      <c r="U89" s="1948"/>
      <c r="V89" s="1948"/>
      <c r="W89" s="1948"/>
      <c r="X89" s="1948"/>
      <c r="Y89" s="1948"/>
      <c r="Z89" s="1948"/>
      <c r="AA89" s="1948"/>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c r="CV89" s="126"/>
      <c r="CW89" s="126"/>
      <c r="CX89" s="126"/>
      <c r="CY89" s="126"/>
      <c r="CZ89" s="126"/>
      <c r="DA89" s="126"/>
      <c r="DB89" s="126"/>
      <c r="DC89" s="126"/>
      <c r="DD89" s="126"/>
      <c r="DE89" s="126"/>
      <c r="DF89" s="126"/>
      <c r="DG89" s="126"/>
      <c r="DH89" s="126"/>
      <c r="DI89" s="126"/>
      <c r="DJ89" s="126"/>
      <c r="DK89" s="126"/>
      <c r="DL89" s="126"/>
      <c r="DM89" s="126"/>
      <c r="DN89" s="126"/>
      <c r="DO89" s="126"/>
      <c r="DP89" s="126"/>
      <c r="DQ89" s="126"/>
      <c r="DR89" s="126"/>
      <c r="DS89" s="126"/>
      <c r="DT89" s="126"/>
      <c r="DU89" s="126"/>
      <c r="DV89" s="126"/>
      <c r="DW89" s="126"/>
      <c r="DX89" s="126"/>
      <c r="DY89" s="126"/>
      <c r="DZ89" s="126"/>
      <c r="EA89" s="126"/>
      <c r="EB89" s="126"/>
      <c r="EC89" s="126"/>
      <c r="ED89" s="126"/>
      <c r="EE89" s="126"/>
      <c r="EF89" s="126"/>
      <c r="EG89" s="126"/>
      <c r="EH89" s="126"/>
      <c r="EI89" s="126"/>
      <c r="EJ89" s="126"/>
      <c r="EK89" s="126"/>
      <c r="EL89" s="126"/>
      <c r="EM89" s="126"/>
      <c r="EN89" s="126"/>
      <c r="EO89" s="126"/>
      <c r="EP89" s="126"/>
      <c r="EQ89" s="126"/>
      <c r="ER89" s="126"/>
      <c r="ES89" s="126"/>
      <c r="ET89" s="126"/>
      <c r="EU89" s="126"/>
      <c r="EV89" s="126"/>
      <c r="EW89" s="126"/>
      <c r="EX89" s="126"/>
      <c r="EY89" s="126"/>
      <c r="EZ89" s="126"/>
      <c r="FA89" s="126"/>
      <c r="FB89" s="126"/>
      <c r="FC89" s="126"/>
      <c r="FD89" s="126"/>
      <c r="FE89" s="126"/>
      <c r="FF89" s="126"/>
      <c r="FG89" s="126"/>
      <c r="FH89" s="126"/>
      <c r="FI89" s="126"/>
      <c r="FJ89" s="126"/>
      <c r="FK89" s="126"/>
      <c r="FL89" s="126"/>
      <c r="FM89" s="126"/>
      <c r="FN89" s="126"/>
      <c r="FO89" s="126"/>
      <c r="FP89" s="126"/>
      <c r="FQ89" s="126"/>
      <c r="FR89" s="126"/>
      <c r="FS89" s="126"/>
      <c r="FT89" s="126"/>
      <c r="FU89" s="126"/>
      <c r="FV89" s="126"/>
      <c r="FW89" s="126"/>
      <c r="FX89" s="126"/>
    </row>
    <row r="90" spans="1:180" s="134" customFormat="1" ht="45">
      <c r="A90" s="994" t="s">
        <v>1597</v>
      </c>
      <c r="B90" s="561" t="s">
        <v>134</v>
      </c>
      <c r="C90" s="1004">
        <v>41344</v>
      </c>
      <c r="D90" s="559">
        <v>46813</v>
      </c>
      <c r="E90" s="559" t="str">
        <f t="shared" ca="1" si="12"/>
        <v>VIGENTE</v>
      </c>
      <c r="F90" s="559" t="str">
        <f t="shared" ca="1" si="13"/>
        <v>OK</v>
      </c>
      <c r="G90" s="561" t="s">
        <v>1277</v>
      </c>
      <c r="H90" s="999" t="s">
        <v>135</v>
      </c>
      <c r="I90" s="996" t="s">
        <v>2034</v>
      </c>
      <c r="J90" s="997" t="s">
        <v>3555</v>
      </c>
      <c r="K90" s="998" t="s">
        <v>136</v>
      </c>
      <c r="L90" s="132"/>
      <c r="M90" s="132" t="str">
        <f t="shared" si="10"/>
        <v>D1301-01</v>
      </c>
      <c r="N90" s="132" t="str">
        <f t="shared" si="11"/>
        <v/>
      </c>
      <c r="O90" s="133"/>
      <c r="P90" s="133"/>
      <c r="Q90" s="133"/>
      <c r="R90" s="2219"/>
      <c r="S90" s="1948"/>
      <c r="T90" s="1948"/>
      <c r="U90" s="1948"/>
      <c r="V90" s="1948"/>
      <c r="W90" s="1948"/>
      <c r="X90" s="1948"/>
      <c r="Y90" s="1948"/>
      <c r="Z90" s="1948"/>
      <c r="AA90" s="1948"/>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c r="CV90" s="126"/>
      <c r="CW90" s="126"/>
      <c r="CX90" s="126"/>
      <c r="CY90" s="126"/>
      <c r="CZ90" s="126"/>
      <c r="DA90" s="126"/>
      <c r="DB90" s="126"/>
      <c r="DC90" s="126"/>
      <c r="DD90" s="126"/>
      <c r="DE90" s="126"/>
      <c r="DF90" s="126"/>
      <c r="DG90" s="126"/>
      <c r="DH90" s="126"/>
      <c r="DI90" s="126"/>
      <c r="DJ90" s="126"/>
      <c r="DK90" s="126"/>
      <c r="DL90" s="126"/>
      <c r="DM90" s="126"/>
      <c r="DN90" s="126"/>
      <c r="DO90" s="126"/>
      <c r="DP90" s="126"/>
      <c r="DQ90" s="126"/>
      <c r="DR90" s="126"/>
      <c r="DS90" s="126"/>
      <c r="DT90" s="126"/>
      <c r="DU90" s="126"/>
      <c r="DV90" s="126"/>
      <c r="DW90" s="126"/>
      <c r="DX90" s="126"/>
      <c r="DY90" s="126"/>
      <c r="DZ90" s="126"/>
      <c r="EA90" s="126"/>
      <c r="EB90" s="126"/>
      <c r="EC90" s="126"/>
      <c r="ED90" s="126"/>
      <c r="EE90" s="126"/>
      <c r="EF90" s="126"/>
      <c r="EG90" s="126"/>
      <c r="EH90" s="126"/>
      <c r="EI90" s="126"/>
      <c r="EJ90" s="126"/>
      <c r="EK90" s="126"/>
      <c r="EL90" s="126"/>
      <c r="EM90" s="126"/>
      <c r="EN90" s="126"/>
      <c r="EO90" s="126"/>
      <c r="EP90" s="126"/>
      <c r="EQ90" s="126"/>
      <c r="ER90" s="126"/>
      <c r="ES90" s="126"/>
      <c r="ET90" s="126"/>
      <c r="EU90" s="126"/>
      <c r="EV90" s="126"/>
      <c r="EW90" s="126"/>
      <c r="EX90" s="126"/>
      <c r="EY90" s="126"/>
      <c r="EZ90" s="126"/>
      <c r="FA90" s="126"/>
      <c r="FB90" s="126"/>
      <c r="FC90" s="126"/>
      <c r="FD90" s="126"/>
      <c r="FE90" s="126"/>
      <c r="FF90" s="126"/>
      <c r="FG90" s="126"/>
      <c r="FH90" s="126"/>
      <c r="FI90" s="126"/>
      <c r="FJ90" s="126"/>
      <c r="FK90" s="126"/>
      <c r="FL90" s="126"/>
      <c r="FM90" s="126"/>
      <c r="FN90" s="126"/>
      <c r="FO90" s="126"/>
      <c r="FP90" s="126"/>
      <c r="FQ90" s="126"/>
      <c r="FR90" s="126"/>
      <c r="FS90" s="126"/>
      <c r="FT90" s="126"/>
      <c r="FU90" s="126"/>
      <c r="FV90" s="126"/>
      <c r="FW90" s="126"/>
      <c r="FX90" s="126"/>
    </row>
    <row r="91" spans="1:180" s="134" customFormat="1" ht="30">
      <c r="A91" s="994" t="s">
        <v>1597</v>
      </c>
      <c r="B91" s="561" t="s">
        <v>138</v>
      </c>
      <c r="C91" s="1004">
        <v>41344</v>
      </c>
      <c r="D91" s="559">
        <v>44986</v>
      </c>
      <c r="E91" s="559" t="str">
        <f t="shared" ca="1" si="12"/>
        <v>CADUCADO</v>
      </c>
      <c r="F91" s="559" t="str">
        <f t="shared" ca="1" si="13"/>
        <v>ALERTA</v>
      </c>
      <c r="G91" s="561" t="s">
        <v>1277</v>
      </c>
      <c r="H91" s="999" t="s">
        <v>137</v>
      </c>
      <c r="I91" s="997" t="s">
        <v>139</v>
      </c>
      <c r="J91" s="997" t="s">
        <v>141</v>
      </c>
      <c r="K91" s="998" t="s">
        <v>140</v>
      </c>
      <c r="L91" s="132"/>
      <c r="M91" s="132" t="str">
        <f t="shared" si="10"/>
        <v>D1301-02</v>
      </c>
      <c r="N91" s="132" t="str">
        <f t="shared" si="11"/>
        <v/>
      </c>
      <c r="O91" s="133"/>
      <c r="P91" s="133"/>
      <c r="Q91" s="133"/>
      <c r="R91" s="2219"/>
      <c r="S91" s="1948"/>
      <c r="T91" s="1948"/>
      <c r="U91" s="1948"/>
      <c r="V91" s="1948"/>
      <c r="W91" s="1948"/>
      <c r="X91" s="1948"/>
      <c r="Y91" s="1948"/>
      <c r="Z91" s="1948"/>
      <c r="AA91" s="1948"/>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c r="CV91" s="126"/>
      <c r="CW91" s="126"/>
      <c r="CX91" s="126"/>
      <c r="CY91" s="126"/>
      <c r="CZ91" s="126"/>
      <c r="DA91" s="126"/>
      <c r="DB91" s="126"/>
      <c r="DC91" s="126"/>
      <c r="DD91" s="126"/>
      <c r="DE91" s="126"/>
      <c r="DF91" s="126"/>
      <c r="DG91" s="126"/>
      <c r="DH91" s="126"/>
      <c r="DI91" s="126"/>
      <c r="DJ91" s="126"/>
      <c r="DK91" s="126"/>
      <c r="DL91" s="126"/>
      <c r="DM91" s="126"/>
      <c r="DN91" s="126"/>
      <c r="DO91" s="126"/>
      <c r="DP91" s="126"/>
      <c r="DQ91" s="126"/>
      <c r="DR91" s="126"/>
      <c r="DS91" s="126"/>
      <c r="DT91" s="126"/>
      <c r="DU91" s="126"/>
      <c r="DV91" s="126"/>
      <c r="DW91" s="126"/>
      <c r="DX91" s="126"/>
      <c r="DY91" s="126"/>
      <c r="DZ91" s="126"/>
      <c r="EA91" s="126"/>
      <c r="EB91" s="126"/>
      <c r="EC91" s="126"/>
      <c r="ED91" s="126"/>
      <c r="EE91" s="126"/>
      <c r="EF91" s="126"/>
      <c r="EG91" s="126"/>
      <c r="EH91" s="126"/>
      <c r="EI91" s="126"/>
      <c r="EJ91" s="126"/>
      <c r="EK91" s="126"/>
      <c r="EL91" s="126"/>
      <c r="EM91" s="126"/>
      <c r="EN91" s="126"/>
      <c r="EO91" s="126"/>
      <c r="EP91" s="126"/>
      <c r="EQ91" s="126"/>
      <c r="ER91" s="126"/>
      <c r="ES91" s="126"/>
      <c r="ET91" s="126"/>
      <c r="EU91" s="126"/>
      <c r="EV91" s="126"/>
      <c r="EW91" s="126"/>
      <c r="EX91" s="126"/>
      <c r="EY91" s="126"/>
      <c r="EZ91" s="126"/>
      <c r="FA91" s="126"/>
      <c r="FB91" s="126"/>
      <c r="FC91" s="126"/>
      <c r="FD91" s="126"/>
      <c r="FE91" s="126"/>
      <c r="FF91" s="126"/>
      <c r="FG91" s="126"/>
      <c r="FH91" s="126"/>
      <c r="FI91" s="126"/>
      <c r="FJ91" s="126"/>
      <c r="FK91" s="126"/>
      <c r="FL91" s="126"/>
      <c r="FM91" s="126"/>
      <c r="FN91" s="126"/>
      <c r="FO91" s="126"/>
      <c r="FP91" s="126"/>
      <c r="FQ91" s="126"/>
      <c r="FR91" s="126"/>
      <c r="FS91" s="126"/>
      <c r="FT91" s="126"/>
      <c r="FU91" s="126"/>
      <c r="FV91" s="126"/>
      <c r="FW91" s="126"/>
      <c r="FX91" s="126"/>
    </row>
    <row r="92" spans="1:180" s="134" customFormat="1" ht="30">
      <c r="A92" s="1001" t="s">
        <v>1587</v>
      </c>
      <c r="B92" s="161" t="s">
        <v>193</v>
      </c>
      <c r="C92" s="157">
        <v>41361</v>
      </c>
      <c r="D92" s="158">
        <v>46813</v>
      </c>
      <c r="E92" s="158" t="str">
        <f t="shared" ca="1" si="12"/>
        <v>VIGENTE</v>
      </c>
      <c r="F92" s="158" t="str">
        <f t="shared" ca="1" si="13"/>
        <v>OK</v>
      </c>
      <c r="G92" s="161" t="s">
        <v>1277</v>
      </c>
      <c r="H92" s="159" t="s">
        <v>194</v>
      </c>
      <c r="I92" s="160" t="s">
        <v>197</v>
      </c>
      <c r="J92" s="1003" t="s">
        <v>195</v>
      </c>
      <c r="K92" s="807" t="s">
        <v>196</v>
      </c>
      <c r="L92" s="132"/>
      <c r="M92" s="132" t="str">
        <f t="shared" si="10"/>
        <v>D1302-05</v>
      </c>
      <c r="N92" s="132" t="str">
        <f t="shared" si="11"/>
        <v/>
      </c>
      <c r="O92" s="133"/>
      <c r="P92" s="133"/>
      <c r="Q92" s="133"/>
      <c r="R92" s="2219"/>
      <c r="S92" s="1948"/>
      <c r="T92" s="1948"/>
      <c r="U92" s="1948"/>
      <c r="V92" s="1948"/>
      <c r="W92" s="1948"/>
      <c r="X92" s="1948"/>
      <c r="Y92" s="1948"/>
      <c r="Z92" s="1948"/>
      <c r="AA92" s="1948"/>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26"/>
      <c r="BN92" s="126"/>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26"/>
      <c r="CN92" s="126"/>
      <c r="CO92" s="126"/>
      <c r="CP92" s="126"/>
      <c r="CQ92" s="126"/>
      <c r="CR92" s="126"/>
      <c r="CS92" s="126"/>
      <c r="CT92" s="126"/>
      <c r="CU92" s="126"/>
      <c r="CV92" s="126"/>
      <c r="CW92" s="126"/>
      <c r="CX92" s="126"/>
      <c r="CY92" s="126"/>
      <c r="CZ92" s="126"/>
      <c r="DA92" s="126"/>
      <c r="DB92" s="126"/>
      <c r="DC92" s="126"/>
      <c r="DD92" s="126"/>
      <c r="DE92" s="126"/>
      <c r="DF92" s="126"/>
      <c r="DG92" s="126"/>
      <c r="DH92" s="126"/>
      <c r="DI92" s="126"/>
      <c r="DJ92" s="126"/>
      <c r="DK92" s="126"/>
      <c r="DL92" s="126"/>
      <c r="DM92" s="126"/>
      <c r="DN92" s="126"/>
      <c r="DO92" s="126"/>
      <c r="DP92" s="126"/>
      <c r="DQ92" s="126"/>
      <c r="DR92" s="126"/>
      <c r="DS92" s="126"/>
      <c r="DT92" s="126"/>
      <c r="DU92" s="126"/>
      <c r="DV92" s="126"/>
      <c r="DW92" s="126"/>
      <c r="DX92" s="126"/>
      <c r="DY92" s="126"/>
      <c r="DZ92" s="126"/>
      <c r="EA92" s="126"/>
      <c r="EB92" s="126"/>
      <c r="EC92" s="126"/>
      <c r="ED92" s="126"/>
      <c r="EE92" s="126"/>
      <c r="EF92" s="126"/>
      <c r="EG92" s="126"/>
      <c r="EH92" s="126"/>
      <c r="EI92" s="126"/>
      <c r="EJ92" s="126"/>
      <c r="EK92" s="126"/>
      <c r="EL92" s="126"/>
      <c r="EM92" s="126"/>
      <c r="EN92" s="126"/>
      <c r="EO92" s="126"/>
      <c r="EP92" s="126"/>
      <c r="EQ92" s="126"/>
      <c r="ER92" s="126"/>
      <c r="ES92" s="126"/>
      <c r="ET92" s="126"/>
      <c r="EU92" s="126"/>
      <c r="EV92" s="126"/>
      <c r="EW92" s="126"/>
      <c r="EX92" s="126"/>
      <c r="EY92" s="126"/>
      <c r="EZ92" s="126"/>
      <c r="FA92" s="126"/>
      <c r="FB92" s="126"/>
      <c r="FC92" s="126"/>
      <c r="FD92" s="126"/>
      <c r="FE92" s="126"/>
      <c r="FF92" s="126"/>
      <c r="FG92" s="126"/>
      <c r="FH92" s="126"/>
      <c r="FI92" s="126"/>
      <c r="FJ92" s="126"/>
      <c r="FK92" s="126"/>
      <c r="FL92" s="126"/>
      <c r="FM92" s="126"/>
      <c r="FN92" s="126"/>
      <c r="FO92" s="126"/>
      <c r="FP92" s="126"/>
      <c r="FQ92" s="126"/>
      <c r="FR92" s="126"/>
      <c r="FS92" s="126"/>
      <c r="FT92" s="126"/>
      <c r="FU92" s="126"/>
      <c r="FV92" s="126"/>
      <c r="FW92" s="126"/>
      <c r="FX92" s="126"/>
    </row>
    <row r="93" spans="1:180" s="134" customFormat="1" ht="30">
      <c r="A93" s="994" t="s">
        <v>1596</v>
      </c>
      <c r="B93" s="561" t="s">
        <v>218</v>
      </c>
      <c r="C93" s="1004">
        <v>41402</v>
      </c>
      <c r="D93" s="559">
        <v>46874</v>
      </c>
      <c r="E93" s="559" t="str">
        <f t="shared" ca="1" si="12"/>
        <v>VIGENTE</v>
      </c>
      <c r="F93" s="559" t="str">
        <f t="shared" ca="1" si="13"/>
        <v>OK</v>
      </c>
      <c r="G93" s="561" t="s">
        <v>1277</v>
      </c>
      <c r="H93" s="999" t="s">
        <v>3556</v>
      </c>
      <c r="I93" s="997" t="s">
        <v>3557</v>
      </c>
      <c r="J93" s="997" t="s">
        <v>4558</v>
      </c>
      <c r="K93" s="876" t="s">
        <v>4559</v>
      </c>
      <c r="L93" s="132"/>
      <c r="M93" s="132" t="str">
        <f t="shared" si="10"/>
        <v>D1303-28</v>
      </c>
      <c r="N93" s="132" t="str">
        <f t="shared" si="11"/>
        <v/>
      </c>
      <c r="O93" s="133"/>
      <c r="P93" s="133"/>
      <c r="Q93" s="133"/>
      <c r="R93" s="2219"/>
      <c r="S93" s="1948"/>
      <c r="T93" s="1948"/>
      <c r="U93" s="1948"/>
      <c r="V93" s="1948"/>
      <c r="W93" s="1948"/>
      <c r="X93" s="1948"/>
      <c r="Y93" s="1948"/>
      <c r="Z93" s="1948"/>
      <c r="AA93" s="1948"/>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c r="CV93" s="126"/>
      <c r="CW93" s="126"/>
      <c r="CX93" s="126"/>
      <c r="CY93" s="126"/>
      <c r="CZ93" s="126"/>
      <c r="DA93" s="126"/>
      <c r="DB93" s="126"/>
      <c r="DC93" s="126"/>
      <c r="DD93" s="126"/>
      <c r="DE93" s="126"/>
      <c r="DF93" s="126"/>
      <c r="DG93" s="126"/>
      <c r="DH93" s="126"/>
      <c r="DI93" s="126"/>
      <c r="DJ93" s="126"/>
      <c r="DK93" s="126"/>
      <c r="DL93" s="126"/>
      <c r="DM93" s="126"/>
      <c r="DN93" s="126"/>
      <c r="DO93" s="126"/>
      <c r="DP93" s="126"/>
      <c r="DQ93" s="126"/>
      <c r="DR93" s="126"/>
      <c r="DS93" s="126"/>
      <c r="DT93" s="126"/>
      <c r="DU93" s="126"/>
      <c r="DV93" s="126"/>
      <c r="DW93" s="126"/>
      <c r="DX93" s="126"/>
      <c r="DY93" s="126"/>
      <c r="DZ93" s="126"/>
      <c r="EA93" s="126"/>
      <c r="EB93" s="126"/>
      <c r="EC93" s="126"/>
      <c r="ED93" s="126"/>
      <c r="EE93" s="126"/>
      <c r="EF93" s="126"/>
      <c r="EG93" s="126"/>
      <c r="EH93" s="126"/>
      <c r="EI93" s="126"/>
      <c r="EJ93" s="126"/>
      <c r="EK93" s="126"/>
      <c r="EL93" s="126"/>
      <c r="EM93" s="126"/>
      <c r="EN93" s="126"/>
      <c r="EO93" s="126"/>
      <c r="EP93" s="126"/>
      <c r="EQ93" s="126"/>
      <c r="ER93" s="126"/>
      <c r="ES93" s="126"/>
      <c r="ET93" s="126"/>
      <c r="EU93" s="126"/>
      <c r="EV93" s="126"/>
      <c r="EW93" s="126"/>
      <c r="EX93" s="126"/>
      <c r="EY93" s="126"/>
      <c r="EZ93" s="126"/>
      <c r="FA93" s="126"/>
      <c r="FB93" s="126"/>
      <c r="FC93" s="126"/>
      <c r="FD93" s="126"/>
      <c r="FE93" s="126"/>
      <c r="FF93" s="126"/>
      <c r="FG93" s="126"/>
      <c r="FH93" s="126"/>
      <c r="FI93" s="126"/>
      <c r="FJ93" s="126"/>
      <c r="FK93" s="126"/>
      <c r="FL93" s="126"/>
      <c r="FM93" s="126"/>
      <c r="FN93" s="126"/>
      <c r="FO93" s="126"/>
      <c r="FP93" s="126"/>
      <c r="FQ93" s="126"/>
      <c r="FR93" s="126"/>
      <c r="FS93" s="126"/>
      <c r="FT93" s="126"/>
      <c r="FU93" s="126"/>
      <c r="FV93" s="126"/>
      <c r="FW93" s="126"/>
      <c r="FX93" s="126"/>
    </row>
    <row r="94" spans="1:180" s="134" customFormat="1" ht="45">
      <c r="A94" s="994" t="s">
        <v>1597</v>
      </c>
      <c r="B94" s="561" t="s">
        <v>1470</v>
      </c>
      <c r="C94" s="1004">
        <v>41438</v>
      </c>
      <c r="D94" s="559">
        <v>45078</v>
      </c>
      <c r="E94" s="559" t="str">
        <f t="shared" ca="1" si="12"/>
        <v>CADUCADO</v>
      </c>
      <c r="F94" s="559" t="str">
        <f t="shared" ca="1" si="13"/>
        <v>ALERTA</v>
      </c>
      <c r="G94" s="561" t="s">
        <v>1278</v>
      </c>
      <c r="H94" s="999" t="s">
        <v>1471</v>
      </c>
      <c r="I94" s="996" t="s">
        <v>1473</v>
      </c>
      <c r="J94" s="1000" t="s">
        <v>1474</v>
      </c>
      <c r="K94" s="998" t="s">
        <v>1472</v>
      </c>
      <c r="L94" s="132"/>
      <c r="M94" s="132" t="str">
        <f t="shared" si="10"/>
        <v>D1303-29</v>
      </c>
      <c r="N94" s="132" t="str">
        <f t="shared" si="11"/>
        <v/>
      </c>
      <c r="O94" s="133"/>
      <c r="P94" s="133"/>
      <c r="Q94" s="133"/>
      <c r="R94" s="2219"/>
      <c r="S94" s="1948"/>
      <c r="T94" s="1948"/>
      <c r="U94" s="1948"/>
      <c r="V94" s="1948"/>
      <c r="W94" s="1948"/>
      <c r="X94" s="1948"/>
      <c r="Y94" s="1948"/>
      <c r="Z94" s="1948"/>
      <c r="AA94" s="1948"/>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c r="CV94" s="126"/>
      <c r="CW94" s="126"/>
      <c r="CX94" s="126"/>
      <c r="CY94" s="126"/>
      <c r="CZ94" s="126"/>
      <c r="DA94" s="126"/>
      <c r="DB94" s="126"/>
      <c r="DC94" s="126"/>
      <c r="DD94" s="126"/>
      <c r="DE94" s="126"/>
      <c r="DF94" s="126"/>
      <c r="DG94" s="126"/>
      <c r="DH94" s="126"/>
      <c r="DI94" s="126"/>
      <c r="DJ94" s="126"/>
      <c r="DK94" s="126"/>
      <c r="DL94" s="126"/>
      <c r="DM94" s="126"/>
      <c r="DN94" s="126"/>
      <c r="DO94" s="126"/>
      <c r="DP94" s="126"/>
      <c r="DQ94" s="126"/>
      <c r="DR94" s="126"/>
      <c r="DS94" s="126"/>
      <c r="DT94" s="126"/>
      <c r="DU94" s="126"/>
      <c r="DV94" s="126"/>
      <c r="DW94" s="126"/>
      <c r="DX94" s="126"/>
      <c r="DY94" s="126"/>
      <c r="DZ94" s="126"/>
      <c r="EA94" s="126"/>
      <c r="EB94" s="126"/>
      <c r="EC94" s="126"/>
      <c r="ED94" s="126"/>
      <c r="EE94" s="126"/>
      <c r="EF94" s="126"/>
      <c r="EG94" s="126"/>
      <c r="EH94" s="126"/>
      <c r="EI94" s="126"/>
      <c r="EJ94" s="126"/>
      <c r="EK94" s="126"/>
      <c r="EL94" s="126"/>
      <c r="EM94" s="126"/>
      <c r="EN94" s="126"/>
      <c r="EO94" s="126"/>
      <c r="EP94" s="126"/>
      <c r="EQ94" s="126"/>
      <c r="ER94" s="126"/>
      <c r="ES94" s="126"/>
      <c r="ET94" s="126"/>
      <c r="EU94" s="126"/>
      <c r="EV94" s="126"/>
      <c r="EW94" s="126"/>
      <c r="EX94" s="126"/>
      <c r="EY94" s="126"/>
      <c r="EZ94" s="126"/>
      <c r="FA94" s="126"/>
      <c r="FB94" s="126"/>
      <c r="FC94" s="126"/>
      <c r="FD94" s="126"/>
      <c r="FE94" s="126"/>
      <c r="FF94" s="126"/>
      <c r="FG94" s="126"/>
      <c r="FH94" s="126"/>
      <c r="FI94" s="126"/>
      <c r="FJ94" s="126"/>
      <c r="FK94" s="126"/>
      <c r="FL94" s="126"/>
      <c r="FM94" s="126"/>
      <c r="FN94" s="126"/>
      <c r="FO94" s="126"/>
      <c r="FP94" s="126"/>
      <c r="FQ94" s="126"/>
      <c r="FR94" s="126"/>
      <c r="FS94" s="126"/>
      <c r="FT94" s="126"/>
      <c r="FU94" s="126"/>
      <c r="FV94" s="126"/>
      <c r="FW94" s="126"/>
      <c r="FX94" s="126"/>
    </row>
    <row r="95" spans="1:180" s="134" customFormat="1" ht="30">
      <c r="A95" s="1017" t="s">
        <v>1589</v>
      </c>
      <c r="B95" s="1018" t="s">
        <v>1475</v>
      </c>
      <c r="C95" s="1019">
        <v>41438</v>
      </c>
      <c r="D95" s="1020">
        <v>45078</v>
      </c>
      <c r="E95" s="1020" t="str">
        <f t="shared" ca="1" si="12"/>
        <v>CADUCADO</v>
      </c>
      <c r="F95" s="1020" t="str">
        <f t="shared" ca="1" si="13"/>
        <v>ALERTA</v>
      </c>
      <c r="G95" s="1018" t="s">
        <v>1277</v>
      </c>
      <c r="H95" s="1021" t="s">
        <v>1476</v>
      </c>
      <c r="I95" s="1022" t="s">
        <v>1477</v>
      </c>
      <c r="J95" s="1021"/>
      <c r="K95" s="1023"/>
      <c r="L95" s="132"/>
      <c r="M95" s="132" t="str">
        <f t="shared" si="10"/>
        <v>D1303-37</v>
      </c>
      <c r="N95" s="132" t="str">
        <f t="shared" si="11"/>
        <v/>
      </c>
      <c r="O95" s="133"/>
      <c r="P95" s="133"/>
      <c r="Q95" s="133"/>
      <c r="R95" s="2219"/>
      <c r="S95" s="1948"/>
      <c r="T95" s="1948"/>
      <c r="U95" s="1948"/>
      <c r="V95" s="1948"/>
      <c r="W95" s="1948"/>
      <c r="X95" s="1948"/>
      <c r="Y95" s="1948"/>
      <c r="Z95" s="1948"/>
      <c r="AA95" s="1948"/>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26"/>
      <c r="CE95" s="126"/>
      <c r="CF95" s="126"/>
      <c r="CG95" s="126"/>
      <c r="CH95" s="126"/>
      <c r="CI95" s="126"/>
      <c r="CJ95" s="126"/>
      <c r="CK95" s="126"/>
      <c r="CL95" s="126"/>
      <c r="CM95" s="126"/>
      <c r="CN95" s="126"/>
      <c r="CO95" s="126"/>
      <c r="CP95" s="126"/>
      <c r="CQ95" s="126"/>
      <c r="CR95" s="126"/>
      <c r="CS95" s="126"/>
      <c r="CT95" s="126"/>
      <c r="CU95" s="126"/>
      <c r="CV95" s="126"/>
      <c r="CW95" s="126"/>
      <c r="CX95" s="126"/>
      <c r="CY95" s="126"/>
      <c r="CZ95" s="126"/>
      <c r="DA95" s="126"/>
      <c r="DB95" s="126"/>
      <c r="DC95" s="126"/>
      <c r="DD95" s="126"/>
      <c r="DE95" s="126"/>
      <c r="DF95" s="126"/>
      <c r="DG95" s="126"/>
      <c r="DH95" s="126"/>
      <c r="DI95" s="126"/>
      <c r="DJ95" s="126"/>
      <c r="DK95" s="126"/>
      <c r="DL95" s="126"/>
      <c r="DM95" s="126"/>
      <c r="DN95" s="126"/>
      <c r="DO95" s="126"/>
      <c r="DP95" s="126"/>
      <c r="DQ95" s="126"/>
      <c r="DR95" s="126"/>
      <c r="DS95" s="126"/>
      <c r="DT95" s="126"/>
      <c r="DU95" s="126"/>
      <c r="DV95" s="126"/>
      <c r="DW95" s="126"/>
      <c r="DX95" s="126"/>
      <c r="DY95" s="126"/>
      <c r="DZ95" s="126"/>
      <c r="EA95" s="126"/>
      <c r="EB95" s="126"/>
      <c r="EC95" s="126"/>
      <c r="ED95" s="126"/>
      <c r="EE95" s="126"/>
      <c r="EF95" s="126"/>
      <c r="EG95" s="126"/>
      <c r="EH95" s="126"/>
      <c r="EI95" s="126"/>
      <c r="EJ95" s="126"/>
      <c r="EK95" s="126"/>
      <c r="EL95" s="126"/>
      <c r="EM95" s="126"/>
      <c r="EN95" s="126"/>
      <c r="EO95" s="126"/>
      <c r="EP95" s="126"/>
      <c r="EQ95" s="126"/>
      <c r="ER95" s="126"/>
      <c r="ES95" s="126"/>
      <c r="ET95" s="126"/>
      <c r="EU95" s="126"/>
      <c r="EV95" s="126"/>
      <c r="EW95" s="126"/>
      <c r="EX95" s="126"/>
      <c r="EY95" s="126"/>
      <c r="EZ95" s="126"/>
      <c r="FA95" s="126"/>
      <c r="FB95" s="126"/>
      <c r="FC95" s="126"/>
      <c r="FD95" s="126"/>
      <c r="FE95" s="126"/>
      <c r="FF95" s="126"/>
      <c r="FG95" s="126"/>
      <c r="FH95" s="126"/>
      <c r="FI95" s="126"/>
      <c r="FJ95" s="126"/>
      <c r="FK95" s="126"/>
      <c r="FL95" s="126"/>
      <c r="FM95" s="126"/>
      <c r="FN95" s="126"/>
      <c r="FO95" s="126"/>
      <c r="FP95" s="126"/>
      <c r="FQ95" s="126"/>
      <c r="FR95" s="126"/>
      <c r="FS95" s="126"/>
      <c r="FT95" s="126"/>
      <c r="FU95" s="126"/>
      <c r="FV95" s="126"/>
      <c r="FW95" s="126"/>
      <c r="FX95" s="126"/>
    </row>
    <row r="96" spans="1:180" s="134" customFormat="1">
      <c r="A96" s="1024" t="s">
        <v>1588</v>
      </c>
      <c r="B96" s="161" t="s">
        <v>1506</v>
      </c>
      <c r="C96" s="157">
        <v>41438</v>
      </c>
      <c r="D96" s="158">
        <v>45078</v>
      </c>
      <c r="E96" s="158" t="str">
        <f t="shared" ca="1" si="12"/>
        <v>CADUCADO</v>
      </c>
      <c r="F96" s="158" t="str">
        <f t="shared" ca="1" si="13"/>
        <v>ALERTA</v>
      </c>
      <c r="G96" s="161" t="s">
        <v>1277</v>
      </c>
      <c r="H96" s="159" t="s">
        <v>1509</v>
      </c>
      <c r="I96" s="617" t="s">
        <v>1510</v>
      </c>
      <c r="J96" s="156" t="s">
        <v>1511</v>
      </c>
      <c r="K96" s="807" t="s">
        <v>1512</v>
      </c>
      <c r="L96" s="132"/>
      <c r="M96" s="132" t="str">
        <f t="shared" si="10"/>
        <v>D1305-51</v>
      </c>
      <c r="N96" s="132" t="str">
        <f t="shared" si="11"/>
        <v/>
      </c>
      <c r="O96" s="133"/>
      <c r="P96" s="133"/>
      <c r="Q96" s="133"/>
      <c r="R96" s="2219"/>
      <c r="S96" s="1948"/>
      <c r="T96" s="1948"/>
      <c r="U96" s="1948"/>
      <c r="V96" s="1948"/>
      <c r="W96" s="1948"/>
      <c r="X96" s="1948"/>
      <c r="Y96" s="1948"/>
      <c r="Z96" s="1948"/>
      <c r="AA96" s="1948"/>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c r="BM96" s="126"/>
      <c r="BN96" s="126"/>
      <c r="BO96" s="126"/>
      <c r="BP96" s="126"/>
      <c r="BQ96" s="126"/>
      <c r="BR96" s="126"/>
      <c r="BS96" s="126"/>
      <c r="BT96" s="126"/>
      <c r="BU96" s="126"/>
      <c r="BV96" s="126"/>
      <c r="BW96" s="126"/>
      <c r="BX96" s="126"/>
      <c r="BY96" s="126"/>
      <c r="BZ96" s="126"/>
      <c r="CA96" s="126"/>
      <c r="CB96" s="126"/>
      <c r="CC96" s="126"/>
      <c r="CD96" s="126"/>
      <c r="CE96" s="126"/>
      <c r="CF96" s="126"/>
      <c r="CG96" s="126"/>
      <c r="CH96" s="126"/>
      <c r="CI96" s="126"/>
      <c r="CJ96" s="126"/>
      <c r="CK96" s="126"/>
      <c r="CL96" s="126"/>
      <c r="CM96" s="126"/>
      <c r="CN96" s="126"/>
      <c r="CO96" s="126"/>
      <c r="CP96" s="126"/>
      <c r="CQ96" s="126"/>
      <c r="CR96" s="126"/>
      <c r="CS96" s="126"/>
      <c r="CT96" s="126"/>
      <c r="CU96" s="126"/>
      <c r="CV96" s="126"/>
      <c r="CW96" s="126"/>
      <c r="CX96" s="126"/>
      <c r="CY96" s="126"/>
      <c r="CZ96" s="126"/>
      <c r="DA96" s="126"/>
      <c r="DB96" s="126"/>
      <c r="DC96" s="126"/>
      <c r="DD96" s="126"/>
      <c r="DE96" s="126"/>
      <c r="DF96" s="126"/>
      <c r="DG96" s="126"/>
      <c r="DH96" s="126"/>
      <c r="DI96" s="126"/>
      <c r="DJ96" s="126"/>
      <c r="DK96" s="126"/>
      <c r="DL96" s="126"/>
      <c r="DM96" s="126"/>
      <c r="DN96" s="126"/>
      <c r="DO96" s="126"/>
      <c r="DP96" s="126"/>
      <c r="DQ96" s="126"/>
      <c r="DR96" s="126"/>
      <c r="DS96" s="126"/>
      <c r="DT96" s="126"/>
      <c r="DU96" s="126"/>
      <c r="DV96" s="126"/>
      <c r="DW96" s="126"/>
      <c r="DX96" s="126"/>
      <c r="DY96" s="126"/>
      <c r="DZ96" s="126"/>
      <c r="EA96" s="126"/>
      <c r="EB96" s="126"/>
      <c r="EC96" s="126"/>
      <c r="ED96" s="126"/>
      <c r="EE96" s="126"/>
      <c r="EF96" s="126"/>
      <c r="EG96" s="126"/>
      <c r="EH96" s="126"/>
      <c r="EI96" s="126"/>
      <c r="EJ96" s="126"/>
      <c r="EK96" s="126"/>
      <c r="EL96" s="126"/>
      <c r="EM96" s="126"/>
      <c r="EN96" s="126"/>
      <c r="EO96" s="126"/>
      <c r="EP96" s="126"/>
      <c r="EQ96" s="126"/>
      <c r="ER96" s="126"/>
      <c r="ES96" s="126"/>
      <c r="ET96" s="126"/>
      <c r="EU96" s="126"/>
      <c r="EV96" s="126"/>
      <c r="EW96" s="126"/>
      <c r="EX96" s="126"/>
      <c r="EY96" s="126"/>
      <c r="EZ96" s="126"/>
      <c r="FA96" s="126"/>
      <c r="FB96" s="126"/>
      <c r="FC96" s="126"/>
      <c r="FD96" s="126"/>
      <c r="FE96" s="126"/>
      <c r="FF96" s="126"/>
      <c r="FG96" s="126"/>
      <c r="FH96" s="126"/>
      <c r="FI96" s="126"/>
      <c r="FJ96" s="126"/>
      <c r="FK96" s="126"/>
      <c r="FL96" s="126"/>
      <c r="FM96" s="126"/>
      <c r="FN96" s="126"/>
      <c r="FO96" s="126"/>
      <c r="FP96" s="126"/>
      <c r="FQ96" s="126"/>
      <c r="FR96" s="126"/>
      <c r="FS96" s="126"/>
      <c r="FT96" s="126"/>
      <c r="FU96" s="126"/>
      <c r="FV96" s="126"/>
      <c r="FW96" s="126"/>
      <c r="FX96" s="126"/>
    </row>
    <row r="97" spans="1:180" s="134" customFormat="1">
      <c r="A97" s="1024" t="s">
        <v>1588</v>
      </c>
      <c r="B97" s="161" t="s">
        <v>1507</v>
      </c>
      <c r="C97" s="157">
        <v>41438</v>
      </c>
      <c r="D97" s="158">
        <v>45078</v>
      </c>
      <c r="E97" s="158" t="str">
        <f t="shared" ca="1" si="12"/>
        <v>CADUCADO</v>
      </c>
      <c r="F97" s="158" t="str">
        <f t="shared" ca="1" si="13"/>
        <v>ALERTA</v>
      </c>
      <c r="G97" s="161" t="s">
        <v>1277</v>
      </c>
      <c r="H97" s="159" t="s">
        <v>1515</v>
      </c>
      <c r="I97" s="617" t="s">
        <v>1516</v>
      </c>
      <c r="J97" s="156" t="s">
        <v>1517</v>
      </c>
      <c r="K97" s="807" t="s">
        <v>1513</v>
      </c>
      <c r="L97" s="132"/>
      <c r="M97" s="132" t="str">
        <f t="shared" si="10"/>
        <v>D1306-61</v>
      </c>
      <c r="N97" s="132" t="str">
        <f t="shared" si="11"/>
        <v/>
      </c>
      <c r="O97" s="133"/>
      <c r="P97" s="133"/>
      <c r="Q97" s="133"/>
      <c r="R97" s="2219"/>
      <c r="S97" s="1948"/>
      <c r="T97" s="1948"/>
      <c r="U97" s="1948"/>
      <c r="V97" s="1948"/>
      <c r="W97" s="1948"/>
      <c r="X97" s="1948"/>
      <c r="Y97" s="1948"/>
      <c r="Z97" s="1948"/>
      <c r="AA97" s="1948"/>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26"/>
      <c r="CE97" s="126"/>
      <c r="CF97" s="126"/>
      <c r="CG97" s="126"/>
      <c r="CH97" s="126"/>
      <c r="CI97" s="126"/>
      <c r="CJ97" s="126"/>
      <c r="CK97" s="126"/>
      <c r="CL97" s="126"/>
      <c r="CM97" s="126"/>
      <c r="CN97" s="126"/>
      <c r="CO97" s="126"/>
      <c r="CP97" s="126"/>
      <c r="CQ97" s="126"/>
      <c r="CR97" s="126"/>
      <c r="CS97" s="126"/>
      <c r="CT97" s="126"/>
      <c r="CU97" s="126"/>
      <c r="CV97" s="126"/>
      <c r="CW97" s="126"/>
      <c r="CX97" s="126"/>
      <c r="CY97" s="126"/>
      <c r="CZ97" s="126"/>
      <c r="DA97" s="126"/>
      <c r="DB97" s="126"/>
      <c r="DC97" s="126"/>
      <c r="DD97" s="126"/>
      <c r="DE97" s="126"/>
      <c r="DF97" s="126"/>
      <c r="DG97" s="126"/>
      <c r="DH97" s="126"/>
      <c r="DI97" s="126"/>
      <c r="DJ97" s="126"/>
      <c r="DK97" s="126"/>
      <c r="DL97" s="126"/>
      <c r="DM97" s="126"/>
      <c r="DN97" s="126"/>
      <c r="DO97" s="126"/>
      <c r="DP97" s="126"/>
      <c r="DQ97" s="126"/>
      <c r="DR97" s="126"/>
      <c r="DS97" s="126"/>
      <c r="DT97" s="126"/>
      <c r="DU97" s="126"/>
      <c r="DV97" s="126"/>
      <c r="DW97" s="126"/>
      <c r="DX97" s="126"/>
      <c r="DY97" s="126"/>
      <c r="DZ97" s="126"/>
      <c r="EA97" s="126"/>
      <c r="EB97" s="126"/>
      <c r="EC97" s="126"/>
      <c r="ED97" s="126"/>
      <c r="EE97" s="126"/>
      <c r="EF97" s="126"/>
      <c r="EG97" s="126"/>
      <c r="EH97" s="126"/>
      <c r="EI97" s="126"/>
      <c r="EJ97" s="126"/>
      <c r="EK97" s="126"/>
      <c r="EL97" s="126"/>
      <c r="EM97" s="126"/>
      <c r="EN97" s="126"/>
      <c r="EO97" s="126"/>
      <c r="EP97" s="126"/>
      <c r="EQ97" s="126"/>
      <c r="ER97" s="126"/>
      <c r="ES97" s="126"/>
      <c r="ET97" s="126"/>
      <c r="EU97" s="126"/>
      <c r="EV97" s="126"/>
      <c r="EW97" s="126"/>
      <c r="EX97" s="126"/>
      <c r="EY97" s="126"/>
      <c r="EZ97" s="126"/>
      <c r="FA97" s="126"/>
      <c r="FB97" s="126"/>
      <c r="FC97" s="126"/>
      <c r="FD97" s="126"/>
      <c r="FE97" s="126"/>
      <c r="FF97" s="126"/>
      <c r="FG97" s="126"/>
      <c r="FH97" s="126"/>
      <c r="FI97" s="126"/>
      <c r="FJ97" s="126"/>
      <c r="FK97" s="126"/>
      <c r="FL97" s="126"/>
      <c r="FM97" s="126"/>
      <c r="FN97" s="126"/>
      <c r="FO97" s="126"/>
      <c r="FP97" s="126"/>
      <c r="FQ97" s="126"/>
      <c r="FR97" s="126"/>
      <c r="FS97" s="126"/>
      <c r="FT97" s="126"/>
      <c r="FU97" s="126"/>
      <c r="FV97" s="126"/>
      <c r="FW97" s="126"/>
      <c r="FX97" s="126"/>
    </row>
    <row r="98" spans="1:180" s="125" customFormat="1" ht="30">
      <c r="A98" s="1024" t="s">
        <v>1588</v>
      </c>
      <c r="B98" s="161" t="s">
        <v>1508</v>
      </c>
      <c r="C98" s="157">
        <v>41438</v>
      </c>
      <c r="D98" s="158">
        <v>45078</v>
      </c>
      <c r="E98" s="158" t="str">
        <f t="shared" ca="1" si="12"/>
        <v>CADUCADO</v>
      </c>
      <c r="F98" s="158" t="str">
        <f t="shared" ca="1" si="13"/>
        <v>ALERTA</v>
      </c>
      <c r="G98" s="161" t="s">
        <v>1277</v>
      </c>
      <c r="H98" s="159" t="s">
        <v>1518</v>
      </c>
      <c r="I98" s="617" t="s">
        <v>1519</v>
      </c>
      <c r="J98" s="156" t="s">
        <v>3585</v>
      </c>
      <c r="K98" s="807" t="s">
        <v>1514</v>
      </c>
      <c r="L98" s="132"/>
      <c r="M98" s="132" t="str">
        <f t="shared" si="10"/>
        <v>D1306-59</v>
      </c>
      <c r="N98" s="132" t="str">
        <f t="shared" si="11"/>
        <v/>
      </c>
      <c r="O98" s="133"/>
      <c r="P98" s="133"/>
      <c r="Q98" s="133"/>
      <c r="R98" s="2219"/>
      <c r="S98" s="1948"/>
      <c r="T98" s="1948"/>
      <c r="U98" s="1948"/>
      <c r="V98" s="1948"/>
      <c r="W98" s="1948"/>
      <c r="X98" s="1948"/>
      <c r="Y98" s="1948"/>
      <c r="Z98" s="1948"/>
      <c r="AA98" s="1948"/>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c r="BM98" s="126"/>
      <c r="BN98" s="126"/>
      <c r="BO98" s="126"/>
      <c r="BP98" s="126"/>
      <c r="BQ98" s="126"/>
      <c r="BR98" s="126"/>
      <c r="BS98" s="126"/>
      <c r="BT98" s="126"/>
      <c r="BU98" s="126"/>
      <c r="BV98" s="126"/>
      <c r="BW98" s="126"/>
      <c r="BX98" s="126"/>
      <c r="BY98" s="126"/>
      <c r="BZ98" s="126"/>
      <c r="CA98" s="126"/>
      <c r="CB98" s="126"/>
      <c r="CC98" s="126"/>
      <c r="CD98" s="126"/>
      <c r="CE98" s="126"/>
      <c r="CF98" s="126"/>
      <c r="CG98" s="126"/>
      <c r="CH98" s="126"/>
      <c r="CI98" s="126"/>
      <c r="CJ98" s="126"/>
      <c r="CK98" s="126"/>
      <c r="CL98" s="126"/>
      <c r="CM98" s="126"/>
      <c r="CN98" s="126"/>
      <c r="CO98" s="126"/>
      <c r="CP98" s="126"/>
      <c r="CQ98" s="126"/>
      <c r="CR98" s="126"/>
      <c r="CS98" s="126"/>
      <c r="CT98" s="126"/>
      <c r="CU98" s="126"/>
      <c r="CV98" s="126"/>
      <c r="CW98" s="126"/>
      <c r="CX98" s="126"/>
      <c r="CY98" s="126"/>
      <c r="CZ98" s="126"/>
      <c r="DA98" s="126"/>
      <c r="DB98" s="126"/>
      <c r="DC98" s="126"/>
      <c r="DD98" s="126"/>
      <c r="DE98" s="126"/>
      <c r="DF98" s="126"/>
      <c r="DG98" s="126"/>
      <c r="DH98" s="126"/>
      <c r="DI98" s="126"/>
      <c r="DJ98" s="126"/>
      <c r="DK98" s="126"/>
      <c r="DL98" s="126"/>
      <c r="DM98" s="126"/>
      <c r="DN98" s="126"/>
      <c r="DO98" s="126"/>
      <c r="DP98" s="126"/>
      <c r="DQ98" s="126"/>
      <c r="DR98" s="126"/>
      <c r="DS98" s="126"/>
      <c r="DT98" s="126"/>
      <c r="DU98" s="126"/>
      <c r="DV98" s="126"/>
      <c r="DW98" s="126"/>
      <c r="DX98" s="126"/>
      <c r="DY98" s="126"/>
      <c r="DZ98" s="126"/>
      <c r="EA98" s="126"/>
      <c r="EB98" s="126"/>
      <c r="EC98" s="126"/>
      <c r="ED98" s="126"/>
      <c r="EE98" s="126"/>
      <c r="EF98" s="126"/>
      <c r="EG98" s="126"/>
      <c r="EH98" s="126"/>
      <c r="EI98" s="126"/>
      <c r="EJ98" s="126"/>
      <c r="EK98" s="126"/>
      <c r="EL98" s="126"/>
      <c r="EM98" s="126"/>
      <c r="EN98" s="126"/>
      <c r="EO98" s="126"/>
      <c r="EP98" s="126"/>
      <c r="EQ98" s="126"/>
      <c r="ER98" s="126"/>
      <c r="ES98" s="126"/>
      <c r="ET98" s="126"/>
      <c r="EU98" s="126"/>
      <c r="EV98" s="126"/>
      <c r="EW98" s="126"/>
      <c r="EX98" s="126"/>
      <c r="EY98" s="126"/>
      <c r="EZ98" s="126"/>
      <c r="FA98" s="126"/>
      <c r="FB98" s="126"/>
      <c r="FC98" s="126"/>
      <c r="FD98" s="126"/>
      <c r="FE98" s="126"/>
      <c r="FF98" s="126"/>
      <c r="FG98" s="126"/>
      <c r="FH98" s="126"/>
      <c r="FI98" s="126"/>
      <c r="FJ98" s="126"/>
      <c r="FK98" s="126"/>
      <c r="FL98" s="126"/>
      <c r="FM98" s="126"/>
      <c r="FN98" s="126"/>
      <c r="FO98" s="126"/>
      <c r="FP98" s="126"/>
      <c r="FQ98" s="126"/>
      <c r="FR98" s="126"/>
      <c r="FS98" s="126"/>
      <c r="FT98" s="126"/>
      <c r="FU98" s="126"/>
      <c r="FV98" s="126"/>
      <c r="FW98" s="126"/>
      <c r="FX98" s="126"/>
    </row>
    <row r="99" spans="1:180" s="134" customFormat="1" ht="35.25" customHeight="1">
      <c r="A99" s="1001" t="s">
        <v>1587</v>
      </c>
      <c r="B99" s="161" t="s">
        <v>1487</v>
      </c>
      <c r="C99" s="157">
        <v>41494</v>
      </c>
      <c r="D99" s="158">
        <v>45139</v>
      </c>
      <c r="E99" s="158" t="str">
        <f t="shared" ca="1" si="12"/>
        <v>CADUCADO</v>
      </c>
      <c r="F99" s="158" t="str">
        <f t="shared" ca="1" si="13"/>
        <v>ALERTA</v>
      </c>
      <c r="G99" s="161" t="s">
        <v>1277</v>
      </c>
      <c r="H99" s="159" t="s">
        <v>1488</v>
      </c>
      <c r="I99" s="160" t="s">
        <v>3631</v>
      </c>
      <c r="J99" s="1003" t="s">
        <v>3632</v>
      </c>
      <c r="K99" s="807" t="s">
        <v>1489</v>
      </c>
      <c r="L99" s="132"/>
      <c r="M99" s="132" t="str">
        <f t="shared" si="10"/>
        <v>D1306-59</v>
      </c>
      <c r="N99" s="132" t="str">
        <f t="shared" si="11"/>
        <v>1</v>
      </c>
      <c r="O99" s="133"/>
      <c r="P99" s="133"/>
      <c r="Q99" s="133"/>
      <c r="R99" s="2219"/>
      <c r="S99" s="1948"/>
      <c r="T99" s="1948"/>
      <c r="U99" s="1948"/>
      <c r="V99" s="1948"/>
      <c r="W99" s="1948"/>
      <c r="X99" s="1948"/>
      <c r="Y99" s="1948"/>
      <c r="Z99" s="1948"/>
      <c r="AA99" s="1948"/>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26"/>
      <c r="CE99" s="126"/>
      <c r="CF99" s="126"/>
      <c r="CG99" s="126"/>
      <c r="CH99" s="126"/>
      <c r="CI99" s="126"/>
      <c r="CJ99" s="126"/>
      <c r="CK99" s="126"/>
      <c r="CL99" s="126"/>
      <c r="CM99" s="126"/>
      <c r="CN99" s="126"/>
      <c r="CO99" s="126"/>
      <c r="CP99" s="126"/>
      <c r="CQ99" s="126"/>
      <c r="CR99" s="126"/>
      <c r="CS99" s="126"/>
      <c r="CT99" s="126"/>
      <c r="CU99" s="126"/>
      <c r="CV99" s="126"/>
      <c r="CW99" s="126"/>
      <c r="CX99" s="126"/>
      <c r="CY99" s="126"/>
      <c r="CZ99" s="126"/>
      <c r="DA99" s="126"/>
      <c r="DB99" s="126"/>
      <c r="DC99" s="126"/>
      <c r="DD99" s="126"/>
      <c r="DE99" s="126"/>
      <c r="DF99" s="126"/>
      <c r="DG99" s="126"/>
      <c r="DH99" s="126"/>
      <c r="DI99" s="126"/>
      <c r="DJ99" s="126"/>
      <c r="DK99" s="126"/>
      <c r="DL99" s="126"/>
      <c r="DM99" s="126"/>
      <c r="DN99" s="126"/>
      <c r="DO99" s="126"/>
      <c r="DP99" s="126"/>
      <c r="DQ99" s="126"/>
      <c r="DR99" s="126"/>
      <c r="DS99" s="126"/>
      <c r="DT99" s="126"/>
      <c r="DU99" s="126"/>
      <c r="DV99" s="126"/>
      <c r="DW99" s="126"/>
      <c r="DX99" s="126"/>
      <c r="DY99" s="126"/>
      <c r="DZ99" s="126"/>
      <c r="EA99" s="126"/>
      <c r="EB99" s="126"/>
      <c r="EC99" s="126"/>
      <c r="ED99" s="126"/>
      <c r="EE99" s="126"/>
      <c r="EF99" s="126"/>
      <c r="EG99" s="126"/>
      <c r="EH99" s="126"/>
      <c r="EI99" s="126"/>
      <c r="EJ99" s="126"/>
      <c r="EK99" s="126"/>
      <c r="EL99" s="126"/>
      <c r="EM99" s="126"/>
      <c r="EN99" s="126"/>
      <c r="EO99" s="126"/>
      <c r="EP99" s="126"/>
      <c r="EQ99" s="126"/>
      <c r="ER99" s="126"/>
      <c r="ES99" s="126"/>
      <c r="ET99" s="126"/>
      <c r="EU99" s="126"/>
      <c r="EV99" s="126"/>
      <c r="EW99" s="126"/>
      <c r="EX99" s="126"/>
      <c r="EY99" s="126"/>
      <c r="EZ99" s="126"/>
      <c r="FA99" s="126"/>
      <c r="FB99" s="126"/>
      <c r="FC99" s="126"/>
      <c r="FD99" s="126"/>
      <c r="FE99" s="126"/>
      <c r="FF99" s="126"/>
      <c r="FG99" s="126"/>
      <c r="FH99" s="126"/>
      <c r="FI99" s="126"/>
      <c r="FJ99" s="126"/>
      <c r="FK99" s="126"/>
      <c r="FL99" s="126"/>
      <c r="FM99" s="126"/>
      <c r="FN99" s="126"/>
      <c r="FO99" s="126"/>
      <c r="FP99" s="126"/>
      <c r="FQ99" s="126"/>
      <c r="FR99" s="126"/>
      <c r="FS99" s="126"/>
      <c r="FT99" s="126"/>
      <c r="FU99" s="126"/>
      <c r="FV99" s="126"/>
      <c r="FW99" s="126"/>
      <c r="FX99" s="126"/>
    </row>
    <row r="100" spans="1:180" s="134" customFormat="1" ht="45">
      <c r="A100" s="994" t="s">
        <v>1597</v>
      </c>
      <c r="B100" s="561" t="s">
        <v>1491</v>
      </c>
      <c r="C100" s="1004">
        <v>41498</v>
      </c>
      <c r="D100" s="559">
        <v>45139</v>
      </c>
      <c r="E100" s="559" t="str">
        <f t="shared" ca="1" si="12"/>
        <v>CADUCADO</v>
      </c>
      <c r="F100" s="559" t="str">
        <f t="shared" ca="1" si="13"/>
        <v>ALERTA</v>
      </c>
      <c r="G100" s="561" t="s">
        <v>1278</v>
      </c>
      <c r="H100" s="999" t="s">
        <v>4366</v>
      </c>
      <c r="I100" s="997" t="s">
        <v>4270</v>
      </c>
      <c r="J100" s="997" t="s">
        <v>1494</v>
      </c>
      <c r="K100" s="876" t="s">
        <v>2117</v>
      </c>
      <c r="L100" s="132"/>
      <c r="M100" s="132" t="str">
        <f>IF(ISNUMBER(FIND("/",$B98,1)),MID($B98,1,FIND("/",$B98,1)-1),$B98)</f>
        <v>D1306-59</v>
      </c>
      <c r="N100" s="132" t="str">
        <f>IF(ISNUMBER(FIND("/",$B98,1)),MID($B98,FIND("/",$B98,1)+1,LEN($B98)),"")</f>
        <v>3</v>
      </c>
      <c r="O100" s="133"/>
      <c r="P100" s="133"/>
      <c r="Q100" s="133"/>
      <c r="R100" s="2219"/>
      <c r="S100" s="1948"/>
      <c r="T100" s="1948"/>
      <c r="U100" s="1948"/>
      <c r="V100" s="1948"/>
      <c r="W100" s="1948"/>
      <c r="X100" s="1948"/>
      <c r="Y100" s="1948"/>
      <c r="Z100" s="1948"/>
      <c r="AA100" s="1948"/>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26"/>
      <c r="CE100" s="126"/>
      <c r="CF100" s="126"/>
      <c r="CG100" s="126"/>
      <c r="CH100" s="126"/>
      <c r="CI100" s="126"/>
      <c r="CJ100" s="126"/>
      <c r="CK100" s="126"/>
      <c r="CL100" s="126"/>
      <c r="CM100" s="126"/>
      <c r="CN100" s="126"/>
      <c r="CO100" s="126"/>
      <c r="CP100" s="126"/>
      <c r="CQ100" s="126"/>
      <c r="CR100" s="126"/>
      <c r="CS100" s="126"/>
      <c r="CT100" s="126"/>
      <c r="CU100" s="126"/>
      <c r="CV100" s="126"/>
      <c r="CW100" s="126"/>
      <c r="CX100" s="126"/>
      <c r="CY100" s="126"/>
      <c r="CZ100" s="126"/>
      <c r="DA100" s="126"/>
      <c r="DB100" s="126"/>
      <c r="DC100" s="126"/>
      <c r="DD100" s="126"/>
      <c r="DE100" s="126"/>
      <c r="DF100" s="126"/>
      <c r="DG100" s="126"/>
      <c r="DH100" s="126"/>
      <c r="DI100" s="126"/>
      <c r="DJ100" s="126"/>
      <c r="DK100" s="126"/>
      <c r="DL100" s="126"/>
      <c r="DM100" s="126"/>
      <c r="DN100" s="126"/>
      <c r="DO100" s="126"/>
      <c r="DP100" s="126"/>
      <c r="DQ100" s="126"/>
      <c r="DR100" s="126"/>
      <c r="DS100" s="126"/>
      <c r="DT100" s="126"/>
      <c r="DU100" s="126"/>
      <c r="DV100" s="126"/>
      <c r="DW100" s="126"/>
      <c r="DX100" s="126"/>
      <c r="DY100" s="126"/>
      <c r="DZ100" s="126"/>
      <c r="EA100" s="126"/>
      <c r="EB100" s="126"/>
      <c r="EC100" s="126"/>
      <c r="ED100" s="126"/>
      <c r="EE100" s="126"/>
      <c r="EF100" s="126"/>
      <c r="EG100" s="126"/>
      <c r="EH100" s="126"/>
      <c r="EI100" s="126"/>
      <c r="EJ100" s="126"/>
      <c r="EK100" s="126"/>
      <c r="EL100" s="126"/>
      <c r="EM100" s="126"/>
      <c r="EN100" s="126"/>
      <c r="EO100" s="126"/>
      <c r="EP100" s="126"/>
      <c r="EQ100" s="126"/>
      <c r="ER100" s="126"/>
      <c r="ES100" s="126"/>
      <c r="ET100" s="126"/>
      <c r="EU100" s="126"/>
      <c r="EV100" s="126"/>
      <c r="EW100" s="126"/>
      <c r="EX100" s="126"/>
      <c r="EY100" s="126"/>
      <c r="EZ100" s="126"/>
      <c r="FA100" s="126"/>
      <c r="FB100" s="126"/>
      <c r="FC100" s="126"/>
      <c r="FD100" s="126"/>
      <c r="FE100" s="126"/>
      <c r="FF100" s="126"/>
      <c r="FG100" s="126"/>
      <c r="FH100" s="126"/>
      <c r="FI100" s="126"/>
      <c r="FJ100" s="126"/>
      <c r="FK100" s="126"/>
      <c r="FL100" s="126"/>
      <c r="FM100" s="126"/>
      <c r="FN100" s="126"/>
      <c r="FO100" s="126"/>
      <c r="FP100" s="126"/>
      <c r="FQ100" s="126"/>
      <c r="FR100" s="126"/>
      <c r="FS100" s="126"/>
      <c r="FT100" s="126"/>
      <c r="FU100" s="126"/>
      <c r="FV100" s="126"/>
      <c r="FW100" s="126"/>
      <c r="FX100" s="126"/>
    </row>
    <row r="101" spans="1:180" s="134" customFormat="1" ht="30">
      <c r="A101" s="1025" t="s">
        <v>1597</v>
      </c>
      <c r="B101" s="561" t="s">
        <v>1492</v>
      </c>
      <c r="C101" s="1004">
        <v>41501</v>
      </c>
      <c r="D101" s="559">
        <v>46966</v>
      </c>
      <c r="E101" s="559" t="str">
        <f t="shared" ca="1" si="12"/>
        <v>VIGENTE</v>
      </c>
      <c r="F101" s="559" t="str">
        <f t="shared" ca="1" si="13"/>
        <v>OK</v>
      </c>
      <c r="G101" s="561" t="s">
        <v>1277</v>
      </c>
      <c r="H101" s="999" t="s">
        <v>1495</v>
      </c>
      <c r="I101" s="997" t="s">
        <v>3660</v>
      </c>
      <c r="J101" s="997" t="s">
        <v>1496</v>
      </c>
      <c r="K101" s="876" t="s">
        <v>1497</v>
      </c>
      <c r="L101" s="132"/>
      <c r="M101" s="132" t="e">
        <f>IF(ISNUMBER(FIND("/",#REF!,1)),MID(#REF!,1,FIND("/",#REF!,1)-1),#REF!)</f>
        <v>#REF!</v>
      </c>
      <c r="N101" s="132" t="str">
        <f>IF(ISNUMBER(FIND("/",#REF!,1)),MID(#REF!,FIND("/",#REF!,1)+1,LEN(#REF!)),"")</f>
        <v/>
      </c>
      <c r="O101" s="133"/>
      <c r="P101" s="133"/>
      <c r="Q101" s="133"/>
      <c r="R101" s="2219"/>
      <c r="S101" s="1948"/>
      <c r="T101" s="1948"/>
      <c r="U101" s="1948"/>
      <c r="V101" s="1948"/>
      <c r="W101" s="1948"/>
      <c r="X101" s="1948"/>
      <c r="Y101" s="1948"/>
      <c r="Z101" s="1948"/>
      <c r="AA101" s="1948"/>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26"/>
      <c r="CE101" s="126"/>
      <c r="CF101" s="126"/>
      <c r="CG101" s="126"/>
      <c r="CH101" s="126"/>
      <c r="CI101" s="126"/>
      <c r="CJ101" s="126"/>
      <c r="CK101" s="126"/>
      <c r="CL101" s="126"/>
      <c r="CM101" s="126"/>
      <c r="CN101" s="126"/>
      <c r="CO101" s="126"/>
      <c r="CP101" s="126"/>
      <c r="CQ101" s="126"/>
      <c r="CR101" s="126"/>
      <c r="CS101" s="126"/>
      <c r="CT101" s="126"/>
      <c r="CU101" s="126"/>
      <c r="CV101" s="126"/>
      <c r="CW101" s="126"/>
      <c r="CX101" s="126"/>
      <c r="CY101" s="126"/>
      <c r="CZ101" s="126"/>
      <c r="DA101" s="126"/>
      <c r="DB101" s="126"/>
      <c r="DC101" s="126"/>
      <c r="DD101" s="126"/>
      <c r="DE101" s="126"/>
      <c r="DF101" s="126"/>
      <c r="DG101" s="126"/>
      <c r="DH101" s="126"/>
      <c r="DI101" s="126"/>
      <c r="DJ101" s="126"/>
      <c r="DK101" s="126"/>
      <c r="DL101" s="126"/>
      <c r="DM101" s="126"/>
      <c r="DN101" s="126"/>
      <c r="DO101" s="126"/>
      <c r="DP101" s="126"/>
      <c r="DQ101" s="126"/>
      <c r="DR101" s="126"/>
      <c r="DS101" s="126"/>
      <c r="DT101" s="126"/>
      <c r="DU101" s="126"/>
      <c r="DV101" s="126"/>
      <c r="DW101" s="126"/>
      <c r="DX101" s="126"/>
      <c r="DY101" s="126"/>
      <c r="DZ101" s="126"/>
      <c r="EA101" s="126"/>
      <c r="EB101" s="126"/>
      <c r="EC101" s="126"/>
      <c r="ED101" s="126"/>
      <c r="EE101" s="126"/>
      <c r="EF101" s="126"/>
      <c r="EG101" s="126"/>
      <c r="EH101" s="126"/>
      <c r="EI101" s="126"/>
      <c r="EJ101" s="126"/>
      <c r="EK101" s="126"/>
      <c r="EL101" s="126"/>
      <c r="EM101" s="126"/>
      <c r="EN101" s="126"/>
      <c r="EO101" s="126"/>
      <c r="EP101" s="126"/>
      <c r="EQ101" s="126"/>
      <c r="ER101" s="126"/>
      <c r="ES101" s="126"/>
      <c r="ET101" s="126"/>
      <c r="EU101" s="126"/>
      <c r="EV101" s="126"/>
      <c r="EW101" s="126"/>
      <c r="EX101" s="126"/>
      <c r="EY101" s="126"/>
      <c r="EZ101" s="126"/>
      <c r="FA101" s="126"/>
      <c r="FB101" s="126"/>
      <c r="FC101" s="126"/>
      <c r="FD101" s="126"/>
      <c r="FE101" s="126"/>
      <c r="FF101" s="126"/>
      <c r="FG101" s="126"/>
      <c r="FH101" s="126"/>
      <c r="FI101" s="126"/>
      <c r="FJ101" s="126"/>
      <c r="FK101" s="126"/>
      <c r="FL101" s="126"/>
      <c r="FM101" s="126"/>
      <c r="FN101" s="126"/>
      <c r="FO101" s="126"/>
      <c r="FP101" s="126"/>
      <c r="FQ101" s="126"/>
      <c r="FR101" s="126"/>
      <c r="FS101" s="126"/>
      <c r="FT101" s="126"/>
      <c r="FU101" s="126"/>
      <c r="FV101" s="126"/>
      <c r="FW101" s="126"/>
      <c r="FX101" s="126"/>
    </row>
    <row r="102" spans="1:180" s="134" customFormat="1" ht="24.75" customHeight="1">
      <c r="A102" s="1026" t="s">
        <v>1589</v>
      </c>
      <c r="B102" s="197" t="s">
        <v>1490</v>
      </c>
      <c r="C102" s="774">
        <v>41501</v>
      </c>
      <c r="D102" s="198">
        <v>46966</v>
      </c>
      <c r="E102" s="198" t="str">
        <f t="shared" ca="1" si="12"/>
        <v>VIGENTE</v>
      </c>
      <c r="F102" s="198" t="str">
        <f t="shared" ca="1" si="13"/>
        <v>OK</v>
      </c>
      <c r="G102" s="197" t="s">
        <v>1493</v>
      </c>
      <c r="H102" s="1027" t="s">
        <v>5417</v>
      </c>
      <c r="I102" s="1028" t="s">
        <v>1498</v>
      </c>
      <c r="J102" s="1028"/>
      <c r="K102" s="808"/>
      <c r="L102" s="132"/>
      <c r="M102" s="132" t="str">
        <f t="shared" ref="M102:M108" si="14">IF(ISNUMBER(FIND("/",$B99,1)),MID($B99,1,FIND("/",$B99,1)-1),$B99)</f>
        <v>D1308-66</v>
      </c>
      <c r="N102" s="132" t="str">
        <f t="shared" ref="N102:N108" si="15">IF(ISNUMBER(FIND("/",$B99,1)),MID($B99,FIND("/",$B99,1)+1,LEN($B99)),"")</f>
        <v/>
      </c>
      <c r="O102" s="133"/>
      <c r="P102" s="133"/>
      <c r="Q102" s="133"/>
      <c r="R102" s="2219"/>
      <c r="S102" s="1948"/>
      <c r="T102" s="1948"/>
      <c r="U102" s="1948"/>
      <c r="V102" s="1948"/>
      <c r="W102" s="1948"/>
      <c r="X102" s="1948"/>
      <c r="Y102" s="1948"/>
      <c r="Z102" s="1948"/>
      <c r="AA102" s="1948"/>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c r="CV102" s="126"/>
      <c r="CW102" s="126"/>
      <c r="CX102" s="126"/>
      <c r="CY102" s="126"/>
      <c r="CZ102" s="126"/>
      <c r="DA102" s="126"/>
      <c r="DB102" s="126"/>
      <c r="DC102" s="126"/>
      <c r="DD102" s="126"/>
      <c r="DE102" s="126"/>
      <c r="DF102" s="126"/>
      <c r="DG102" s="126"/>
      <c r="DH102" s="126"/>
      <c r="DI102" s="126"/>
      <c r="DJ102" s="126"/>
      <c r="DK102" s="126"/>
      <c r="DL102" s="126"/>
      <c r="DM102" s="126"/>
      <c r="DN102" s="126"/>
      <c r="DO102" s="126"/>
      <c r="DP102" s="126"/>
      <c r="DQ102" s="126"/>
      <c r="DR102" s="126"/>
      <c r="DS102" s="126"/>
      <c r="DT102" s="126"/>
      <c r="DU102" s="126"/>
      <c r="DV102" s="126"/>
      <c r="DW102" s="126"/>
      <c r="DX102" s="126"/>
      <c r="DY102" s="126"/>
      <c r="DZ102" s="126"/>
      <c r="EA102" s="126"/>
      <c r="EB102" s="126"/>
      <c r="EC102" s="126"/>
      <c r="ED102" s="126"/>
      <c r="EE102" s="126"/>
      <c r="EF102" s="126"/>
      <c r="EG102" s="126"/>
      <c r="EH102" s="126"/>
      <c r="EI102" s="126"/>
      <c r="EJ102" s="126"/>
      <c r="EK102" s="126"/>
      <c r="EL102" s="126"/>
      <c r="EM102" s="126"/>
      <c r="EN102" s="126"/>
      <c r="EO102" s="126"/>
      <c r="EP102" s="126"/>
      <c r="EQ102" s="126"/>
      <c r="ER102" s="126"/>
      <c r="ES102" s="126"/>
      <c r="ET102" s="126"/>
      <c r="EU102" s="126"/>
      <c r="EV102" s="126"/>
      <c r="EW102" s="126"/>
      <c r="EX102" s="126"/>
      <c r="EY102" s="126"/>
      <c r="EZ102" s="126"/>
      <c r="FA102" s="126"/>
      <c r="FB102" s="126"/>
      <c r="FC102" s="126"/>
      <c r="FD102" s="126"/>
      <c r="FE102" s="126"/>
      <c r="FF102" s="126"/>
      <c r="FG102" s="126"/>
      <c r="FH102" s="126"/>
      <c r="FI102" s="126"/>
      <c r="FJ102" s="126"/>
      <c r="FK102" s="126"/>
      <c r="FL102" s="126"/>
      <c r="FM102" s="126"/>
      <c r="FN102" s="126"/>
      <c r="FO102" s="126"/>
      <c r="FP102" s="126"/>
      <c r="FQ102" s="126"/>
      <c r="FR102" s="126"/>
      <c r="FS102" s="126"/>
      <c r="FT102" s="126"/>
      <c r="FU102" s="126"/>
      <c r="FV102" s="126"/>
      <c r="FW102" s="126"/>
      <c r="FX102" s="126"/>
    </row>
    <row r="103" spans="1:180" s="1103" customFormat="1" ht="22.5" customHeight="1">
      <c r="A103" s="1024" t="s">
        <v>1588</v>
      </c>
      <c r="B103" s="161" t="s">
        <v>1527</v>
      </c>
      <c r="C103" s="157">
        <v>41501</v>
      </c>
      <c r="D103" s="158">
        <v>46966</v>
      </c>
      <c r="E103" s="158" t="str">
        <f t="shared" ca="1" si="12"/>
        <v>VIGENTE</v>
      </c>
      <c r="F103" s="158" t="str">
        <f t="shared" ca="1" si="13"/>
        <v>OK</v>
      </c>
      <c r="G103" s="161" t="s">
        <v>1493</v>
      </c>
      <c r="H103" s="159" t="s">
        <v>1533</v>
      </c>
      <c r="I103" s="617" t="s">
        <v>3678</v>
      </c>
      <c r="J103" s="159" t="s">
        <v>1536</v>
      </c>
      <c r="K103" s="807" t="s">
        <v>1530</v>
      </c>
      <c r="L103" s="1102"/>
      <c r="M103" s="1102" t="str">
        <f t="shared" si="14"/>
        <v>D1308-70</v>
      </c>
      <c r="N103" s="1102" t="str">
        <f t="shared" si="15"/>
        <v/>
      </c>
      <c r="O103" s="842"/>
      <c r="P103" s="842"/>
      <c r="Q103" s="842"/>
      <c r="R103" s="2226"/>
      <c r="S103" s="2227"/>
      <c r="T103" s="2227"/>
      <c r="U103" s="2227"/>
      <c r="V103" s="2227"/>
      <c r="W103" s="2227"/>
      <c r="X103" s="2227"/>
      <c r="Y103" s="2227"/>
      <c r="Z103" s="2227"/>
      <c r="AA103" s="2227"/>
      <c r="AB103" s="843"/>
      <c r="AC103" s="843"/>
      <c r="AD103" s="843"/>
      <c r="AE103" s="843"/>
      <c r="AF103" s="843"/>
      <c r="AG103" s="843"/>
      <c r="AH103" s="843"/>
      <c r="AI103" s="843"/>
      <c r="AJ103" s="843"/>
      <c r="AK103" s="843"/>
      <c r="AL103" s="843"/>
      <c r="AM103" s="843"/>
      <c r="AN103" s="843"/>
      <c r="AO103" s="843"/>
      <c r="AP103" s="843"/>
      <c r="AQ103" s="843"/>
      <c r="AR103" s="843"/>
      <c r="AS103" s="843"/>
      <c r="AT103" s="843"/>
      <c r="AU103" s="843"/>
      <c r="AV103" s="843"/>
      <c r="AW103" s="843"/>
      <c r="AX103" s="843"/>
      <c r="AY103" s="843"/>
      <c r="AZ103" s="843"/>
      <c r="BA103" s="843"/>
      <c r="BB103" s="843"/>
      <c r="BC103" s="843"/>
      <c r="BD103" s="843"/>
      <c r="BE103" s="843"/>
      <c r="BF103" s="843"/>
      <c r="BG103" s="843"/>
      <c r="BH103" s="843"/>
      <c r="BI103" s="843"/>
      <c r="BJ103" s="843"/>
      <c r="BK103" s="843"/>
      <c r="BL103" s="843"/>
      <c r="BM103" s="843"/>
      <c r="BN103" s="843"/>
      <c r="BO103" s="843"/>
      <c r="BP103" s="843"/>
      <c r="BQ103" s="843"/>
      <c r="BR103" s="843"/>
      <c r="BS103" s="843"/>
      <c r="BT103" s="843"/>
      <c r="BU103" s="843"/>
      <c r="BV103" s="843"/>
      <c r="BW103" s="843"/>
      <c r="BX103" s="843"/>
      <c r="BY103" s="843"/>
      <c r="BZ103" s="843"/>
      <c r="CA103" s="843"/>
      <c r="CB103" s="843"/>
      <c r="CC103" s="843"/>
      <c r="CD103" s="843"/>
      <c r="CE103" s="843"/>
      <c r="CF103" s="843"/>
      <c r="CG103" s="843"/>
      <c r="CH103" s="843"/>
      <c r="CI103" s="843"/>
      <c r="CJ103" s="843"/>
      <c r="CK103" s="843"/>
      <c r="CL103" s="843"/>
      <c r="CM103" s="843"/>
      <c r="CN103" s="843"/>
      <c r="CO103" s="843"/>
      <c r="CP103" s="843"/>
      <c r="CQ103" s="843"/>
      <c r="CR103" s="843"/>
      <c r="CS103" s="843"/>
      <c r="CT103" s="843"/>
      <c r="CU103" s="843"/>
      <c r="CV103" s="843"/>
      <c r="CW103" s="843"/>
      <c r="CX103" s="843"/>
      <c r="CY103" s="843"/>
      <c r="CZ103" s="843"/>
      <c r="DA103" s="843"/>
      <c r="DB103" s="843"/>
      <c r="DC103" s="843"/>
      <c r="DD103" s="843"/>
      <c r="DE103" s="843"/>
      <c r="DF103" s="843"/>
      <c r="DG103" s="843"/>
      <c r="DH103" s="843"/>
      <c r="DI103" s="843"/>
      <c r="DJ103" s="843"/>
      <c r="DK103" s="843"/>
      <c r="DL103" s="843"/>
      <c r="DM103" s="843"/>
      <c r="DN103" s="843"/>
      <c r="DO103" s="843"/>
      <c r="DP103" s="843"/>
      <c r="DQ103" s="843"/>
      <c r="DR103" s="843"/>
      <c r="DS103" s="843"/>
      <c r="DT103" s="843"/>
      <c r="DU103" s="843"/>
      <c r="DV103" s="843"/>
      <c r="DW103" s="843"/>
      <c r="DX103" s="843"/>
      <c r="DY103" s="843"/>
      <c r="DZ103" s="843"/>
      <c r="EA103" s="843"/>
      <c r="EB103" s="843"/>
      <c r="EC103" s="843"/>
      <c r="ED103" s="843"/>
      <c r="EE103" s="843"/>
      <c r="EF103" s="843"/>
      <c r="EG103" s="843"/>
      <c r="EH103" s="843"/>
      <c r="EI103" s="843"/>
      <c r="EJ103" s="843"/>
      <c r="EK103" s="843"/>
      <c r="EL103" s="843"/>
      <c r="EM103" s="843"/>
      <c r="EN103" s="843"/>
      <c r="EO103" s="843"/>
      <c r="EP103" s="843"/>
      <c r="EQ103" s="843"/>
      <c r="ER103" s="843"/>
      <c r="ES103" s="843"/>
      <c r="ET103" s="843"/>
      <c r="EU103" s="843"/>
      <c r="EV103" s="843"/>
      <c r="EW103" s="843"/>
      <c r="EX103" s="843"/>
      <c r="EY103" s="843"/>
      <c r="EZ103" s="843"/>
      <c r="FA103" s="843"/>
      <c r="FB103" s="843"/>
      <c r="FC103" s="843"/>
      <c r="FD103" s="843"/>
      <c r="FE103" s="843"/>
      <c r="FF103" s="843"/>
      <c r="FG103" s="843"/>
      <c r="FH103" s="843"/>
      <c r="FI103" s="843"/>
      <c r="FJ103" s="843"/>
      <c r="FK103" s="843"/>
      <c r="FL103" s="843"/>
      <c r="FM103" s="843"/>
      <c r="FN103" s="843"/>
      <c r="FO103" s="843"/>
      <c r="FP103" s="843"/>
      <c r="FQ103" s="843"/>
      <c r="FR103" s="843"/>
      <c r="FS103" s="843"/>
      <c r="FT103" s="843"/>
      <c r="FU103" s="843"/>
      <c r="FV103" s="843"/>
      <c r="FW103" s="843"/>
      <c r="FX103" s="843"/>
    </row>
    <row r="104" spans="1:180" s="134" customFormat="1" ht="75">
      <c r="A104" s="1001" t="s">
        <v>1588</v>
      </c>
      <c r="B104" s="161" t="s">
        <v>1528</v>
      </c>
      <c r="C104" s="157">
        <v>41501</v>
      </c>
      <c r="D104" s="158">
        <v>46966</v>
      </c>
      <c r="E104" s="158" t="str">
        <f t="shared" ca="1" si="12"/>
        <v>VIGENTE</v>
      </c>
      <c r="F104" s="158" t="str">
        <f t="shared" ca="1" si="13"/>
        <v>OK</v>
      </c>
      <c r="G104" s="161" t="s">
        <v>1493</v>
      </c>
      <c r="H104" s="159" t="s">
        <v>1534</v>
      </c>
      <c r="I104" s="617" t="s">
        <v>3675</v>
      </c>
      <c r="J104" s="159" t="s">
        <v>5418</v>
      </c>
      <c r="K104" s="807" t="s">
        <v>1531</v>
      </c>
      <c r="L104" s="132"/>
      <c r="M104" s="132" t="str">
        <f t="shared" si="14"/>
        <v>D1308-71</v>
      </c>
      <c r="N104" s="132" t="str">
        <f t="shared" si="15"/>
        <v/>
      </c>
      <c r="O104" s="133"/>
      <c r="P104" s="133"/>
      <c r="Q104" s="133"/>
      <c r="R104" s="2219"/>
      <c r="S104" s="1948"/>
      <c r="T104" s="1948"/>
      <c r="U104" s="1948"/>
      <c r="V104" s="1948"/>
      <c r="W104" s="1948"/>
      <c r="X104" s="1948"/>
      <c r="Y104" s="1948"/>
      <c r="Z104" s="1948"/>
      <c r="AA104" s="1948"/>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26"/>
      <c r="BN104" s="126"/>
      <c r="BO104" s="126"/>
      <c r="BP104" s="126"/>
      <c r="BQ104" s="126"/>
      <c r="BR104" s="126"/>
      <c r="BS104" s="126"/>
      <c r="BT104" s="126"/>
      <c r="BU104" s="126"/>
      <c r="BV104" s="126"/>
      <c r="BW104" s="126"/>
      <c r="BX104" s="126"/>
      <c r="BY104" s="126"/>
      <c r="BZ104" s="126"/>
      <c r="CA104" s="126"/>
      <c r="CB104" s="126"/>
      <c r="CC104" s="126"/>
      <c r="CD104" s="126"/>
      <c r="CE104" s="126"/>
      <c r="CF104" s="126"/>
      <c r="CG104" s="126"/>
      <c r="CH104" s="126"/>
      <c r="CI104" s="126"/>
      <c r="CJ104" s="126"/>
      <c r="CK104" s="126"/>
      <c r="CL104" s="126"/>
      <c r="CM104" s="126"/>
      <c r="CN104" s="126"/>
      <c r="CO104" s="126"/>
      <c r="CP104" s="126"/>
      <c r="CQ104" s="126"/>
      <c r="CR104" s="126"/>
      <c r="CS104" s="126"/>
      <c r="CT104" s="126"/>
      <c r="CU104" s="126"/>
      <c r="CV104" s="126"/>
      <c r="CW104" s="126"/>
      <c r="CX104" s="126"/>
      <c r="CY104" s="126"/>
      <c r="CZ104" s="126"/>
      <c r="DA104" s="126"/>
      <c r="DB104" s="126"/>
      <c r="DC104" s="126"/>
      <c r="DD104" s="126"/>
      <c r="DE104" s="126"/>
      <c r="DF104" s="126"/>
      <c r="DG104" s="126"/>
      <c r="DH104" s="126"/>
      <c r="DI104" s="126"/>
      <c r="DJ104" s="126"/>
      <c r="DK104" s="126"/>
      <c r="DL104" s="126"/>
      <c r="DM104" s="126"/>
      <c r="DN104" s="126"/>
      <c r="DO104" s="126"/>
      <c r="DP104" s="126"/>
      <c r="DQ104" s="126"/>
      <c r="DR104" s="126"/>
      <c r="DS104" s="126"/>
      <c r="DT104" s="126"/>
      <c r="DU104" s="126"/>
      <c r="DV104" s="126"/>
      <c r="DW104" s="126"/>
      <c r="DX104" s="126"/>
      <c r="DY104" s="126"/>
      <c r="DZ104" s="126"/>
      <c r="EA104" s="126"/>
      <c r="EB104" s="126"/>
      <c r="EC104" s="126"/>
      <c r="ED104" s="126"/>
      <c r="EE104" s="126"/>
      <c r="EF104" s="126"/>
      <c r="EG104" s="126"/>
      <c r="EH104" s="126"/>
      <c r="EI104" s="126"/>
      <c r="EJ104" s="126"/>
      <c r="EK104" s="126"/>
      <c r="EL104" s="126"/>
      <c r="EM104" s="126"/>
      <c r="EN104" s="126"/>
      <c r="EO104" s="126"/>
      <c r="EP104" s="126"/>
      <c r="EQ104" s="126"/>
      <c r="ER104" s="126"/>
      <c r="ES104" s="126"/>
      <c r="ET104" s="126"/>
      <c r="EU104" s="126"/>
      <c r="EV104" s="126"/>
      <c r="EW104" s="126"/>
      <c r="EX104" s="126"/>
      <c r="EY104" s="126"/>
      <c r="EZ104" s="126"/>
      <c r="FA104" s="126"/>
      <c r="FB104" s="126"/>
      <c r="FC104" s="126"/>
      <c r="FD104" s="126"/>
      <c r="FE104" s="126"/>
      <c r="FF104" s="126"/>
      <c r="FG104" s="126"/>
      <c r="FH104" s="126"/>
      <c r="FI104" s="126"/>
      <c r="FJ104" s="126"/>
      <c r="FK104" s="126"/>
      <c r="FL104" s="126"/>
      <c r="FM104" s="126"/>
      <c r="FN104" s="126"/>
      <c r="FO104" s="126"/>
      <c r="FP104" s="126"/>
      <c r="FQ104" s="126"/>
      <c r="FR104" s="126"/>
      <c r="FS104" s="126"/>
      <c r="FT104" s="126"/>
      <c r="FU104" s="126"/>
      <c r="FV104" s="126"/>
      <c r="FW104" s="126"/>
      <c r="FX104" s="126"/>
    </row>
    <row r="105" spans="1:180" s="134" customFormat="1" ht="60">
      <c r="A105" s="1001" t="s">
        <v>1588</v>
      </c>
      <c r="B105" s="161" t="s">
        <v>1529</v>
      </c>
      <c r="C105" s="157">
        <v>41501</v>
      </c>
      <c r="D105" s="158">
        <v>46966</v>
      </c>
      <c r="E105" s="158" t="str">
        <f t="shared" ca="1" si="12"/>
        <v>VIGENTE</v>
      </c>
      <c r="F105" s="158" t="str">
        <f t="shared" ca="1" si="13"/>
        <v>OK</v>
      </c>
      <c r="G105" s="161" t="s">
        <v>1493</v>
      </c>
      <c r="H105" s="159" t="s">
        <v>1535</v>
      </c>
      <c r="I105" s="617" t="s">
        <v>3676</v>
      </c>
      <c r="J105" s="159" t="s">
        <v>3677</v>
      </c>
      <c r="K105" s="807" t="s">
        <v>1532</v>
      </c>
      <c r="L105" s="132"/>
      <c r="M105" s="132" t="str">
        <f t="shared" si="14"/>
        <v>D1308-73</v>
      </c>
      <c r="N105" s="132" t="str">
        <f t="shared" si="15"/>
        <v/>
      </c>
      <c r="O105" s="133"/>
      <c r="P105" s="133"/>
      <c r="Q105" s="133"/>
      <c r="R105" s="2219"/>
      <c r="S105" s="1948"/>
      <c r="T105" s="1948"/>
      <c r="U105" s="1948"/>
      <c r="V105" s="1948"/>
      <c r="W105" s="1948"/>
      <c r="X105" s="1948"/>
      <c r="Y105" s="1948"/>
      <c r="Z105" s="1948"/>
      <c r="AA105" s="1948"/>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26"/>
      <c r="EB105" s="126"/>
      <c r="EC105" s="126"/>
      <c r="ED105" s="126"/>
      <c r="EE105" s="126"/>
      <c r="EF105" s="126"/>
      <c r="EG105" s="126"/>
      <c r="EH105" s="126"/>
      <c r="EI105" s="126"/>
      <c r="EJ105" s="126"/>
      <c r="EK105" s="126"/>
      <c r="EL105" s="126"/>
      <c r="EM105" s="126"/>
      <c r="EN105" s="126"/>
      <c r="EO105" s="126"/>
      <c r="EP105" s="126"/>
      <c r="EQ105" s="126"/>
      <c r="ER105" s="126"/>
      <c r="ES105" s="126"/>
      <c r="ET105" s="126"/>
      <c r="EU105" s="126"/>
      <c r="EV105" s="126"/>
      <c r="EW105" s="126"/>
      <c r="EX105" s="126"/>
      <c r="EY105" s="126"/>
      <c r="EZ105" s="126"/>
      <c r="FA105" s="126"/>
      <c r="FB105" s="126"/>
      <c r="FC105" s="126"/>
      <c r="FD105" s="126"/>
      <c r="FE105" s="126"/>
      <c r="FF105" s="126"/>
      <c r="FG105" s="126"/>
      <c r="FH105" s="126"/>
      <c r="FI105" s="126"/>
      <c r="FJ105" s="126"/>
      <c r="FK105" s="126"/>
      <c r="FL105" s="126"/>
      <c r="FM105" s="126"/>
      <c r="FN105" s="126"/>
      <c r="FO105" s="126"/>
      <c r="FP105" s="126"/>
      <c r="FQ105" s="126"/>
      <c r="FR105" s="126"/>
      <c r="FS105" s="126"/>
      <c r="FT105" s="126"/>
      <c r="FU105" s="126"/>
      <c r="FV105" s="126"/>
      <c r="FW105" s="126"/>
      <c r="FX105" s="126"/>
    </row>
    <row r="106" spans="1:180" s="134" customFormat="1" ht="22.5" customHeight="1">
      <c r="A106" s="1001" t="s">
        <v>1588</v>
      </c>
      <c r="B106" s="156" t="s">
        <v>2229</v>
      </c>
      <c r="C106" s="157">
        <v>41501</v>
      </c>
      <c r="D106" s="158">
        <v>46966</v>
      </c>
      <c r="E106" s="158" t="str">
        <f t="shared" ca="1" si="12"/>
        <v>VIGENTE</v>
      </c>
      <c r="F106" s="158" t="str">
        <f t="shared" ca="1" si="13"/>
        <v>OK</v>
      </c>
      <c r="G106" s="161" t="s">
        <v>1493</v>
      </c>
      <c r="H106" s="159" t="s">
        <v>2235</v>
      </c>
      <c r="I106" s="617" t="s">
        <v>2238</v>
      </c>
      <c r="J106" s="1003" t="s">
        <v>2239</v>
      </c>
      <c r="K106" s="807" t="s">
        <v>2232</v>
      </c>
      <c r="L106" s="132"/>
      <c r="M106" s="132" t="str">
        <f t="shared" si="14"/>
        <v>D1308-73</v>
      </c>
      <c r="N106" s="132" t="str">
        <f t="shared" si="15"/>
        <v>1</v>
      </c>
      <c r="O106" s="133"/>
      <c r="P106" s="133"/>
      <c r="Q106" s="133"/>
      <c r="R106" s="2219"/>
      <c r="S106" s="1948"/>
      <c r="T106" s="1948"/>
      <c r="U106" s="1948"/>
      <c r="V106" s="1948"/>
      <c r="W106" s="1948"/>
      <c r="X106" s="1948"/>
      <c r="Y106" s="1948"/>
      <c r="Z106" s="1948"/>
      <c r="AA106" s="1948"/>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26"/>
      <c r="EB106" s="126"/>
      <c r="EC106" s="126"/>
      <c r="ED106" s="126"/>
      <c r="EE106" s="126"/>
      <c r="EF106" s="126"/>
      <c r="EG106" s="126"/>
      <c r="EH106" s="126"/>
      <c r="EI106" s="126"/>
      <c r="EJ106" s="126"/>
      <c r="EK106" s="126"/>
      <c r="EL106" s="126"/>
      <c r="EM106" s="126"/>
      <c r="EN106" s="126"/>
      <c r="EO106" s="126"/>
      <c r="EP106" s="126"/>
      <c r="EQ106" s="126"/>
      <c r="ER106" s="126"/>
      <c r="ES106" s="126"/>
      <c r="ET106" s="126"/>
      <c r="EU106" s="126"/>
      <c r="EV106" s="126"/>
      <c r="EW106" s="126"/>
      <c r="EX106" s="126"/>
      <c r="EY106" s="126"/>
      <c r="EZ106" s="126"/>
      <c r="FA106" s="126"/>
      <c r="FB106" s="126"/>
      <c r="FC106" s="126"/>
      <c r="FD106" s="126"/>
      <c r="FE106" s="126"/>
      <c r="FF106" s="126"/>
      <c r="FG106" s="126"/>
      <c r="FH106" s="126"/>
      <c r="FI106" s="126"/>
      <c r="FJ106" s="126"/>
      <c r="FK106" s="126"/>
      <c r="FL106" s="126"/>
      <c r="FM106" s="126"/>
      <c r="FN106" s="126"/>
      <c r="FO106" s="126"/>
      <c r="FP106" s="126"/>
      <c r="FQ106" s="126"/>
      <c r="FR106" s="126"/>
      <c r="FS106" s="126"/>
      <c r="FT106" s="126"/>
      <c r="FU106" s="126"/>
      <c r="FV106" s="126"/>
      <c r="FW106" s="126"/>
      <c r="FX106" s="126"/>
    </row>
    <row r="107" spans="1:180" s="134" customFormat="1">
      <c r="A107" s="1001" t="s">
        <v>1588</v>
      </c>
      <c r="B107" s="156" t="s">
        <v>2230</v>
      </c>
      <c r="C107" s="157">
        <v>41501</v>
      </c>
      <c r="D107" s="158">
        <v>46966</v>
      </c>
      <c r="E107" s="158" t="str">
        <f t="shared" ca="1" si="12"/>
        <v>VIGENTE</v>
      </c>
      <c r="F107" s="158" t="str">
        <f t="shared" ca="1" si="13"/>
        <v>OK</v>
      </c>
      <c r="G107" s="161" t="s">
        <v>1493</v>
      </c>
      <c r="H107" s="159" t="s">
        <v>2236</v>
      </c>
      <c r="I107" s="617" t="s">
        <v>2238</v>
      </c>
      <c r="J107" s="1003" t="s">
        <v>2239</v>
      </c>
      <c r="K107" s="807" t="s">
        <v>2233</v>
      </c>
      <c r="L107" s="132"/>
      <c r="M107" s="132" t="str">
        <f t="shared" si="14"/>
        <v>D1308-73</v>
      </c>
      <c r="N107" s="132" t="str">
        <f t="shared" si="15"/>
        <v>2</v>
      </c>
      <c r="O107" s="133"/>
      <c r="P107" s="133"/>
      <c r="Q107" s="133"/>
      <c r="R107" s="2219"/>
      <c r="S107" s="1948"/>
      <c r="T107" s="1948"/>
      <c r="U107" s="1948"/>
      <c r="V107" s="1948"/>
      <c r="W107" s="1948"/>
      <c r="X107" s="1948"/>
      <c r="Y107" s="1948"/>
      <c r="Z107" s="1948"/>
      <c r="AA107" s="1948"/>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c r="CV107" s="126"/>
      <c r="CW107" s="126"/>
      <c r="CX107" s="126"/>
      <c r="CY107" s="126"/>
      <c r="CZ107" s="126"/>
      <c r="DA107" s="126"/>
      <c r="DB107" s="126"/>
      <c r="DC107" s="126"/>
      <c r="DD107" s="126"/>
      <c r="DE107" s="126"/>
      <c r="DF107" s="126"/>
      <c r="DG107" s="126"/>
      <c r="DH107" s="126"/>
      <c r="DI107" s="126"/>
      <c r="DJ107" s="126"/>
      <c r="DK107" s="126"/>
      <c r="DL107" s="126"/>
      <c r="DM107" s="126"/>
      <c r="DN107" s="126"/>
      <c r="DO107" s="126"/>
      <c r="DP107" s="126"/>
      <c r="DQ107" s="126"/>
      <c r="DR107" s="126"/>
      <c r="DS107" s="126"/>
      <c r="DT107" s="126"/>
      <c r="DU107" s="126"/>
      <c r="DV107" s="126"/>
      <c r="DW107" s="126"/>
      <c r="DX107" s="126"/>
      <c r="DY107" s="126"/>
      <c r="DZ107" s="126"/>
      <c r="EA107" s="126"/>
      <c r="EB107" s="126"/>
      <c r="EC107" s="126"/>
      <c r="ED107" s="126"/>
      <c r="EE107" s="126"/>
      <c r="EF107" s="126"/>
      <c r="EG107" s="126"/>
      <c r="EH107" s="126"/>
      <c r="EI107" s="126"/>
      <c r="EJ107" s="126"/>
      <c r="EK107" s="126"/>
      <c r="EL107" s="126"/>
      <c r="EM107" s="126"/>
      <c r="EN107" s="126"/>
      <c r="EO107" s="126"/>
      <c r="EP107" s="126"/>
      <c r="EQ107" s="126"/>
      <c r="ER107" s="126"/>
      <c r="ES107" s="126"/>
      <c r="ET107" s="126"/>
      <c r="EU107" s="126"/>
      <c r="EV107" s="126"/>
      <c r="EW107" s="126"/>
      <c r="EX107" s="126"/>
      <c r="EY107" s="126"/>
      <c r="EZ107" s="126"/>
      <c r="FA107" s="126"/>
      <c r="FB107" s="126"/>
      <c r="FC107" s="126"/>
      <c r="FD107" s="126"/>
      <c r="FE107" s="126"/>
      <c r="FF107" s="126"/>
      <c r="FG107" s="126"/>
      <c r="FH107" s="126"/>
      <c r="FI107" s="126"/>
      <c r="FJ107" s="126"/>
      <c r="FK107" s="126"/>
      <c r="FL107" s="126"/>
      <c r="FM107" s="126"/>
      <c r="FN107" s="126"/>
      <c r="FO107" s="126"/>
      <c r="FP107" s="126"/>
      <c r="FQ107" s="126"/>
      <c r="FR107" s="126"/>
      <c r="FS107" s="126"/>
      <c r="FT107" s="126"/>
      <c r="FU107" s="126"/>
      <c r="FV107" s="126"/>
      <c r="FW107" s="126"/>
      <c r="FX107" s="126"/>
    </row>
    <row r="108" spans="1:180" s="134" customFormat="1">
      <c r="A108" s="1001" t="s">
        <v>1588</v>
      </c>
      <c r="B108" s="156" t="s">
        <v>2231</v>
      </c>
      <c r="C108" s="157">
        <v>41501</v>
      </c>
      <c r="D108" s="158">
        <v>46966</v>
      </c>
      <c r="E108" s="158" t="str">
        <f t="shared" ca="1" si="12"/>
        <v>VIGENTE</v>
      </c>
      <c r="F108" s="158" t="str">
        <f t="shared" ca="1" si="13"/>
        <v>OK</v>
      </c>
      <c r="G108" s="161" t="s">
        <v>1493</v>
      </c>
      <c r="H108" s="159" t="s">
        <v>2237</v>
      </c>
      <c r="I108" s="617" t="s">
        <v>2238</v>
      </c>
      <c r="J108" s="1003" t="s">
        <v>2239</v>
      </c>
      <c r="K108" s="807" t="s">
        <v>2234</v>
      </c>
      <c r="L108" s="132"/>
      <c r="M108" s="132" t="str">
        <f t="shared" si="14"/>
        <v>D1308-73</v>
      </c>
      <c r="N108" s="132" t="str">
        <f t="shared" si="15"/>
        <v>3</v>
      </c>
      <c r="O108" s="133"/>
      <c r="P108" s="133"/>
      <c r="Q108" s="133"/>
      <c r="R108" s="2219"/>
      <c r="S108" s="1948"/>
      <c r="T108" s="1948"/>
      <c r="U108" s="1948"/>
      <c r="V108" s="1948"/>
      <c r="W108" s="1948"/>
      <c r="X108" s="1948"/>
      <c r="Y108" s="1948"/>
      <c r="Z108" s="1948"/>
      <c r="AA108" s="1948"/>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26"/>
      <c r="BE108" s="126"/>
      <c r="BF108" s="126"/>
      <c r="BG108" s="126"/>
      <c r="BH108" s="126"/>
      <c r="BI108" s="126"/>
      <c r="BJ108" s="126"/>
      <c r="BK108" s="126"/>
      <c r="BL108" s="126"/>
      <c r="BM108" s="126"/>
      <c r="BN108" s="126"/>
      <c r="BO108" s="126"/>
      <c r="BP108" s="126"/>
      <c r="BQ108" s="126"/>
      <c r="BR108" s="126"/>
      <c r="BS108" s="126"/>
      <c r="BT108" s="126"/>
      <c r="BU108" s="126"/>
      <c r="BV108" s="126"/>
      <c r="BW108" s="126"/>
      <c r="BX108" s="126"/>
      <c r="BY108" s="126"/>
      <c r="BZ108" s="126"/>
      <c r="CA108" s="126"/>
      <c r="CB108" s="126"/>
      <c r="CC108" s="126"/>
      <c r="CD108" s="126"/>
      <c r="CE108" s="126"/>
      <c r="CF108" s="126"/>
      <c r="CG108" s="126"/>
      <c r="CH108" s="126"/>
      <c r="CI108" s="126"/>
      <c r="CJ108" s="126"/>
      <c r="CK108" s="126"/>
      <c r="CL108" s="126"/>
      <c r="CM108" s="126"/>
      <c r="CN108" s="126"/>
      <c r="CO108" s="126"/>
      <c r="CP108" s="126"/>
      <c r="CQ108" s="126"/>
      <c r="CR108" s="126"/>
      <c r="CS108" s="126"/>
      <c r="CT108" s="126"/>
      <c r="CU108" s="126"/>
      <c r="CV108" s="126"/>
      <c r="CW108" s="126"/>
      <c r="CX108" s="126"/>
      <c r="CY108" s="126"/>
      <c r="CZ108" s="126"/>
      <c r="DA108" s="126"/>
      <c r="DB108" s="126"/>
      <c r="DC108" s="126"/>
      <c r="DD108" s="126"/>
      <c r="DE108" s="126"/>
      <c r="DF108" s="126"/>
      <c r="DG108" s="126"/>
      <c r="DH108" s="126"/>
      <c r="DI108" s="126"/>
      <c r="DJ108" s="126"/>
      <c r="DK108" s="126"/>
      <c r="DL108" s="126"/>
      <c r="DM108" s="126"/>
      <c r="DN108" s="126"/>
      <c r="DO108" s="126"/>
      <c r="DP108" s="126"/>
      <c r="DQ108" s="126"/>
      <c r="DR108" s="126"/>
      <c r="DS108" s="126"/>
      <c r="DT108" s="126"/>
      <c r="DU108" s="126"/>
      <c r="DV108" s="126"/>
      <c r="DW108" s="126"/>
      <c r="DX108" s="126"/>
      <c r="DY108" s="126"/>
      <c r="DZ108" s="126"/>
      <c r="EA108" s="126"/>
      <c r="EB108" s="126"/>
      <c r="EC108" s="126"/>
      <c r="ED108" s="126"/>
      <c r="EE108" s="126"/>
      <c r="EF108" s="126"/>
      <c r="EG108" s="126"/>
      <c r="EH108" s="126"/>
      <c r="EI108" s="126"/>
      <c r="EJ108" s="126"/>
      <c r="EK108" s="126"/>
      <c r="EL108" s="126"/>
      <c r="EM108" s="126"/>
      <c r="EN108" s="126"/>
      <c r="EO108" s="126"/>
      <c r="EP108" s="126"/>
      <c r="EQ108" s="126"/>
      <c r="ER108" s="126"/>
      <c r="ES108" s="126"/>
      <c r="ET108" s="126"/>
      <c r="EU108" s="126"/>
      <c r="EV108" s="126"/>
      <c r="EW108" s="126"/>
      <c r="EX108" s="126"/>
      <c r="EY108" s="126"/>
      <c r="EZ108" s="126"/>
      <c r="FA108" s="126"/>
      <c r="FB108" s="126"/>
      <c r="FC108" s="126"/>
      <c r="FD108" s="126"/>
      <c r="FE108" s="126"/>
      <c r="FF108" s="126"/>
      <c r="FG108" s="126"/>
      <c r="FH108" s="126"/>
      <c r="FI108" s="126"/>
      <c r="FJ108" s="126"/>
      <c r="FK108" s="126"/>
      <c r="FL108" s="126"/>
      <c r="FM108" s="126"/>
      <c r="FN108" s="126"/>
      <c r="FO108" s="126"/>
      <c r="FP108" s="126"/>
      <c r="FQ108" s="126"/>
      <c r="FR108" s="126"/>
      <c r="FS108" s="126"/>
      <c r="FT108" s="126"/>
      <c r="FU108" s="126"/>
      <c r="FV108" s="126"/>
      <c r="FW108" s="126"/>
      <c r="FX108" s="126"/>
    </row>
    <row r="109" spans="1:180" s="134" customFormat="1" ht="51" customHeight="1">
      <c r="A109" s="1029" t="s">
        <v>1589</v>
      </c>
      <c r="B109" s="1018" t="s">
        <v>1504</v>
      </c>
      <c r="C109" s="1019">
        <v>41527</v>
      </c>
      <c r="D109" s="1020">
        <v>46997</v>
      </c>
      <c r="E109" s="1020" t="str">
        <f t="shared" ca="1" si="12"/>
        <v>VIGENTE</v>
      </c>
      <c r="F109" s="1020" t="str">
        <f t="shared" ca="1" si="13"/>
        <v>OK</v>
      </c>
      <c r="G109" s="1018" t="s">
        <v>1277</v>
      </c>
      <c r="H109" s="1021" t="s">
        <v>5416</v>
      </c>
      <c r="I109" s="1030" t="s">
        <v>1505</v>
      </c>
      <c r="J109" s="1022"/>
      <c r="K109" s="1038"/>
      <c r="L109" s="132"/>
      <c r="M109" s="132"/>
      <c r="N109" s="132"/>
      <c r="O109" s="133"/>
      <c r="P109" s="133"/>
      <c r="Q109" s="133"/>
      <c r="R109" s="2219"/>
      <c r="S109" s="1948"/>
      <c r="T109" s="1948"/>
      <c r="U109" s="1948"/>
      <c r="V109" s="1948"/>
      <c r="W109" s="1948"/>
      <c r="X109" s="1948"/>
      <c r="Y109" s="1948"/>
      <c r="Z109" s="1948"/>
      <c r="AA109" s="1948"/>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6"/>
      <c r="CP109" s="126"/>
      <c r="CQ109" s="126"/>
      <c r="CR109" s="126"/>
      <c r="CS109" s="126"/>
      <c r="CT109" s="126"/>
      <c r="CU109" s="126"/>
      <c r="CV109" s="126"/>
      <c r="CW109" s="126"/>
      <c r="CX109" s="126"/>
      <c r="CY109" s="126"/>
      <c r="CZ109" s="126"/>
      <c r="DA109" s="126"/>
      <c r="DB109" s="126"/>
      <c r="DC109" s="126"/>
      <c r="DD109" s="126"/>
      <c r="DE109" s="126"/>
      <c r="DF109" s="126"/>
      <c r="DG109" s="126"/>
      <c r="DH109" s="126"/>
      <c r="DI109" s="126"/>
      <c r="DJ109" s="126"/>
      <c r="DK109" s="126"/>
      <c r="DL109" s="126"/>
      <c r="DM109" s="126"/>
      <c r="DN109" s="126"/>
      <c r="DO109" s="126"/>
      <c r="DP109" s="126"/>
      <c r="DQ109" s="126"/>
      <c r="DR109" s="126"/>
      <c r="DS109" s="126"/>
      <c r="DT109" s="126"/>
      <c r="DU109" s="126"/>
      <c r="DV109" s="126"/>
      <c r="DW109" s="126"/>
      <c r="DX109" s="126"/>
      <c r="DY109" s="126"/>
      <c r="DZ109" s="126"/>
      <c r="EA109" s="126"/>
      <c r="EB109" s="126"/>
      <c r="EC109" s="126"/>
      <c r="ED109" s="126"/>
      <c r="EE109" s="126"/>
      <c r="EF109" s="126"/>
      <c r="EG109" s="126"/>
      <c r="EH109" s="126"/>
      <c r="EI109" s="126"/>
      <c r="EJ109" s="126"/>
      <c r="EK109" s="126"/>
      <c r="EL109" s="126"/>
      <c r="EM109" s="126"/>
      <c r="EN109" s="126"/>
      <c r="EO109" s="126"/>
      <c r="EP109" s="126"/>
      <c r="EQ109" s="126"/>
      <c r="ER109" s="126"/>
      <c r="ES109" s="126"/>
      <c r="ET109" s="126"/>
      <c r="EU109" s="126"/>
      <c r="EV109" s="126"/>
      <c r="EW109" s="126"/>
      <c r="EX109" s="126"/>
      <c r="EY109" s="126"/>
      <c r="EZ109" s="126"/>
      <c r="FA109" s="126"/>
      <c r="FB109" s="126"/>
      <c r="FC109" s="126"/>
      <c r="FD109" s="126"/>
      <c r="FE109" s="126"/>
      <c r="FF109" s="126"/>
      <c r="FG109" s="126"/>
      <c r="FH109" s="126"/>
      <c r="FI109" s="126"/>
      <c r="FJ109" s="126"/>
      <c r="FK109" s="126"/>
      <c r="FL109" s="126"/>
      <c r="FM109" s="126"/>
      <c r="FN109" s="126"/>
      <c r="FO109" s="126"/>
      <c r="FP109" s="126"/>
      <c r="FQ109" s="126"/>
      <c r="FR109" s="126"/>
      <c r="FS109" s="126"/>
      <c r="FT109" s="126"/>
      <c r="FU109" s="126"/>
      <c r="FV109" s="126"/>
      <c r="FW109" s="126"/>
      <c r="FX109" s="126"/>
    </row>
    <row r="110" spans="1:180" s="134" customFormat="1" ht="54.75" customHeight="1">
      <c r="A110" s="1001" t="s">
        <v>1588</v>
      </c>
      <c r="B110" s="161" t="s">
        <v>1537</v>
      </c>
      <c r="C110" s="157">
        <v>41527</v>
      </c>
      <c r="D110" s="158">
        <v>45170</v>
      </c>
      <c r="E110" s="158" t="str">
        <f t="shared" ca="1" si="12"/>
        <v>CADUCADO</v>
      </c>
      <c r="F110" s="158" t="str">
        <f t="shared" ca="1" si="13"/>
        <v>ALERTA</v>
      </c>
      <c r="G110" s="161" t="s">
        <v>1277</v>
      </c>
      <c r="H110" s="159" t="s">
        <v>1605</v>
      </c>
      <c r="I110" s="617"/>
      <c r="J110" s="160" t="s">
        <v>3679</v>
      </c>
      <c r="K110" s="807" t="s">
        <v>4525</v>
      </c>
      <c r="L110" s="132"/>
      <c r="M110" s="132"/>
      <c r="N110" s="132"/>
      <c r="O110" s="133"/>
      <c r="P110" s="133"/>
      <c r="Q110" s="133"/>
      <c r="R110" s="2219"/>
      <c r="S110" s="1948"/>
      <c r="T110" s="1948"/>
      <c r="U110" s="1948"/>
      <c r="V110" s="1948"/>
      <c r="W110" s="1948"/>
      <c r="X110" s="1948"/>
      <c r="Y110" s="1948"/>
      <c r="Z110" s="1948"/>
      <c r="AA110" s="1948"/>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26"/>
      <c r="BE110" s="126"/>
      <c r="BF110" s="126"/>
      <c r="BG110" s="126"/>
      <c r="BH110" s="126"/>
      <c r="BI110" s="126"/>
      <c r="BJ110" s="126"/>
      <c r="BK110" s="126"/>
      <c r="BL110" s="126"/>
      <c r="BM110" s="126"/>
      <c r="BN110" s="126"/>
      <c r="BO110" s="126"/>
      <c r="BP110" s="126"/>
      <c r="BQ110" s="126"/>
      <c r="BR110" s="126"/>
      <c r="BS110" s="126"/>
      <c r="BT110" s="126"/>
      <c r="BU110" s="126"/>
      <c r="BV110" s="126"/>
      <c r="BW110" s="126"/>
      <c r="BX110" s="126"/>
      <c r="BY110" s="126"/>
      <c r="BZ110" s="126"/>
      <c r="CA110" s="126"/>
      <c r="CB110" s="126"/>
      <c r="CC110" s="126"/>
      <c r="CD110" s="126"/>
      <c r="CE110" s="126"/>
      <c r="CF110" s="126"/>
      <c r="CG110" s="126"/>
      <c r="CH110" s="126"/>
      <c r="CI110" s="126"/>
      <c r="CJ110" s="126"/>
      <c r="CK110" s="126"/>
      <c r="CL110" s="126"/>
      <c r="CM110" s="126"/>
      <c r="CN110" s="126"/>
      <c r="CO110" s="126"/>
      <c r="CP110" s="126"/>
      <c r="CQ110" s="126"/>
      <c r="CR110" s="126"/>
      <c r="CS110" s="126"/>
      <c r="CT110" s="126"/>
      <c r="CU110" s="126"/>
      <c r="CV110" s="126"/>
      <c r="CW110" s="126"/>
      <c r="CX110" s="126"/>
      <c r="CY110" s="126"/>
      <c r="CZ110" s="126"/>
      <c r="DA110" s="126"/>
      <c r="DB110" s="126"/>
      <c r="DC110" s="126"/>
      <c r="DD110" s="126"/>
      <c r="DE110" s="126"/>
      <c r="DF110" s="126"/>
      <c r="DG110" s="126"/>
      <c r="DH110" s="126"/>
      <c r="DI110" s="126"/>
      <c r="DJ110" s="126"/>
      <c r="DK110" s="126"/>
      <c r="DL110" s="126"/>
      <c r="DM110" s="126"/>
      <c r="DN110" s="126"/>
      <c r="DO110" s="126"/>
      <c r="DP110" s="126"/>
      <c r="DQ110" s="126"/>
      <c r="DR110" s="126"/>
      <c r="DS110" s="126"/>
      <c r="DT110" s="126"/>
      <c r="DU110" s="126"/>
      <c r="DV110" s="126"/>
      <c r="DW110" s="126"/>
      <c r="DX110" s="126"/>
      <c r="DY110" s="126"/>
      <c r="DZ110" s="126"/>
      <c r="EA110" s="126"/>
      <c r="EB110" s="126"/>
      <c r="EC110" s="126"/>
      <c r="ED110" s="126"/>
      <c r="EE110" s="126"/>
      <c r="EF110" s="126"/>
      <c r="EG110" s="126"/>
      <c r="EH110" s="126"/>
      <c r="EI110" s="126"/>
      <c r="EJ110" s="126"/>
      <c r="EK110" s="126"/>
      <c r="EL110" s="126"/>
      <c r="EM110" s="126"/>
      <c r="EN110" s="126"/>
      <c r="EO110" s="126"/>
      <c r="EP110" s="126"/>
      <c r="EQ110" s="126"/>
      <c r="ER110" s="126"/>
      <c r="ES110" s="126"/>
      <c r="ET110" s="126"/>
      <c r="EU110" s="126"/>
      <c r="EV110" s="126"/>
      <c r="EW110" s="126"/>
      <c r="EX110" s="126"/>
      <c r="EY110" s="126"/>
      <c r="EZ110" s="126"/>
      <c r="FA110" s="126"/>
      <c r="FB110" s="126"/>
      <c r="FC110" s="126"/>
      <c r="FD110" s="126"/>
      <c r="FE110" s="126"/>
      <c r="FF110" s="126"/>
      <c r="FG110" s="126"/>
      <c r="FH110" s="126"/>
      <c r="FI110" s="126"/>
      <c r="FJ110" s="126"/>
      <c r="FK110" s="126"/>
      <c r="FL110" s="126"/>
      <c r="FM110" s="126"/>
      <c r="FN110" s="126"/>
      <c r="FO110" s="126"/>
      <c r="FP110" s="126"/>
      <c r="FQ110" s="126"/>
      <c r="FR110" s="126"/>
      <c r="FS110" s="126"/>
      <c r="FT110" s="126"/>
      <c r="FU110" s="126"/>
      <c r="FV110" s="126"/>
      <c r="FW110" s="126"/>
      <c r="FX110" s="126"/>
    </row>
    <row r="111" spans="1:180" s="134" customFormat="1" ht="30" customHeight="1">
      <c r="A111" s="1001" t="s">
        <v>1588</v>
      </c>
      <c r="B111" s="161" t="s">
        <v>1538</v>
      </c>
      <c r="C111" s="157">
        <v>41527</v>
      </c>
      <c r="D111" s="158">
        <v>45170</v>
      </c>
      <c r="E111" s="158" t="str">
        <f t="shared" ca="1" si="12"/>
        <v>CADUCADO</v>
      </c>
      <c r="F111" s="158" t="str">
        <f t="shared" ca="1" si="13"/>
        <v>ALERTA</v>
      </c>
      <c r="G111" s="161" t="s">
        <v>1277</v>
      </c>
      <c r="H111" s="159" t="s">
        <v>1606</v>
      </c>
      <c r="I111" s="617"/>
      <c r="J111" s="160" t="s">
        <v>3679</v>
      </c>
      <c r="K111" s="807" t="s">
        <v>3680</v>
      </c>
      <c r="L111" s="132"/>
      <c r="M111" s="132"/>
      <c r="N111" s="132"/>
      <c r="O111" s="133"/>
      <c r="P111" s="133"/>
      <c r="Q111" s="133"/>
      <c r="R111" s="2219"/>
      <c r="S111" s="1948"/>
      <c r="T111" s="1948"/>
      <c r="U111" s="1948"/>
      <c r="V111" s="1948"/>
      <c r="W111" s="1948"/>
      <c r="X111" s="1948"/>
      <c r="Y111" s="1948"/>
      <c r="Z111" s="1948"/>
      <c r="AA111" s="1948"/>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26"/>
      <c r="AZ111" s="126"/>
      <c r="BA111" s="126"/>
      <c r="BB111" s="126"/>
      <c r="BC111" s="126"/>
      <c r="BD111" s="126"/>
      <c r="BE111" s="126"/>
      <c r="BF111" s="126"/>
      <c r="BG111" s="126"/>
      <c r="BH111" s="126"/>
      <c r="BI111" s="126"/>
      <c r="BJ111" s="126"/>
      <c r="BK111" s="126"/>
      <c r="BL111" s="126"/>
      <c r="BM111" s="126"/>
      <c r="BN111" s="126"/>
      <c r="BO111" s="126"/>
      <c r="BP111" s="126"/>
      <c r="BQ111" s="126"/>
      <c r="BR111" s="126"/>
      <c r="BS111" s="126"/>
      <c r="BT111" s="126"/>
      <c r="BU111" s="126"/>
      <c r="BV111" s="126"/>
      <c r="BW111" s="126"/>
      <c r="BX111" s="126"/>
      <c r="BY111" s="126"/>
      <c r="BZ111" s="126"/>
      <c r="CA111" s="126"/>
      <c r="CB111" s="126"/>
      <c r="CC111" s="126"/>
      <c r="CD111" s="126"/>
      <c r="CE111" s="126"/>
      <c r="CF111" s="126"/>
      <c r="CG111" s="126"/>
      <c r="CH111" s="126"/>
      <c r="CI111" s="126"/>
      <c r="CJ111" s="126"/>
      <c r="CK111" s="126"/>
      <c r="CL111" s="126"/>
      <c r="CM111" s="126"/>
      <c r="CN111" s="126"/>
      <c r="CO111" s="126"/>
      <c r="CP111" s="126"/>
      <c r="CQ111" s="126"/>
      <c r="CR111" s="126"/>
      <c r="CS111" s="126"/>
      <c r="CT111" s="126"/>
      <c r="CU111" s="126"/>
      <c r="CV111" s="126"/>
      <c r="CW111" s="126"/>
      <c r="CX111" s="126"/>
      <c r="CY111" s="126"/>
      <c r="CZ111" s="126"/>
      <c r="DA111" s="126"/>
      <c r="DB111" s="126"/>
      <c r="DC111" s="126"/>
      <c r="DD111" s="126"/>
      <c r="DE111" s="126"/>
      <c r="DF111" s="126"/>
      <c r="DG111" s="126"/>
      <c r="DH111" s="126"/>
      <c r="DI111" s="126"/>
      <c r="DJ111" s="126"/>
      <c r="DK111" s="126"/>
      <c r="DL111" s="126"/>
      <c r="DM111" s="126"/>
      <c r="DN111" s="126"/>
      <c r="DO111" s="126"/>
      <c r="DP111" s="126"/>
      <c r="DQ111" s="126"/>
      <c r="DR111" s="126"/>
      <c r="DS111" s="126"/>
      <c r="DT111" s="126"/>
      <c r="DU111" s="126"/>
      <c r="DV111" s="126"/>
      <c r="DW111" s="126"/>
      <c r="DX111" s="126"/>
      <c r="DY111" s="126"/>
      <c r="DZ111" s="126"/>
      <c r="EA111" s="126"/>
      <c r="EB111" s="126"/>
      <c r="EC111" s="126"/>
      <c r="ED111" s="126"/>
      <c r="EE111" s="126"/>
      <c r="EF111" s="126"/>
      <c r="EG111" s="126"/>
      <c r="EH111" s="126"/>
      <c r="EI111" s="126"/>
      <c r="EJ111" s="126"/>
      <c r="EK111" s="126"/>
      <c r="EL111" s="126"/>
      <c r="EM111" s="126"/>
      <c r="EN111" s="126"/>
      <c r="EO111" s="126"/>
      <c r="EP111" s="126"/>
      <c r="EQ111" s="126"/>
      <c r="ER111" s="126"/>
      <c r="ES111" s="126"/>
      <c r="ET111" s="126"/>
      <c r="EU111" s="126"/>
      <c r="EV111" s="126"/>
      <c r="EW111" s="126"/>
      <c r="EX111" s="126"/>
      <c r="EY111" s="126"/>
      <c r="EZ111" s="126"/>
      <c r="FA111" s="126"/>
      <c r="FB111" s="126"/>
      <c r="FC111" s="126"/>
      <c r="FD111" s="126"/>
      <c r="FE111" s="126"/>
      <c r="FF111" s="126"/>
      <c r="FG111" s="126"/>
      <c r="FH111" s="126"/>
      <c r="FI111" s="126"/>
      <c r="FJ111" s="126"/>
      <c r="FK111" s="126"/>
      <c r="FL111" s="126"/>
      <c r="FM111" s="126"/>
      <c r="FN111" s="126"/>
      <c r="FO111" s="126"/>
      <c r="FP111" s="126"/>
      <c r="FQ111" s="126"/>
      <c r="FR111" s="126"/>
      <c r="FS111" s="126"/>
      <c r="FT111" s="126"/>
      <c r="FU111" s="126"/>
      <c r="FV111" s="126"/>
      <c r="FW111" s="126"/>
      <c r="FX111" s="126"/>
    </row>
    <row r="112" spans="1:180" s="134" customFormat="1" ht="30">
      <c r="A112" s="1001" t="s">
        <v>1587</v>
      </c>
      <c r="B112" s="161" t="s">
        <v>1539</v>
      </c>
      <c r="C112" s="157">
        <v>41558</v>
      </c>
      <c r="D112" s="158">
        <v>47027</v>
      </c>
      <c r="E112" s="158" t="str">
        <f t="shared" ca="1" si="12"/>
        <v>VIGENTE</v>
      </c>
      <c r="F112" s="158" t="str">
        <f t="shared" ca="1" si="13"/>
        <v>OK</v>
      </c>
      <c r="G112" s="161" t="s">
        <v>1277</v>
      </c>
      <c r="H112" s="159" t="s">
        <v>1540</v>
      </c>
      <c r="I112" s="617" t="s">
        <v>1541</v>
      </c>
      <c r="J112" s="1003" t="s">
        <v>610</v>
      </c>
      <c r="K112" s="809">
        <v>5618860</v>
      </c>
      <c r="L112" s="132"/>
      <c r="M112" s="132" t="str">
        <f t="shared" ref="M112:M155" si="16">IF(ISNUMBER(FIND("/",$B109,1)),MID($B109,1,FIND("/",$B109,1)-1),$B109)</f>
        <v>D1309-76</v>
      </c>
      <c r="N112" s="132" t="str">
        <f t="shared" ref="N112:N155" si="17">IF(ISNUMBER(FIND("/",$B109,1)),MID($B109,FIND("/",$B109,1)+1,LEN($B109)),"")</f>
        <v/>
      </c>
      <c r="O112" s="133"/>
      <c r="P112" s="133"/>
      <c r="Q112" s="133"/>
      <c r="R112" s="2219"/>
      <c r="S112" s="1948"/>
      <c r="T112" s="1948"/>
      <c r="U112" s="1948"/>
      <c r="V112" s="1948"/>
      <c r="W112" s="1948"/>
      <c r="X112" s="1948"/>
      <c r="Y112" s="1948"/>
      <c r="Z112" s="1948"/>
      <c r="AA112" s="1948"/>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26"/>
      <c r="BE112" s="126"/>
      <c r="BF112" s="126"/>
      <c r="BG112" s="126"/>
      <c r="BH112" s="126"/>
      <c r="BI112" s="126"/>
      <c r="BJ112" s="126"/>
      <c r="BK112" s="126"/>
      <c r="BL112" s="126"/>
      <c r="BM112" s="126"/>
      <c r="BN112" s="126"/>
      <c r="BO112" s="126"/>
      <c r="BP112" s="126"/>
      <c r="BQ112" s="126"/>
      <c r="BR112" s="126"/>
      <c r="BS112" s="126"/>
      <c r="BT112" s="126"/>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126"/>
      <c r="CP112" s="126"/>
      <c r="CQ112" s="126"/>
      <c r="CR112" s="126"/>
      <c r="CS112" s="126"/>
      <c r="CT112" s="126"/>
      <c r="CU112" s="126"/>
      <c r="CV112" s="126"/>
      <c r="CW112" s="126"/>
      <c r="CX112" s="126"/>
      <c r="CY112" s="126"/>
      <c r="CZ112" s="126"/>
      <c r="DA112" s="126"/>
      <c r="DB112" s="126"/>
      <c r="DC112" s="126"/>
      <c r="DD112" s="126"/>
      <c r="DE112" s="126"/>
      <c r="DF112" s="126"/>
      <c r="DG112" s="126"/>
      <c r="DH112" s="126"/>
      <c r="DI112" s="126"/>
      <c r="DJ112" s="126"/>
      <c r="DK112" s="126"/>
      <c r="DL112" s="126"/>
      <c r="DM112" s="126"/>
      <c r="DN112" s="126"/>
      <c r="DO112" s="126"/>
      <c r="DP112" s="126"/>
      <c r="DQ112" s="126"/>
      <c r="DR112" s="126"/>
      <c r="DS112" s="126"/>
      <c r="DT112" s="126"/>
      <c r="DU112" s="126"/>
      <c r="DV112" s="126"/>
      <c r="DW112" s="126"/>
      <c r="DX112" s="126"/>
      <c r="DY112" s="126"/>
      <c r="DZ112" s="126"/>
      <c r="EA112" s="126"/>
      <c r="EB112" s="126"/>
      <c r="EC112" s="126"/>
      <c r="ED112" s="126"/>
      <c r="EE112" s="126"/>
      <c r="EF112" s="126"/>
      <c r="EG112" s="126"/>
      <c r="EH112" s="126"/>
      <c r="EI112" s="126"/>
      <c r="EJ112" s="126"/>
      <c r="EK112" s="126"/>
      <c r="EL112" s="126"/>
      <c r="EM112" s="126"/>
      <c r="EN112" s="126"/>
      <c r="EO112" s="126"/>
      <c r="EP112" s="126"/>
      <c r="EQ112" s="126"/>
      <c r="ER112" s="126"/>
      <c r="ES112" s="126"/>
      <c r="ET112" s="126"/>
      <c r="EU112" s="126"/>
      <c r="EV112" s="126"/>
      <c r="EW112" s="126"/>
      <c r="EX112" s="126"/>
      <c r="EY112" s="126"/>
      <c r="EZ112" s="126"/>
      <c r="FA112" s="126"/>
      <c r="FB112" s="126"/>
      <c r="FC112" s="126"/>
      <c r="FD112" s="126"/>
      <c r="FE112" s="126"/>
      <c r="FF112" s="126"/>
      <c r="FG112" s="126"/>
      <c r="FH112" s="126"/>
      <c r="FI112" s="126"/>
      <c r="FJ112" s="126"/>
      <c r="FK112" s="126"/>
      <c r="FL112" s="126"/>
      <c r="FM112" s="126"/>
      <c r="FN112" s="126"/>
      <c r="FO112" s="126"/>
      <c r="FP112" s="126"/>
      <c r="FQ112" s="126"/>
      <c r="FR112" s="126"/>
      <c r="FS112" s="126"/>
      <c r="FT112" s="126"/>
      <c r="FU112" s="126"/>
      <c r="FV112" s="126"/>
      <c r="FW112" s="126"/>
      <c r="FX112" s="126"/>
    </row>
    <row r="113" spans="1:180" s="1075" customFormat="1" ht="34.5" customHeight="1">
      <c r="A113" s="994" t="s">
        <v>1597</v>
      </c>
      <c r="B113" s="561" t="s">
        <v>1542</v>
      </c>
      <c r="C113" s="1004">
        <v>41562</v>
      </c>
      <c r="D113" s="559">
        <v>47027</v>
      </c>
      <c r="E113" s="559" t="str">
        <f t="shared" ca="1" si="12"/>
        <v>VIGENTE</v>
      </c>
      <c r="F113" s="559" t="str">
        <f t="shared" ca="1" si="13"/>
        <v>OK</v>
      </c>
      <c r="G113" s="561" t="s">
        <v>1278</v>
      </c>
      <c r="H113" s="999" t="s">
        <v>1543</v>
      </c>
      <c r="I113" s="996" t="s">
        <v>3681</v>
      </c>
      <c r="J113" s="997" t="s">
        <v>3659</v>
      </c>
      <c r="K113" s="998" t="s">
        <v>1544</v>
      </c>
      <c r="L113" s="1104"/>
      <c r="M113" s="1104" t="str">
        <f t="shared" si="16"/>
        <v>D1309-76</v>
      </c>
      <c r="N113" s="1104" t="str">
        <f t="shared" si="17"/>
        <v>1</v>
      </c>
      <c r="O113" s="730"/>
      <c r="P113" s="730"/>
      <c r="Q113" s="730"/>
      <c r="R113" s="2221"/>
      <c r="S113" s="2222"/>
      <c r="T113" s="2222"/>
      <c r="U113" s="2222"/>
      <c r="V113" s="2222"/>
      <c r="W113" s="2222"/>
      <c r="X113" s="2222"/>
      <c r="Y113" s="2222"/>
      <c r="Z113" s="2222"/>
      <c r="AA113" s="2222"/>
      <c r="AB113" s="731"/>
      <c r="AC113" s="731"/>
      <c r="AD113" s="731"/>
      <c r="AE113" s="731"/>
      <c r="AF113" s="731"/>
      <c r="AG113" s="731"/>
      <c r="AH113" s="731"/>
      <c r="AI113" s="731"/>
      <c r="AJ113" s="731"/>
      <c r="AK113" s="731"/>
      <c r="AL113" s="731"/>
      <c r="AM113" s="731"/>
      <c r="AN113" s="731"/>
      <c r="AO113" s="731"/>
      <c r="AP113" s="731"/>
      <c r="AQ113" s="731"/>
      <c r="AR113" s="731"/>
      <c r="AS113" s="731"/>
      <c r="AT113" s="731"/>
      <c r="AU113" s="731"/>
      <c r="AV113" s="731"/>
      <c r="AW113" s="731"/>
      <c r="AX113" s="731"/>
      <c r="AY113" s="731"/>
      <c r="AZ113" s="731"/>
      <c r="BA113" s="731"/>
      <c r="BB113" s="731"/>
      <c r="BC113" s="731"/>
      <c r="BD113" s="731"/>
      <c r="BE113" s="731"/>
      <c r="BF113" s="731"/>
      <c r="BG113" s="731"/>
      <c r="BH113" s="731"/>
      <c r="BI113" s="731"/>
      <c r="BJ113" s="731"/>
      <c r="BK113" s="731"/>
      <c r="BL113" s="731"/>
      <c r="BM113" s="731"/>
      <c r="BN113" s="731"/>
      <c r="BO113" s="731"/>
      <c r="BP113" s="731"/>
      <c r="BQ113" s="731"/>
      <c r="BR113" s="731"/>
      <c r="BS113" s="731"/>
      <c r="BT113" s="731"/>
      <c r="BU113" s="731"/>
      <c r="BV113" s="731"/>
      <c r="BW113" s="731"/>
      <c r="BX113" s="731"/>
      <c r="BY113" s="731"/>
      <c r="BZ113" s="731"/>
      <c r="CA113" s="731"/>
      <c r="CB113" s="731"/>
      <c r="CC113" s="731"/>
      <c r="CD113" s="731"/>
      <c r="CE113" s="731"/>
      <c r="CF113" s="731"/>
      <c r="CG113" s="731"/>
      <c r="CH113" s="731"/>
      <c r="CI113" s="731"/>
      <c r="CJ113" s="731"/>
      <c r="CK113" s="731"/>
      <c r="CL113" s="731"/>
      <c r="CM113" s="731"/>
      <c r="CN113" s="731"/>
      <c r="CO113" s="731"/>
      <c r="CP113" s="731"/>
      <c r="CQ113" s="731"/>
      <c r="CR113" s="731"/>
      <c r="CS113" s="731"/>
      <c r="CT113" s="731"/>
      <c r="CU113" s="731"/>
      <c r="CV113" s="731"/>
      <c r="CW113" s="731"/>
      <c r="CX113" s="731"/>
      <c r="CY113" s="731"/>
      <c r="CZ113" s="731"/>
      <c r="DA113" s="731"/>
      <c r="DB113" s="731"/>
      <c r="DC113" s="731"/>
      <c r="DD113" s="731"/>
      <c r="DE113" s="731"/>
      <c r="DF113" s="731"/>
      <c r="DG113" s="731"/>
      <c r="DH113" s="731"/>
      <c r="DI113" s="731"/>
      <c r="DJ113" s="731"/>
      <c r="DK113" s="731"/>
      <c r="DL113" s="731"/>
      <c r="DM113" s="731"/>
      <c r="DN113" s="731"/>
      <c r="DO113" s="731"/>
      <c r="DP113" s="731"/>
      <c r="DQ113" s="731"/>
      <c r="DR113" s="731"/>
      <c r="DS113" s="731"/>
      <c r="DT113" s="731"/>
      <c r="DU113" s="731"/>
      <c r="DV113" s="731"/>
      <c r="DW113" s="731"/>
      <c r="DX113" s="731"/>
      <c r="DY113" s="731"/>
      <c r="DZ113" s="731"/>
      <c r="EA113" s="731"/>
      <c r="EB113" s="731"/>
      <c r="EC113" s="731"/>
      <c r="ED113" s="731"/>
      <c r="EE113" s="731"/>
      <c r="EF113" s="731"/>
      <c r="EG113" s="731"/>
      <c r="EH113" s="731"/>
      <c r="EI113" s="731"/>
      <c r="EJ113" s="731"/>
      <c r="EK113" s="731"/>
      <c r="EL113" s="731"/>
      <c r="EM113" s="731"/>
      <c r="EN113" s="731"/>
      <c r="EO113" s="731"/>
      <c r="EP113" s="731"/>
      <c r="EQ113" s="731"/>
      <c r="ER113" s="731"/>
      <c r="ES113" s="731"/>
      <c r="ET113" s="731"/>
      <c r="EU113" s="731"/>
      <c r="EV113" s="731"/>
      <c r="EW113" s="731"/>
      <c r="EX113" s="731"/>
      <c r="EY113" s="731"/>
      <c r="EZ113" s="731"/>
      <c r="FA113" s="731"/>
      <c r="FB113" s="731"/>
      <c r="FC113" s="731"/>
      <c r="FD113" s="731"/>
      <c r="FE113" s="731"/>
      <c r="FF113" s="731"/>
      <c r="FG113" s="731"/>
      <c r="FH113" s="731"/>
      <c r="FI113" s="731"/>
      <c r="FJ113" s="731"/>
      <c r="FK113" s="731"/>
      <c r="FL113" s="731"/>
      <c r="FM113" s="731"/>
      <c r="FN113" s="731"/>
      <c r="FO113" s="731"/>
      <c r="FP113" s="731"/>
      <c r="FQ113" s="731"/>
      <c r="FR113" s="731"/>
      <c r="FS113" s="731"/>
      <c r="FT113" s="731"/>
      <c r="FU113" s="731"/>
      <c r="FV113" s="731"/>
      <c r="FW113" s="731"/>
      <c r="FX113" s="731"/>
    </row>
    <row r="114" spans="1:180" s="134" customFormat="1" ht="36.75" customHeight="1">
      <c r="A114" s="994" t="s">
        <v>1597</v>
      </c>
      <c r="B114" s="561" t="s">
        <v>1545</v>
      </c>
      <c r="C114" s="1004">
        <v>41562</v>
      </c>
      <c r="D114" s="559">
        <v>47027</v>
      </c>
      <c r="E114" s="559" t="str">
        <f t="shared" ca="1" si="12"/>
        <v>VIGENTE</v>
      </c>
      <c r="F114" s="559" t="str">
        <f t="shared" ca="1" si="13"/>
        <v>OK</v>
      </c>
      <c r="G114" s="561" t="s">
        <v>1278</v>
      </c>
      <c r="H114" s="999" t="s">
        <v>1499</v>
      </c>
      <c r="I114" s="996" t="s">
        <v>3682</v>
      </c>
      <c r="J114" s="1000" t="s">
        <v>3659</v>
      </c>
      <c r="K114" s="998" t="s">
        <v>1546</v>
      </c>
      <c r="L114" s="132"/>
      <c r="M114" s="132" t="str">
        <f t="shared" si="16"/>
        <v>D1309-76</v>
      </c>
      <c r="N114" s="132" t="str">
        <f t="shared" si="17"/>
        <v>2</v>
      </c>
      <c r="O114" s="133"/>
      <c r="P114" s="133"/>
      <c r="Q114" s="133"/>
      <c r="R114" s="2219"/>
      <c r="S114" s="1948"/>
      <c r="T114" s="1948"/>
      <c r="U114" s="1948"/>
      <c r="V114" s="1948"/>
      <c r="W114" s="1948"/>
      <c r="X114" s="1948"/>
      <c r="Y114" s="1948"/>
      <c r="Z114" s="1948"/>
      <c r="AA114" s="1948"/>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6"/>
      <c r="CL114" s="126"/>
      <c r="CM114" s="126"/>
      <c r="CN114" s="126"/>
      <c r="CO114" s="126"/>
      <c r="CP114" s="126"/>
      <c r="CQ114" s="126"/>
      <c r="CR114" s="126"/>
      <c r="CS114" s="126"/>
      <c r="CT114" s="126"/>
      <c r="CU114" s="126"/>
      <c r="CV114" s="126"/>
      <c r="CW114" s="126"/>
      <c r="CX114" s="126"/>
      <c r="CY114" s="126"/>
      <c r="CZ114" s="126"/>
      <c r="DA114" s="126"/>
      <c r="DB114" s="126"/>
      <c r="DC114" s="126"/>
      <c r="DD114" s="126"/>
      <c r="DE114" s="126"/>
      <c r="DF114" s="126"/>
      <c r="DG114" s="126"/>
      <c r="DH114" s="126"/>
      <c r="DI114" s="126"/>
      <c r="DJ114" s="126"/>
      <c r="DK114" s="126"/>
      <c r="DL114" s="126"/>
      <c r="DM114" s="126"/>
      <c r="DN114" s="126"/>
      <c r="DO114" s="126"/>
      <c r="DP114" s="126"/>
      <c r="DQ114" s="126"/>
      <c r="DR114" s="126"/>
      <c r="DS114" s="126"/>
      <c r="DT114" s="126"/>
      <c r="DU114" s="126"/>
      <c r="DV114" s="126"/>
      <c r="DW114" s="126"/>
      <c r="DX114" s="126"/>
      <c r="DY114" s="126"/>
      <c r="DZ114" s="126"/>
      <c r="EA114" s="126"/>
      <c r="EB114" s="126"/>
      <c r="EC114" s="126"/>
      <c r="ED114" s="126"/>
      <c r="EE114" s="126"/>
      <c r="EF114" s="126"/>
      <c r="EG114" s="126"/>
      <c r="EH114" s="126"/>
      <c r="EI114" s="126"/>
      <c r="EJ114" s="126"/>
      <c r="EK114" s="126"/>
      <c r="EL114" s="126"/>
      <c r="EM114" s="126"/>
      <c r="EN114" s="126"/>
      <c r="EO114" s="126"/>
      <c r="EP114" s="126"/>
      <c r="EQ114" s="126"/>
      <c r="ER114" s="126"/>
      <c r="ES114" s="126"/>
      <c r="ET114" s="126"/>
      <c r="EU114" s="126"/>
      <c r="EV114" s="126"/>
      <c r="EW114" s="126"/>
      <c r="EX114" s="126"/>
      <c r="EY114" s="126"/>
      <c r="EZ114" s="126"/>
      <c r="FA114" s="126"/>
      <c r="FB114" s="126"/>
      <c r="FC114" s="126"/>
      <c r="FD114" s="126"/>
      <c r="FE114" s="126"/>
      <c r="FF114" s="126"/>
      <c r="FG114" s="126"/>
      <c r="FH114" s="126"/>
      <c r="FI114" s="126"/>
      <c r="FJ114" s="126"/>
      <c r="FK114" s="126"/>
      <c r="FL114" s="126"/>
      <c r="FM114" s="126"/>
      <c r="FN114" s="126"/>
      <c r="FO114" s="126"/>
      <c r="FP114" s="126"/>
      <c r="FQ114" s="126"/>
      <c r="FR114" s="126"/>
      <c r="FS114" s="126"/>
      <c r="FT114" s="126"/>
      <c r="FU114" s="126"/>
      <c r="FV114" s="126"/>
      <c r="FW114" s="126"/>
      <c r="FX114" s="126"/>
    </row>
    <row r="115" spans="1:180" s="134" customFormat="1" ht="30">
      <c r="A115" s="994" t="s">
        <v>1597</v>
      </c>
      <c r="B115" s="561" t="s">
        <v>1548</v>
      </c>
      <c r="C115" s="1004">
        <v>41562</v>
      </c>
      <c r="D115" s="559">
        <v>45200</v>
      </c>
      <c r="E115" s="559" t="str">
        <f t="shared" ca="1" si="12"/>
        <v>CADUCADO</v>
      </c>
      <c r="F115" s="559" t="str">
        <f t="shared" ca="1" si="13"/>
        <v>ALERTA</v>
      </c>
      <c r="G115" s="561" t="s">
        <v>1278</v>
      </c>
      <c r="H115" s="999" t="s">
        <v>1547</v>
      </c>
      <c r="I115" s="996" t="s">
        <v>3683</v>
      </c>
      <c r="J115" s="1000" t="s">
        <v>3659</v>
      </c>
      <c r="K115" s="998" t="s">
        <v>1549</v>
      </c>
      <c r="L115" s="132"/>
      <c r="M115" s="132" t="str">
        <f t="shared" si="16"/>
        <v>D1310-83</v>
      </c>
      <c r="N115" s="132" t="str">
        <f t="shared" si="17"/>
        <v/>
      </c>
      <c r="O115" s="133"/>
      <c r="P115" s="133"/>
      <c r="Q115" s="133"/>
      <c r="R115" s="2219"/>
      <c r="S115" s="1948"/>
      <c r="T115" s="1948"/>
      <c r="U115" s="1948"/>
      <c r="V115" s="1948"/>
      <c r="W115" s="1948"/>
      <c r="X115" s="1948"/>
      <c r="Y115" s="1948"/>
      <c r="Z115" s="1948"/>
      <c r="AA115" s="1948"/>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26"/>
      <c r="AZ115" s="126"/>
      <c r="BA115" s="126"/>
      <c r="BB115" s="126"/>
      <c r="BC115" s="126"/>
      <c r="BD115" s="126"/>
      <c r="BE115" s="126"/>
      <c r="BF115" s="126"/>
      <c r="BG115" s="126"/>
      <c r="BH115" s="126"/>
      <c r="BI115" s="126"/>
      <c r="BJ115" s="126"/>
      <c r="BK115" s="126"/>
      <c r="BL115" s="126"/>
      <c r="BM115" s="126"/>
      <c r="BN115" s="126"/>
      <c r="BO115" s="126"/>
      <c r="BP115" s="126"/>
      <c r="BQ115" s="126"/>
      <c r="BR115" s="126"/>
      <c r="BS115" s="126"/>
      <c r="BT115" s="126"/>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126"/>
      <c r="CP115" s="126"/>
      <c r="CQ115" s="126"/>
      <c r="CR115" s="126"/>
      <c r="CS115" s="126"/>
      <c r="CT115" s="126"/>
      <c r="CU115" s="126"/>
      <c r="CV115" s="126"/>
      <c r="CW115" s="126"/>
      <c r="CX115" s="126"/>
      <c r="CY115" s="126"/>
      <c r="CZ115" s="126"/>
      <c r="DA115" s="126"/>
      <c r="DB115" s="126"/>
      <c r="DC115" s="126"/>
      <c r="DD115" s="126"/>
      <c r="DE115" s="126"/>
      <c r="DF115" s="126"/>
      <c r="DG115" s="126"/>
      <c r="DH115" s="126"/>
      <c r="DI115" s="126"/>
      <c r="DJ115" s="126"/>
      <c r="DK115" s="126"/>
      <c r="DL115" s="126"/>
      <c r="DM115" s="126"/>
      <c r="DN115" s="126"/>
      <c r="DO115" s="126"/>
      <c r="DP115" s="126"/>
      <c r="DQ115" s="126"/>
      <c r="DR115" s="126"/>
      <c r="DS115" s="126"/>
      <c r="DT115" s="126"/>
      <c r="DU115" s="126"/>
      <c r="DV115" s="126"/>
      <c r="DW115" s="126"/>
      <c r="DX115" s="126"/>
      <c r="DY115" s="126"/>
      <c r="DZ115" s="126"/>
      <c r="EA115" s="126"/>
      <c r="EB115" s="126"/>
      <c r="EC115" s="126"/>
      <c r="ED115" s="126"/>
      <c r="EE115" s="126"/>
      <c r="EF115" s="126"/>
      <c r="EG115" s="126"/>
      <c r="EH115" s="126"/>
      <c r="EI115" s="126"/>
      <c r="EJ115" s="126"/>
      <c r="EK115" s="126"/>
      <c r="EL115" s="126"/>
      <c r="EM115" s="126"/>
      <c r="EN115" s="126"/>
      <c r="EO115" s="126"/>
      <c r="EP115" s="126"/>
      <c r="EQ115" s="126"/>
      <c r="ER115" s="126"/>
      <c r="ES115" s="126"/>
      <c r="ET115" s="126"/>
      <c r="EU115" s="126"/>
      <c r="EV115" s="126"/>
      <c r="EW115" s="126"/>
      <c r="EX115" s="126"/>
      <c r="EY115" s="126"/>
      <c r="EZ115" s="126"/>
      <c r="FA115" s="126"/>
      <c r="FB115" s="126"/>
      <c r="FC115" s="126"/>
      <c r="FD115" s="126"/>
      <c r="FE115" s="126"/>
      <c r="FF115" s="126"/>
      <c r="FG115" s="126"/>
      <c r="FH115" s="126"/>
      <c r="FI115" s="126"/>
      <c r="FJ115" s="126"/>
      <c r="FK115" s="126"/>
      <c r="FL115" s="126"/>
      <c r="FM115" s="126"/>
      <c r="FN115" s="126"/>
      <c r="FO115" s="126"/>
      <c r="FP115" s="126"/>
      <c r="FQ115" s="126"/>
      <c r="FR115" s="126"/>
      <c r="FS115" s="126"/>
      <c r="FT115" s="126"/>
      <c r="FU115" s="126"/>
      <c r="FV115" s="126"/>
      <c r="FW115" s="126"/>
      <c r="FX115" s="126"/>
    </row>
    <row r="116" spans="1:180" s="1075" customFormat="1" ht="30">
      <c r="A116" s="1001" t="s">
        <v>1587</v>
      </c>
      <c r="B116" s="161" t="s">
        <v>1550</v>
      </c>
      <c r="C116" s="157">
        <v>41572</v>
      </c>
      <c r="D116" s="158">
        <v>47027</v>
      </c>
      <c r="E116" s="158" t="str">
        <f t="shared" ca="1" si="12"/>
        <v>VIGENTE</v>
      </c>
      <c r="F116" s="158" t="str">
        <f t="shared" ca="1" si="13"/>
        <v>OK</v>
      </c>
      <c r="G116" s="161" t="s">
        <v>1278</v>
      </c>
      <c r="H116" s="159" t="s">
        <v>1556</v>
      </c>
      <c r="I116" s="617" t="s">
        <v>3657</v>
      </c>
      <c r="J116" s="1003" t="s">
        <v>1557</v>
      </c>
      <c r="K116" s="809">
        <v>11776452</v>
      </c>
      <c r="L116" s="1104"/>
      <c r="M116" s="1104" t="str">
        <f t="shared" si="16"/>
        <v>D1310-86</v>
      </c>
      <c r="N116" s="1104" t="str">
        <f t="shared" si="17"/>
        <v/>
      </c>
      <c r="O116" s="730"/>
      <c r="P116" s="730"/>
      <c r="Q116" s="730"/>
      <c r="R116" s="2221"/>
      <c r="S116" s="2222"/>
      <c r="T116" s="2222"/>
      <c r="U116" s="2222"/>
      <c r="V116" s="2222"/>
      <c r="W116" s="2222"/>
      <c r="X116" s="2222"/>
      <c r="Y116" s="2222"/>
      <c r="Z116" s="2222"/>
      <c r="AA116" s="2222"/>
      <c r="AB116" s="731"/>
      <c r="AC116" s="731"/>
      <c r="AD116" s="731"/>
      <c r="AE116" s="731"/>
      <c r="AF116" s="731"/>
      <c r="AG116" s="731"/>
      <c r="AH116" s="731"/>
      <c r="AI116" s="731"/>
      <c r="AJ116" s="731"/>
      <c r="AK116" s="731"/>
      <c r="AL116" s="731"/>
      <c r="AM116" s="731"/>
      <c r="AN116" s="731"/>
      <c r="AO116" s="731"/>
      <c r="AP116" s="731"/>
      <c r="AQ116" s="731"/>
      <c r="AR116" s="731"/>
      <c r="AS116" s="731"/>
      <c r="AT116" s="731"/>
      <c r="AU116" s="731"/>
      <c r="AV116" s="731"/>
      <c r="AW116" s="731"/>
      <c r="AX116" s="731"/>
      <c r="AY116" s="731"/>
      <c r="AZ116" s="731"/>
      <c r="BA116" s="731"/>
      <c r="BB116" s="731"/>
      <c r="BC116" s="731"/>
      <c r="BD116" s="731"/>
      <c r="BE116" s="731"/>
      <c r="BF116" s="731"/>
      <c r="BG116" s="731"/>
      <c r="BH116" s="731"/>
      <c r="BI116" s="731"/>
      <c r="BJ116" s="731"/>
      <c r="BK116" s="731"/>
      <c r="BL116" s="731"/>
      <c r="BM116" s="731"/>
      <c r="BN116" s="731"/>
      <c r="BO116" s="731"/>
      <c r="BP116" s="731"/>
      <c r="BQ116" s="731"/>
      <c r="BR116" s="731"/>
      <c r="BS116" s="731"/>
      <c r="BT116" s="731"/>
      <c r="BU116" s="731"/>
      <c r="BV116" s="731"/>
      <c r="BW116" s="731"/>
      <c r="BX116" s="731"/>
      <c r="BY116" s="731"/>
      <c r="BZ116" s="731"/>
      <c r="CA116" s="731"/>
      <c r="CB116" s="731"/>
      <c r="CC116" s="731"/>
      <c r="CD116" s="731"/>
      <c r="CE116" s="731"/>
      <c r="CF116" s="731"/>
      <c r="CG116" s="731"/>
      <c r="CH116" s="731"/>
      <c r="CI116" s="731"/>
      <c r="CJ116" s="731"/>
      <c r="CK116" s="731"/>
      <c r="CL116" s="731"/>
      <c r="CM116" s="731"/>
      <c r="CN116" s="731"/>
      <c r="CO116" s="731"/>
      <c r="CP116" s="731"/>
      <c r="CQ116" s="731"/>
      <c r="CR116" s="731"/>
      <c r="CS116" s="731"/>
      <c r="CT116" s="731"/>
      <c r="CU116" s="731"/>
      <c r="CV116" s="731"/>
      <c r="CW116" s="731"/>
      <c r="CX116" s="731"/>
      <c r="CY116" s="731"/>
      <c r="CZ116" s="731"/>
      <c r="DA116" s="731"/>
      <c r="DB116" s="731"/>
      <c r="DC116" s="731"/>
      <c r="DD116" s="731"/>
      <c r="DE116" s="731"/>
      <c r="DF116" s="731"/>
      <c r="DG116" s="731"/>
      <c r="DH116" s="731"/>
      <c r="DI116" s="731"/>
      <c r="DJ116" s="731"/>
      <c r="DK116" s="731"/>
      <c r="DL116" s="731"/>
      <c r="DM116" s="731"/>
      <c r="DN116" s="731"/>
      <c r="DO116" s="731"/>
      <c r="DP116" s="731"/>
      <c r="DQ116" s="731"/>
      <c r="DR116" s="731"/>
      <c r="DS116" s="731"/>
      <c r="DT116" s="731"/>
      <c r="DU116" s="731"/>
      <c r="DV116" s="731"/>
      <c r="DW116" s="731"/>
      <c r="DX116" s="731"/>
      <c r="DY116" s="731"/>
      <c r="DZ116" s="731"/>
      <c r="EA116" s="731"/>
      <c r="EB116" s="731"/>
      <c r="EC116" s="731"/>
      <c r="ED116" s="731"/>
      <c r="EE116" s="731"/>
      <c r="EF116" s="731"/>
      <c r="EG116" s="731"/>
      <c r="EH116" s="731"/>
      <c r="EI116" s="731"/>
      <c r="EJ116" s="731"/>
      <c r="EK116" s="731"/>
      <c r="EL116" s="731"/>
      <c r="EM116" s="731"/>
      <c r="EN116" s="731"/>
      <c r="EO116" s="731"/>
      <c r="EP116" s="731"/>
      <c r="EQ116" s="731"/>
      <c r="ER116" s="731"/>
      <c r="ES116" s="731"/>
      <c r="ET116" s="731"/>
      <c r="EU116" s="731"/>
      <c r="EV116" s="731"/>
      <c r="EW116" s="731"/>
      <c r="EX116" s="731"/>
      <c r="EY116" s="731"/>
      <c r="EZ116" s="731"/>
      <c r="FA116" s="731"/>
      <c r="FB116" s="731"/>
      <c r="FC116" s="731"/>
      <c r="FD116" s="731"/>
      <c r="FE116" s="731"/>
      <c r="FF116" s="731"/>
      <c r="FG116" s="731"/>
      <c r="FH116" s="731"/>
      <c r="FI116" s="731"/>
      <c r="FJ116" s="731"/>
      <c r="FK116" s="731"/>
      <c r="FL116" s="731"/>
      <c r="FM116" s="731"/>
      <c r="FN116" s="731"/>
      <c r="FO116" s="731"/>
      <c r="FP116" s="731"/>
      <c r="FQ116" s="731"/>
      <c r="FR116" s="731"/>
      <c r="FS116" s="731"/>
      <c r="FT116" s="731"/>
      <c r="FU116" s="731"/>
      <c r="FV116" s="731"/>
      <c r="FW116" s="731"/>
      <c r="FX116" s="731"/>
    </row>
    <row r="117" spans="1:180" s="134" customFormat="1" ht="30">
      <c r="A117" s="1001" t="s">
        <v>1587</v>
      </c>
      <c r="B117" s="161" t="s">
        <v>1552</v>
      </c>
      <c r="C117" s="157">
        <v>41589</v>
      </c>
      <c r="D117" s="158">
        <v>45231</v>
      </c>
      <c r="E117" s="158" t="str">
        <f t="shared" ca="1" si="12"/>
        <v>CADUCADO</v>
      </c>
      <c r="F117" s="158" t="str">
        <f t="shared" ca="1" si="13"/>
        <v>ALERTA</v>
      </c>
      <c r="G117" s="161" t="s">
        <v>1277</v>
      </c>
      <c r="H117" s="159" t="s">
        <v>1551</v>
      </c>
      <c r="I117" s="160" t="s">
        <v>1553</v>
      </c>
      <c r="J117" s="160" t="s">
        <v>279</v>
      </c>
      <c r="K117" s="809">
        <v>10745081</v>
      </c>
      <c r="L117" s="132"/>
      <c r="M117" s="132" t="str">
        <f t="shared" si="16"/>
        <v>D1310-85</v>
      </c>
      <c r="N117" s="132" t="str">
        <f t="shared" si="17"/>
        <v/>
      </c>
      <c r="O117" s="133"/>
      <c r="P117" s="133"/>
      <c r="Q117" s="133"/>
      <c r="R117" s="2219"/>
      <c r="S117" s="1948"/>
      <c r="T117" s="1948"/>
      <c r="U117" s="1948"/>
      <c r="V117" s="1948"/>
      <c r="W117" s="1948"/>
      <c r="X117" s="1948"/>
      <c r="Y117" s="1948"/>
      <c r="Z117" s="1948"/>
      <c r="AA117" s="1948"/>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126"/>
      <c r="BP117" s="126"/>
      <c r="BQ117" s="126"/>
      <c r="BR117" s="126"/>
      <c r="BS117" s="126"/>
      <c r="BT117" s="126"/>
      <c r="BU117" s="126"/>
      <c r="BV117" s="126"/>
      <c r="BW117" s="126"/>
      <c r="BX117" s="126"/>
      <c r="BY117" s="126"/>
      <c r="BZ117" s="126"/>
      <c r="CA117" s="126"/>
      <c r="CB117" s="126"/>
      <c r="CC117" s="126"/>
      <c r="CD117" s="126"/>
      <c r="CE117" s="126"/>
      <c r="CF117" s="126"/>
      <c r="CG117" s="126"/>
      <c r="CH117" s="126"/>
      <c r="CI117" s="126"/>
      <c r="CJ117" s="126"/>
      <c r="CK117" s="126"/>
      <c r="CL117" s="126"/>
      <c r="CM117" s="126"/>
      <c r="CN117" s="126"/>
      <c r="CO117" s="126"/>
      <c r="CP117" s="126"/>
      <c r="CQ117" s="126"/>
      <c r="CR117" s="126"/>
      <c r="CS117" s="126"/>
      <c r="CT117" s="126"/>
      <c r="CU117" s="126"/>
      <c r="CV117" s="126"/>
      <c r="CW117" s="126"/>
      <c r="CX117" s="126"/>
      <c r="CY117" s="126"/>
      <c r="CZ117" s="126"/>
      <c r="DA117" s="126"/>
      <c r="DB117" s="126"/>
      <c r="DC117" s="126"/>
      <c r="DD117" s="126"/>
      <c r="DE117" s="126"/>
      <c r="DF117" s="126"/>
      <c r="DG117" s="126"/>
      <c r="DH117" s="126"/>
      <c r="DI117" s="126"/>
      <c r="DJ117" s="126"/>
      <c r="DK117" s="126"/>
      <c r="DL117" s="126"/>
      <c r="DM117" s="126"/>
      <c r="DN117" s="126"/>
      <c r="DO117" s="126"/>
      <c r="DP117" s="126"/>
      <c r="DQ117" s="126"/>
      <c r="DR117" s="126"/>
      <c r="DS117" s="126"/>
      <c r="DT117" s="126"/>
      <c r="DU117" s="126"/>
      <c r="DV117" s="126"/>
      <c r="DW117" s="126"/>
      <c r="DX117" s="126"/>
      <c r="DY117" s="126"/>
      <c r="DZ117" s="126"/>
      <c r="EA117" s="126"/>
      <c r="EB117" s="126"/>
      <c r="EC117" s="126"/>
      <c r="ED117" s="126"/>
      <c r="EE117" s="126"/>
      <c r="EF117" s="126"/>
      <c r="EG117" s="126"/>
      <c r="EH117" s="126"/>
      <c r="EI117" s="126"/>
      <c r="EJ117" s="126"/>
      <c r="EK117" s="126"/>
      <c r="EL117" s="126"/>
      <c r="EM117" s="126"/>
      <c r="EN117" s="126"/>
      <c r="EO117" s="126"/>
      <c r="EP117" s="126"/>
      <c r="EQ117" s="126"/>
      <c r="ER117" s="126"/>
      <c r="ES117" s="126"/>
      <c r="ET117" s="126"/>
      <c r="EU117" s="126"/>
      <c r="EV117" s="126"/>
      <c r="EW117" s="126"/>
      <c r="EX117" s="126"/>
      <c r="EY117" s="126"/>
      <c r="EZ117" s="126"/>
      <c r="FA117" s="126"/>
      <c r="FB117" s="126"/>
      <c r="FC117" s="126"/>
      <c r="FD117" s="126"/>
      <c r="FE117" s="126"/>
      <c r="FF117" s="126"/>
      <c r="FG117" s="126"/>
      <c r="FH117" s="126"/>
      <c r="FI117" s="126"/>
      <c r="FJ117" s="126"/>
      <c r="FK117" s="126"/>
      <c r="FL117" s="126"/>
      <c r="FM117" s="126"/>
      <c r="FN117" s="126"/>
      <c r="FO117" s="126"/>
      <c r="FP117" s="126"/>
      <c r="FQ117" s="126"/>
      <c r="FR117" s="126"/>
      <c r="FS117" s="126"/>
      <c r="FT117" s="126"/>
      <c r="FU117" s="126"/>
      <c r="FV117" s="126"/>
      <c r="FW117" s="126"/>
      <c r="FX117" s="126"/>
    </row>
    <row r="118" spans="1:180" s="1075" customFormat="1" ht="32.25">
      <c r="A118" s="994" t="s">
        <v>1597</v>
      </c>
      <c r="B118" s="561" t="s">
        <v>1555</v>
      </c>
      <c r="C118" s="1004">
        <v>41597</v>
      </c>
      <c r="D118" s="559">
        <v>47058</v>
      </c>
      <c r="E118" s="559" t="str">
        <f t="shared" ca="1" si="12"/>
        <v>VIGENTE</v>
      </c>
      <c r="F118" s="559" t="str">
        <f t="shared" ca="1" si="13"/>
        <v>OK</v>
      </c>
      <c r="G118" s="561" t="s">
        <v>1278</v>
      </c>
      <c r="H118" s="999" t="s">
        <v>4012</v>
      </c>
      <c r="I118" s="996" t="s">
        <v>3658</v>
      </c>
      <c r="J118" s="997" t="s">
        <v>3659</v>
      </c>
      <c r="K118" s="998" t="s">
        <v>1554</v>
      </c>
      <c r="L118" s="1104"/>
      <c r="M118" s="1104" t="str">
        <f t="shared" si="16"/>
        <v>D1310-90</v>
      </c>
      <c r="N118" s="1104" t="str">
        <f t="shared" si="17"/>
        <v/>
      </c>
      <c r="O118" s="730"/>
      <c r="P118" s="730"/>
      <c r="Q118" s="730"/>
      <c r="R118" s="2221"/>
      <c r="S118" s="2222"/>
      <c r="T118" s="2222"/>
      <c r="U118" s="2222"/>
      <c r="V118" s="2222"/>
      <c r="W118" s="2222"/>
      <c r="X118" s="2222"/>
      <c r="Y118" s="2222"/>
      <c r="Z118" s="2222"/>
      <c r="AA118" s="2222"/>
      <c r="AB118" s="731"/>
      <c r="AC118" s="731"/>
      <c r="AD118" s="731"/>
      <c r="AE118" s="731"/>
      <c r="AF118" s="731"/>
      <c r="AG118" s="731"/>
      <c r="AH118" s="731"/>
      <c r="AI118" s="731"/>
      <c r="AJ118" s="731"/>
      <c r="AK118" s="731"/>
      <c r="AL118" s="731"/>
      <c r="AM118" s="731"/>
      <c r="AN118" s="731"/>
      <c r="AO118" s="731"/>
      <c r="AP118" s="731"/>
      <c r="AQ118" s="731"/>
      <c r="AR118" s="731"/>
      <c r="AS118" s="731"/>
      <c r="AT118" s="731"/>
      <c r="AU118" s="731"/>
      <c r="AV118" s="731"/>
      <c r="AW118" s="731"/>
      <c r="AX118" s="731"/>
      <c r="AY118" s="731"/>
      <c r="AZ118" s="731"/>
      <c r="BA118" s="731"/>
      <c r="BB118" s="731"/>
      <c r="BC118" s="731"/>
      <c r="BD118" s="731"/>
      <c r="BE118" s="731"/>
      <c r="BF118" s="731"/>
      <c r="BG118" s="731"/>
      <c r="BH118" s="731"/>
      <c r="BI118" s="731"/>
      <c r="BJ118" s="731"/>
      <c r="BK118" s="731"/>
      <c r="BL118" s="731"/>
      <c r="BM118" s="731"/>
      <c r="BN118" s="731"/>
      <c r="BO118" s="731"/>
      <c r="BP118" s="731"/>
      <c r="BQ118" s="731"/>
      <c r="BR118" s="731"/>
      <c r="BS118" s="731"/>
      <c r="BT118" s="731"/>
      <c r="BU118" s="731"/>
      <c r="BV118" s="731"/>
      <c r="BW118" s="731"/>
      <c r="BX118" s="731"/>
      <c r="BY118" s="731"/>
      <c r="BZ118" s="731"/>
      <c r="CA118" s="731"/>
      <c r="CB118" s="731"/>
      <c r="CC118" s="731"/>
      <c r="CD118" s="731"/>
      <c r="CE118" s="731"/>
      <c r="CF118" s="731"/>
      <c r="CG118" s="731"/>
      <c r="CH118" s="731"/>
      <c r="CI118" s="731"/>
      <c r="CJ118" s="731"/>
      <c r="CK118" s="731"/>
      <c r="CL118" s="731"/>
      <c r="CM118" s="731"/>
      <c r="CN118" s="731"/>
      <c r="CO118" s="731"/>
      <c r="CP118" s="731"/>
      <c r="CQ118" s="731"/>
      <c r="CR118" s="731"/>
      <c r="CS118" s="731"/>
      <c r="CT118" s="731"/>
      <c r="CU118" s="731"/>
      <c r="CV118" s="731"/>
      <c r="CW118" s="731"/>
      <c r="CX118" s="731"/>
      <c r="CY118" s="731"/>
      <c r="CZ118" s="731"/>
      <c r="DA118" s="731"/>
      <c r="DB118" s="731"/>
      <c r="DC118" s="731"/>
      <c r="DD118" s="731"/>
      <c r="DE118" s="731"/>
      <c r="DF118" s="731"/>
      <c r="DG118" s="731"/>
      <c r="DH118" s="731"/>
      <c r="DI118" s="731"/>
      <c r="DJ118" s="731"/>
      <c r="DK118" s="731"/>
      <c r="DL118" s="731"/>
      <c r="DM118" s="731"/>
      <c r="DN118" s="731"/>
      <c r="DO118" s="731"/>
      <c r="DP118" s="731"/>
      <c r="DQ118" s="731"/>
      <c r="DR118" s="731"/>
      <c r="DS118" s="731"/>
      <c r="DT118" s="731"/>
      <c r="DU118" s="731"/>
      <c r="DV118" s="731"/>
      <c r="DW118" s="731"/>
      <c r="DX118" s="731"/>
      <c r="DY118" s="731"/>
      <c r="DZ118" s="731"/>
      <c r="EA118" s="731"/>
      <c r="EB118" s="731"/>
      <c r="EC118" s="731"/>
      <c r="ED118" s="731"/>
      <c r="EE118" s="731"/>
      <c r="EF118" s="731"/>
      <c r="EG118" s="731"/>
      <c r="EH118" s="731"/>
      <c r="EI118" s="731"/>
      <c r="EJ118" s="731"/>
      <c r="EK118" s="731"/>
      <c r="EL118" s="731"/>
      <c r="EM118" s="731"/>
      <c r="EN118" s="731"/>
      <c r="EO118" s="731"/>
      <c r="EP118" s="731"/>
      <c r="EQ118" s="731"/>
      <c r="ER118" s="731"/>
      <c r="ES118" s="731"/>
      <c r="ET118" s="731"/>
      <c r="EU118" s="731"/>
      <c r="EV118" s="731"/>
      <c r="EW118" s="731"/>
      <c r="EX118" s="731"/>
      <c r="EY118" s="731"/>
      <c r="EZ118" s="731"/>
      <c r="FA118" s="731"/>
      <c r="FB118" s="731"/>
      <c r="FC118" s="731"/>
      <c r="FD118" s="731"/>
      <c r="FE118" s="731"/>
      <c r="FF118" s="731"/>
      <c r="FG118" s="731"/>
      <c r="FH118" s="731"/>
      <c r="FI118" s="731"/>
      <c r="FJ118" s="731"/>
      <c r="FK118" s="731"/>
      <c r="FL118" s="731"/>
      <c r="FM118" s="731"/>
      <c r="FN118" s="731"/>
      <c r="FO118" s="731"/>
      <c r="FP118" s="731"/>
      <c r="FQ118" s="731"/>
      <c r="FR118" s="731"/>
      <c r="FS118" s="731"/>
      <c r="FT118" s="731"/>
      <c r="FU118" s="731"/>
      <c r="FV118" s="731"/>
      <c r="FW118" s="731"/>
      <c r="FX118" s="731"/>
    </row>
    <row r="119" spans="1:180" s="134" customFormat="1" ht="30">
      <c r="A119" s="1026" t="s">
        <v>1589</v>
      </c>
      <c r="B119" s="197" t="s">
        <v>1562</v>
      </c>
      <c r="C119" s="774">
        <v>41597</v>
      </c>
      <c r="D119" s="198">
        <v>47058</v>
      </c>
      <c r="E119" s="198" t="str">
        <f t="shared" ca="1" si="12"/>
        <v>VIGENTE</v>
      </c>
      <c r="F119" s="198" t="str">
        <f t="shared" ca="1" si="13"/>
        <v>OK</v>
      </c>
      <c r="G119" s="197" t="s">
        <v>1277</v>
      </c>
      <c r="H119" s="1027" t="s">
        <v>5414</v>
      </c>
      <c r="I119" s="1028" t="s">
        <v>1563</v>
      </c>
      <c r="J119" s="1239"/>
      <c r="K119" s="810"/>
      <c r="L119" s="132"/>
      <c r="M119" s="132" t="str">
        <f t="shared" si="16"/>
        <v>D1310-91</v>
      </c>
      <c r="N119" s="132" t="str">
        <f t="shared" si="17"/>
        <v/>
      </c>
      <c r="O119" s="133"/>
      <c r="P119" s="133"/>
      <c r="Q119" s="133"/>
      <c r="R119" s="2219"/>
      <c r="S119" s="1948"/>
      <c r="T119" s="1948"/>
      <c r="U119" s="1948"/>
      <c r="V119" s="1948"/>
      <c r="W119" s="1948"/>
      <c r="X119" s="1948"/>
      <c r="Y119" s="1948"/>
      <c r="Z119" s="1948"/>
      <c r="AA119" s="1948"/>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26"/>
      <c r="AZ119" s="126"/>
      <c r="BA119" s="126"/>
      <c r="BB119" s="126"/>
      <c r="BC119" s="126"/>
      <c r="BD119" s="126"/>
      <c r="BE119" s="126"/>
      <c r="BF119" s="126"/>
      <c r="BG119" s="126"/>
      <c r="BH119" s="126"/>
      <c r="BI119" s="126"/>
      <c r="BJ119" s="126"/>
      <c r="BK119" s="126"/>
      <c r="BL119" s="126"/>
      <c r="BM119" s="126"/>
      <c r="BN119" s="126"/>
      <c r="BO119" s="126"/>
      <c r="BP119" s="126"/>
      <c r="BQ119" s="126"/>
      <c r="BR119" s="126"/>
      <c r="BS119" s="126"/>
      <c r="BT119" s="126"/>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126"/>
      <c r="CP119" s="126"/>
      <c r="CQ119" s="126"/>
      <c r="CR119" s="126"/>
      <c r="CS119" s="126"/>
      <c r="CT119" s="126"/>
      <c r="CU119" s="126"/>
      <c r="CV119" s="126"/>
      <c r="CW119" s="126"/>
      <c r="CX119" s="126"/>
      <c r="CY119" s="126"/>
      <c r="CZ119" s="126"/>
      <c r="DA119" s="126"/>
      <c r="DB119" s="126"/>
      <c r="DC119" s="126"/>
      <c r="DD119" s="126"/>
      <c r="DE119" s="126"/>
      <c r="DF119" s="126"/>
      <c r="DG119" s="126"/>
      <c r="DH119" s="126"/>
      <c r="DI119" s="126"/>
      <c r="DJ119" s="126"/>
      <c r="DK119" s="126"/>
      <c r="DL119" s="126"/>
      <c r="DM119" s="126"/>
      <c r="DN119" s="126"/>
      <c r="DO119" s="126"/>
      <c r="DP119" s="126"/>
      <c r="DQ119" s="126"/>
      <c r="DR119" s="126"/>
      <c r="DS119" s="126"/>
      <c r="DT119" s="126"/>
      <c r="DU119" s="126"/>
      <c r="DV119" s="126"/>
      <c r="DW119" s="126"/>
      <c r="DX119" s="126"/>
      <c r="DY119" s="126"/>
      <c r="DZ119" s="126"/>
      <c r="EA119" s="126"/>
      <c r="EB119" s="126"/>
      <c r="EC119" s="126"/>
      <c r="ED119" s="126"/>
      <c r="EE119" s="126"/>
      <c r="EF119" s="126"/>
      <c r="EG119" s="126"/>
      <c r="EH119" s="126"/>
      <c r="EI119" s="126"/>
      <c r="EJ119" s="126"/>
      <c r="EK119" s="126"/>
      <c r="EL119" s="126"/>
      <c r="EM119" s="126"/>
      <c r="EN119" s="126"/>
      <c r="EO119" s="126"/>
      <c r="EP119" s="126"/>
      <c r="EQ119" s="126"/>
      <c r="ER119" s="126"/>
      <c r="ES119" s="126"/>
      <c r="ET119" s="126"/>
      <c r="EU119" s="126"/>
      <c r="EV119" s="126"/>
      <c r="EW119" s="126"/>
      <c r="EX119" s="126"/>
      <c r="EY119" s="126"/>
      <c r="EZ119" s="126"/>
      <c r="FA119" s="126"/>
      <c r="FB119" s="126"/>
      <c r="FC119" s="126"/>
      <c r="FD119" s="126"/>
      <c r="FE119" s="126"/>
      <c r="FF119" s="126"/>
      <c r="FG119" s="126"/>
      <c r="FH119" s="126"/>
      <c r="FI119" s="126"/>
      <c r="FJ119" s="126"/>
      <c r="FK119" s="126"/>
      <c r="FL119" s="126"/>
      <c r="FM119" s="126"/>
      <c r="FN119" s="126"/>
      <c r="FO119" s="126"/>
      <c r="FP119" s="126"/>
      <c r="FQ119" s="126"/>
      <c r="FR119" s="126"/>
      <c r="FS119" s="126"/>
      <c r="FT119" s="126"/>
      <c r="FU119" s="126"/>
      <c r="FV119" s="126"/>
      <c r="FW119" s="126"/>
      <c r="FX119" s="126"/>
    </row>
    <row r="120" spans="1:180" s="134" customFormat="1">
      <c r="A120" s="1001" t="s">
        <v>1588</v>
      </c>
      <c r="B120" s="161" t="s">
        <v>1567</v>
      </c>
      <c r="C120" s="157">
        <v>41597</v>
      </c>
      <c r="D120" s="158">
        <v>47058</v>
      </c>
      <c r="E120" s="158" t="str">
        <f t="shared" ca="1" si="12"/>
        <v>VIGENTE</v>
      </c>
      <c r="F120" s="158" t="str">
        <f t="shared" ca="1" si="13"/>
        <v>OK</v>
      </c>
      <c r="G120" s="161" t="s">
        <v>1277</v>
      </c>
      <c r="H120" s="159" t="s">
        <v>1569</v>
      </c>
      <c r="I120" s="1003"/>
      <c r="J120" s="1003" t="s">
        <v>1564</v>
      </c>
      <c r="K120" s="807" t="s">
        <v>1571</v>
      </c>
      <c r="L120" s="132"/>
      <c r="M120" s="132" t="str">
        <f t="shared" si="16"/>
        <v>D1310-92</v>
      </c>
      <c r="N120" s="132" t="str">
        <f t="shared" si="17"/>
        <v/>
      </c>
      <c r="O120" s="133"/>
      <c r="P120" s="133"/>
      <c r="Q120" s="133"/>
      <c r="R120" s="2219"/>
      <c r="S120" s="1948"/>
      <c r="T120" s="1948"/>
      <c r="U120" s="1948"/>
      <c r="V120" s="1948"/>
      <c r="W120" s="1948"/>
      <c r="X120" s="1948"/>
      <c r="Y120" s="1948"/>
      <c r="Z120" s="1948"/>
      <c r="AA120" s="1948"/>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26"/>
      <c r="BD120" s="126"/>
      <c r="BE120" s="126"/>
      <c r="BF120" s="126"/>
      <c r="BG120" s="126"/>
      <c r="BH120" s="126"/>
      <c r="BI120" s="126"/>
      <c r="BJ120" s="126"/>
      <c r="BK120" s="126"/>
      <c r="BL120" s="126"/>
      <c r="BM120" s="126"/>
      <c r="BN120" s="126"/>
      <c r="BO120" s="126"/>
      <c r="BP120" s="126"/>
      <c r="BQ120" s="126"/>
      <c r="BR120" s="126"/>
      <c r="BS120" s="126"/>
      <c r="BT120" s="126"/>
      <c r="BU120" s="126"/>
      <c r="BV120" s="126"/>
      <c r="BW120" s="126"/>
      <c r="BX120" s="126"/>
      <c r="BY120" s="126"/>
      <c r="BZ120" s="126"/>
      <c r="CA120" s="126"/>
      <c r="CB120" s="126"/>
      <c r="CC120" s="126"/>
      <c r="CD120" s="126"/>
      <c r="CE120" s="126"/>
      <c r="CF120" s="126"/>
      <c r="CG120" s="126"/>
      <c r="CH120" s="126"/>
      <c r="CI120" s="126"/>
      <c r="CJ120" s="126"/>
      <c r="CK120" s="126"/>
      <c r="CL120" s="126"/>
      <c r="CM120" s="126"/>
      <c r="CN120" s="126"/>
      <c r="CO120" s="126"/>
      <c r="CP120" s="126"/>
      <c r="CQ120" s="126"/>
      <c r="CR120" s="126"/>
      <c r="CS120" s="126"/>
      <c r="CT120" s="126"/>
      <c r="CU120" s="126"/>
      <c r="CV120" s="126"/>
      <c r="CW120" s="126"/>
      <c r="CX120" s="126"/>
      <c r="CY120" s="126"/>
      <c r="CZ120" s="126"/>
      <c r="DA120" s="126"/>
      <c r="DB120" s="126"/>
      <c r="DC120" s="126"/>
      <c r="DD120" s="126"/>
      <c r="DE120" s="126"/>
      <c r="DF120" s="126"/>
      <c r="DG120" s="126"/>
      <c r="DH120" s="126"/>
      <c r="DI120" s="126"/>
      <c r="DJ120" s="126"/>
      <c r="DK120" s="126"/>
      <c r="DL120" s="126"/>
      <c r="DM120" s="126"/>
      <c r="DN120" s="126"/>
      <c r="DO120" s="126"/>
      <c r="DP120" s="126"/>
      <c r="DQ120" s="126"/>
      <c r="DR120" s="126"/>
      <c r="DS120" s="126"/>
      <c r="DT120" s="126"/>
      <c r="DU120" s="126"/>
      <c r="DV120" s="126"/>
      <c r="DW120" s="126"/>
      <c r="DX120" s="126"/>
      <c r="DY120" s="126"/>
      <c r="DZ120" s="126"/>
      <c r="EA120" s="126"/>
      <c r="EB120" s="126"/>
      <c r="EC120" s="126"/>
      <c r="ED120" s="126"/>
      <c r="EE120" s="126"/>
      <c r="EF120" s="126"/>
      <c r="EG120" s="126"/>
      <c r="EH120" s="126"/>
      <c r="EI120" s="126"/>
      <c r="EJ120" s="126"/>
      <c r="EK120" s="126"/>
      <c r="EL120" s="126"/>
      <c r="EM120" s="126"/>
      <c r="EN120" s="126"/>
      <c r="EO120" s="126"/>
      <c r="EP120" s="126"/>
      <c r="EQ120" s="126"/>
      <c r="ER120" s="126"/>
      <c r="ES120" s="126"/>
      <c r="ET120" s="126"/>
      <c r="EU120" s="126"/>
      <c r="EV120" s="126"/>
      <c r="EW120" s="126"/>
      <c r="EX120" s="126"/>
      <c r="EY120" s="126"/>
      <c r="EZ120" s="126"/>
      <c r="FA120" s="126"/>
      <c r="FB120" s="126"/>
      <c r="FC120" s="126"/>
      <c r="FD120" s="126"/>
      <c r="FE120" s="126"/>
      <c r="FF120" s="126"/>
      <c r="FG120" s="126"/>
      <c r="FH120" s="126"/>
      <c r="FI120" s="126"/>
      <c r="FJ120" s="126"/>
      <c r="FK120" s="126"/>
      <c r="FL120" s="126"/>
      <c r="FM120" s="126"/>
      <c r="FN120" s="126"/>
      <c r="FO120" s="126"/>
      <c r="FP120" s="126"/>
      <c r="FQ120" s="126"/>
      <c r="FR120" s="126"/>
      <c r="FS120" s="126"/>
      <c r="FT120" s="126"/>
      <c r="FU120" s="126"/>
      <c r="FV120" s="126"/>
      <c r="FW120" s="126"/>
      <c r="FX120" s="126"/>
    </row>
    <row r="121" spans="1:180" s="134" customFormat="1">
      <c r="A121" s="1001" t="s">
        <v>1588</v>
      </c>
      <c r="B121" s="161" t="s">
        <v>1568</v>
      </c>
      <c r="C121" s="157">
        <v>41597</v>
      </c>
      <c r="D121" s="158">
        <v>47058</v>
      </c>
      <c r="E121" s="158" t="str">
        <f t="shared" ca="1" si="12"/>
        <v>VIGENTE</v>
      </c>
      <c r="F121" s="158" t="str">
        <f t="shared" ca="1" si="13"/>
        <v>OK</v>
      </c>
      <c r="G121" s="161" t="s">
        <v>1277</v>
      </c>
      <c r="H121" s="159" t="s">
        <v>1570</v>
      </c>
      <c r="I121" s="1003"/>
      <c r="J121" s="1003" t="s">
        <v>1564</v>
      </c>
      <c r="K121" s="807" t="s">
        <v>1572</v>
      </c>
      <c r="L121" s="132"/>
      <c r="M121" s="132" t="str">
        <f t="shared" si="16"/>
        <v>D1311-95</v>
      </c>
      <c r="N121" s="132" t="str">
        <f t="shared" si="17"/>
        <v/>
      </c>
      <c r="O121" s="133"/>
      <c r="P121" s="133"/>
      <c r="Q121" s="133"/>
      <c r="R121" s="2219"/>
      <c r="S121" s="1948"/>
      <c r="T121" s="1948"/>
      <c r="U121" s="1948"/>
      <c r="V121" s="1948"/>
      <c r="W121" s="1948"/>
      <c r="X121" s="1948"/>
      <c r="Y121" s="1948"/>
      <c r="Z121" s="1948"/>
      <c r="AA121" s="1948"/>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26"/>
      <c r="BF121" s="126"/>
      <c r="BG121" s="126"/>
      <c r="BH121" s="126"/>
      <c r="BI121" s="126"/>
      <c r="BJ121" s="126"/>
      <c r="BK121" s="126"/>
      <c r="BL121" s="126"/>
      <c r="BM121" s="126"/>
      <c r="BN121" s="126"/>
      <c r="BO121" s="126"/>
      <c r="BP121" s="126"/>
      <c r="BQ121" s="126"/>
      <c r="BR121" s="126"/>
      <c r="BS121" s="126"/>
      <c r="BT121" s="126"/>
      <c r="BU121" s="126"/>
      <c r="BV121" s="126"/>
      <c r="BW121" s="126"/>
      <c r="BX121" s="126"/>
      <c r="BY121" s="126"/>
      <c r="BZ121" s="126"/>
      <c r="CA121" s="126"/>
      <c r="CB121" s="126"/>
      <c r="CC121" s="126"/>
      <c r="CD121" s="126"/>
      <c r="CE121" s="126"/>
      <c r="CF121" s="126"/>
      <c r="CG121" s="126"/>
      <c r="CH121" s="126"/>
      <c r="CI121" s="126"/>
      <c r="CJ121" s="126"/>
      <c r="CK121" s="126"/>
      <c r="CL121" s="126"/>
      <c r="CM121" s="126"/>
      <c r="CN121" s="126"/>
      <c r="CO121" s="126"/>
      <c r="CP121" s="126"/>
      <c r="CQ121" s="126"/>
      <c r="CR121" s="126"/>
      <c r="CS121" s="126"/>
      <c r="CT121" s="126"/>
      <c r="CU121" s="126"/>
      <c r="CV121" s="126"/>
      <c r="CW121" s="126"/>
      <c r="CX121" s="126"/>
      <c r="CY121" s="126"/>
      <c r="CZ121" s="126"/>
      <c r="DA121" s="126"/>
      <c r="DB121" s="126"/>
      <c r="DC121" s="126"/>
      <c r="DD121" s="126"/>
      <c r="DE121" s="126"/>
      <c r="DF121" s="126"/>
      <c r="DG121" s="126"/>
      <c r="DH121" s="126"/>
      <c r="DI121" s="126"/>
      <c r="DJ121" s="126"/>
      <c r="DK121" s="126"/>
      <c r="DL121" s="126"/>
      <c r="DM121" s="126"/>
      <c r="DN121" s="126"/>
      <c r="DO121" s="126"/>
      <c r="DP121" s="126"/>
      <c r="DQ121" s="126"/>
      <c r="DR121" s="126"/>
      <c r="DS121" s="126"/>
      <c r="DT121" s="126"/>
      <c r="DU121" s="126"/>
      <c r="DV121" s="126"/>
      <c r="DW121" s="126"/>
      <c r="DX121" s="126"/>
      <c r="DY121" s="126"/>
      <c r="DZ121" s="126"/>
      <c r="EA121" s="126"/>
      <c r="EB121" s="126"/>
      <c r="EC121" s="126"/>
      <c r="ED121" s="126"/>
      <c r="EE121" s="126"/>
      <c r="EF121" s="126"/>
      <c r="EG121" s="126"/>
      <c r="EH121" s="126"/>
      <c r="EI121" s="126"/>
      <c r="EJ121" s="126"/>
      <c r="EK121" s="126"/>
      <c r="EL121" s="126"/>
      <c r="EM121" s="126"/>
      <c r="EN121" s="126"/>
      <c r="EO121" s="126"/>
      <c r="EP121" s="126"/>
      <c r="EQ121" s="126"/>
      <c r="ER121" s="126"/>
      <c r="ES121" s="126"/>
      <c r="ET121" s="126"/>
      <c r="EU121" s="126"/>
      <c r="EV121" s="126"/>
      <c r="EW121" s="126"/>
      <c r="EX121" s="126"/>
      <c r="EY121" s="126"/>
      <c r="EZ121" s="126"/>
      <c r="FA121" s="126"/>
      <c r="FB121" s="126"/>
      <c r="FC121" s="126"/>
      <c r="FD121" s="126"/>
      <c r="FE121" s="126"/>
      <c r="FF121" s="126"/>
      <c r="FG121" s="126"/>
      <c r="FH121" s="126"/>
      <c r="FI121" s="126"/>
      <c r="FJ121" s="126"/>
      <c r="FK121" s="126"/>
      <c r="FL121" s="126"/>
      <c r="FM121" s="126"/>
      <c r="FN121" s="126"/>
      <c r="FO121" s="126"/>
      <c r="FP121" s="126"/>
      <c r="FQ121" s="126"/>
      <c r="FR121" s="126"/>
      <c r="FS121" s="126"/>
      <c r="FT121" s="126"/>
      <c r="FU121" s="126"/>
      <c r="FV121" s="126"/>
      <c r="FW121" s="126"/>
      <c r="FX121" s="126"/>
    </row>
    <row r="122" spans="1:180" s="134" customFormat="1" ht="30">
      <c r="A122" s="1001" t="s">
        <v>1587</v>
      </c>
      <c r="B122" s="161" t="s">
        <v>1566</v>
      </c>
      <c r="C122" s="157">
        <v>41597</v>
      </c>
      <c r="D122" s="158">
        <v>47058</v>
      </c>
      <c r="E122" s="158" t="str">
        <f t="shared" ref="E122:E185" ca="1" si="18">IF(D122&lt;=$T$2,"CADUCADO","VIGENTE")</f>
        <v>VIGENTE</v>
      </c>
      <c r="F122" s="158" t="str">
        <f t="shared" ref="F122:F185" ca="1" si="19">IF($T$2&gt;=(EDATE(D122,-4)),"ALERTA","OK")</f>
        <v>OK</v>
      </c>
      <c r="G122" s="161" t="s">
        <v>1277</v>
      </c>
      <c r="H122" s="159" t="s">
        <v>1573</v>
      </c>
      <c r="I122" s="617" t="s">
        <v>1574</v>
      </c>
      <c r="J122" s="1003" t="s">
        <v>1575</v>
      </c>
      <c r="K122" s="809">
        <v>10759350</v>
      </c>
      <c r="L122" s="132"/>
      <c r="M122" s="132" t="str">
        <f t="shared" si="16"/>
        <v>D1311-96</v>
      </c>
      <c r="N122" s="132" t="str">
        <f t="shared" si="17"/>
        <v/>
      </c>
      <c r="O122" s="133"/>
      <c r="P122" s="133"/>
      <c r="Q122" s="133"/>
      <c r="R122" s="2219"/>
      <c r="S122" s="1948"/>
      <c r="T122" s="1948"/>
      <c r="U122" s="1948"/>
      <c r="V122" s="1948"/>
      <c r="W122" s="1948"/>
      <c r="X122" s="1948"/>
      <c r="Y122" s="1948"/>
      <c r="Z122" s="1948"/>
      <c r="AA122" s="1948"/>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26"/>
      <c r="BJ122" s="126"/>
      <c r="BK122" s="126"/>
      <c r="BL122" s="126"/>
      <c r="BM122" s="126"/>
      <c r="BN122" s="126"/>
      <c r="BO122" s="126"/>
      <c r="BP122" s="126"/>
      <c r="BQ122" s="126"/>
      <c r="BR122" s="126"/>
      <c r="BS122" s="126"/>
      <c r="BT122" s="126"/>
      <c r="BU122" s="126"/>
      <c r="BV122" s="126"/>
      <c r="BW122" s="126"/>
      <c r="BX122" s="126"/>
      <c r="BY122" s="126"/>
      <c r="BZ122" s="126"/>
      <c r="CA122" s="126"/>
      <c r="CB122" s="126"/>
      <c r="CC122" s="126"/>
      <c r="CD122" s="126"/>
      <c r="CE122" s="126"/>
      <c r="CF122" s="126"/>
      <c r="CG122" s="126"/>
      <c r="CH122" s="126"/>
      <c r="CI122" s="126"/>
      <c r="CJ122" s="126"/>
      <c r="CK122" s="126"/>
      <c r="CL122" s="126"/>
      <c r="CM122" s="126"/>
      <c r="CN122" s="126"/>
      <c r="CO122" s="126"/>
      <c r="CP122" s="126"/>
      <c r="CQ122" s="126"/>
      <c r="CR122" s="126"/>
      <c r="CS122" s="126"/>
      <c r="CT122" s="126"/>
      <c r="CU122" s="126"/>
      <c r="CV122" s="126"/>
      <c r="CW122" s="126"/>
      <c r="CX122" s="126"/>
      <c r="CY122" s="126"/>
      <c r="CZ122" s="126"/>
      <c r="DA122" s="126"/>
      <c r="DB122" s="126"/>
      <c r="DC122" s="126"/>
      <c r="DD122" s="126"/>
      <c r="DE122" s="126"/>
      <c r="DF122" s="126"/>
      <c r="DG122" s="126"/>
      <c r="DH122" s="126"/>
      <c r="DI122" s="126"/>
      <c r="DJ122" s="126"/>
      <c r="DK122" s="126"/>
      <c r="DL122" s="126"/>
      <c r="DM122" s="126"/>
      <c r="DN122" s="126"/>
      <c r="DO122" s="126"/>
      <c r="DP122" s="126"/>
      <c r="DQ122" s="126"/>
      <c r="DR122" s="126"/>
      <c r="DS122" s="126"/>
      <c r="DT122" s="126"/>
      <c r="DU122" s="126"/>
      <c r="DV122" s="126"/>
      <c r="DW122" s="126"/>
      <c r="DX122" s="126"/>
      <c r="DY122" s="126"/>
      <c r="DZ122" s="126"/>
      <c r="EA122" s="126"/>
      <c r="EB122" s="126"/>
      <c r="EC122" s="126"/>
      <c r="ED122" s="126"/>
      <c r="EE122" s="126"/>
      <c r="EF122" s="126"/>
      <c r="EG122" s="126"/>
      <c r="EH122" s="126"/>
      <c r="EI122" s="126"/>
      <c r="EJ122" s="126"/>
      <c r="EK122" s="126"/>
      <c r="EL122" s="126"/>
      <c r="EM122" s="126"/>
      <c r="EN122" s="126"/>
      <c r="EO122" s="126"/>
      <c r="EP122" s="126"/>
      <c r="EQ122" s="126"/>
      <c r="ER122" s="126"/>
      <c r="ES122" s="126"/>
      <c r="ET122" s="126"/>
      <c r="EU122" s="126"/>
      <c r="EV122" s="126"/>
      <c r="EW122" s="126"/>
      <c r="EX122" s="126"/>
      <c r="EY122" s="126"/>
      <c r="EZ122" s="126"/>
      <c r="FA122" s="126"/>
      <c r="FB122" s="126"/>
      <c r="FC122" s="126"/>
      <c r="FD122" s="126"/>
      <c r="FE122" s="126"/>
      <c r="FF122" s="126"/>
      <c r="FG122" s="126"/>
      <c r="FH122" s="126"/>
      <c r="FI122" s="126"/>
      <c r="FJ122" s="126"/>
      <c r="FK122" s="126"/>
      <c r="FL122" s="126"/>
      <c r="FM122" s="126"/>
      <c r="FN122" s="126"/>
      <c r="FO122" s="126"/>
      <c r="FP122" s="126"/>
      <c r="FQ122" s="126"/>
      <c r="FR122" s="126"/>
      <c r="FS122" s="126"/>
      <c r="FT122" s="126"/>
      <c r="FU122" s="126"/>
      <c r="FV122" s="126"/>
      <c r="FW122" s="126"/>
      <c r="FX122" s="126"/>
    </row>
    <row r="123" spans="1:180" s="1075" customFormat="1" ht="28.5" customHeight="1">
      <c r="A123" s="1001" t="s">
        <v>1587</v>
      </c>
      <c r="B123" s="161" t="s">
        <v>1576</v>
      </c>
      <c r="C123" s="157">
        <v>41597</v>
      </c>
      <c r="D123" s="158">
        <v>47058</v>
      </c>
      <c r="E123" s="158" t="str">
        <f t="shared" ca="1" si="18"/>
        <v>VIGENTE</v>
      </c>
      <c r="F123" s="158" t="str">
        <f t="shared" ca="1" si="19"/>
        <v>OK</v>
      </c>
      <c r="G123" s="161" t="s">
        <v>1277</v>
      </c>
      <c r="H123" s="159" t="s">
        <v>1577</v>
      </c>
      <c r="I123" s="617" t="s">
        <v>1578</v>
      </c>
      <c r="J123" s="1003" t="s">
        <v>1579</v>
      </c>
      <c r="K123" s="807" t="s">
        <v>1580</v>
      </c>
      <c r="L123" s="132"/>
      <c r="M123" s="132" t="str">
        <f t="shared" si="16"/>
        <v>D1311-96</v>
      </c>
      <c r="N123" s="132" t="str">
        <f t="shared" si="17"/>
        <v>1</v>
      </c>
      <c r="O123" s="133"/>
      <c r="P123" s="133"/>
      <c r="Q123" s="133"/>
      <c r="R123" s="2221"/>
      <c r="S123" s="2222"/>
      <c r="T123" s="2222"/>
      <c r="U123" s="2222"/>
      <c r="V123" s="2222"/>
      <c r="W123" s="2222"/>
      <c r="X123" s="2222"/>
      <c r="Y123" s="2222"/>
      <c r="Z123" s="2222"/>
      <c r="AA123" s="2222"/>
      <c r="AB123" s="731"/>
      <c r="AC123" s="731"/>
      <c r="AD123" s="731"/>
      <c r="AE123" s="731"/>
      <c r="AF123" s="731"/>
      <c r="AG123" s="731"/>
      <c r="AH123" s="731"/>
      <c r="AI123" s="731"/>
      <c r="AJ123" s="731"/>
      <c r="AK123" s="731"/>
      <c r="AL123" s="731"/>
      <c r="AM123" s="731"/>
      <c r="AN123" s="731"/>
      <c r="AO123" s="731"/>
      <c r="AP123" s="731"/>
      <c r="AQ123" s="731"/>
      <c r="AR123" s="731"/>
      <c r="AS123" s="731"/>
      <c r="AT123" s="731"/>
      <c r="AU123" s="731"/>
      <c r="AV123" s="731"/>
      <c r="AW123" s="731"/>
      <c r="AX123" s="731"/>
      <c r="AY123" s="731"/>
      <c r="AZ123" s="731"/>
      <c r="BA123" s="731"/>
      <c r="BB123" s="731"/>
      <c r="BC123" s="731"/>
      <c r="BD123" s="731"/>
      <c r="BE123" s="731"/>
      <c r="BF123" s="731"/>
      <c r="BG123" s="731"/>
      <c r="BH123" s="731"/>
      <c r="BI123" s="731"/>
      <c r="BJ123" s="731"/>
      <c r="BK123" s="731"/>
      <c r="BL123" s="731"/>
      <c r="BM123" s="731"/>
      <c r="BN123" s="731"/>
      <c r="BO123" s="731"/>
      <c r="BP123" s="731"/>
      <c r="BQ123" s="731"/>
      <c r="BR123" s="731"/>
      <c r="BS123" s="731"/>
      <c r="BT123" s="731"/>
      <c r="BU123" s="731"/>
      <c r="BV123" s="731"/>
      <c r="BW123" s="731"/>
      <c r="BX123" s="731"/>
      <c r="BY123" s="731"/>
      <c r="BZ123" s="731"/>
      <c r="CA123" s="731"/>
      <c r="CB123" s="731"/>
      <c r="CC123" s="731"/>
      <c r="CD123" s="731"/>
      <c r="CE123" s="731"/>
      <c r="CF123" s="731"/>
      <c r="CG123" s="731"/>
      <c r="CH123" s="731"/>
      <c r="CI123" s="731"/>
      <c r="CJ123" s="731"/>
      <c r="CK123" s="731"/>
      <c r="CL123" s="731"/>
      <c r="CM123" s="731"/>
      <c r="CN123" s="731"/>
      <c r="CO123" s="731"/>
      <c r="CP123" s="731"/>
      <c r="CQ123" s="731"/>
      <c r="CR123" s="731"/>
      <c r="CS123" s="731"/>
      <c r="CT123" s="731"/>
      <c r="CU123" s="731"/>
      <c r="CV123" s="731"/>
      <c r="CW123" s="731"/>
      <c r="CX123" s="731"/>
      <c r="CY123" s="731"/>
      <c r="CZ123" s="731"/>
      <c r="DA123" s="731"/>
      <c r="DB123" s="731"/>
      <c r="DC123" s="731"/>
      <c r="DD123" s="731"/>
      <c r="DE123" s="731"/>
      <c r="DF123" s="731"/>
      <c r="DG123" s="731"/>
      <c r="DH123" s="731"/>
      <c r="DI123" s="731"/>
      <c r="DJ123" s="731"/>
      <c r="DK123" s="731"/>
      <c r="DL123" s="731"/>
      <c r="DM123" s="731"/>
      <c r="DN123" s="731"/>
      <c r="DO123" s="731"/>
      <c r="DP123" s="731"/>
      <c r="DQ123" s="731"/>
      <c r="DR123" s="731"/>
      <c r="DS123" s="731"/>
      <c r="DT123" s="731"/>
      <c r="DU123" s="731"/>
      <c r="DV123" s="731"/>
      <c r="DW123" s="731"/>
      <c r="DX123" s="731"/>
      <c r="DY123" s="731"/>
      <c r="DZ123" s="731"/>
      <c r="EA123" s="731"/>
      <c r="EB123" s="731"/>
      <c r="EC123" s="731"/>
      <c r="ED123" s="731"/>
      <c r="EE123" s="731"/>
      <c r="EF123" s="731"/>
      <c r="EG123" s="731"/>
      <c r="EH123" s="731"/>
      <c r="EI123" s="731"/>
      <c r="EJ123" s="731"/>
      <c r="EK123" s="731"/>
      <c r="EL123" s="731"/>
      <c r="EM123" s="731"/>
      <c r="EN123" s="731"/>
      <c r="EO123" s="731"/>
      <c r="EP123" s="731"/>
      <c r="EQ123" s="731"/>
      <c r="ER123" s="731"/>
      <c r="ES123" s="731"/>
      <c r="ET123" s="731"/>
      <c r="EU123" s="731"/>
      <c r="EV123" s="731"/>
      <c r="EW123" s="731"/>
      <c r="EX123" s="731"/>
      <c r="EY123" s="731"/>
      <c r="EZ123" s="731"/>
      <c r="FA123" s="731"/>
      <c r="FB123" s="731"/>
      <c r="FC123" s="731"/>
      <c r="FD123" s="731"/>
      <c r="FE123" s="731"/>
      <c r="FF123" s="731"/>
      <c r="FG123" s="731"/>
      <c r="FH123" s="731"/>
      <c r="FI123" s="731"/>
      <c r="FJ123" s="731"/>
      <c r="FK123" s="731"/>
      <c r="FL123" s="731"/>
      <c r="FM123" s="731"/>
      <c r="FN123" s="731"/>
      <c r="FO123" s="731"/>
      <c r="FP123" s="731"/>
      <c r="FQ123" s="731"/>
      <c r="FR123" s="731"/>
      <c r="FS123" s="731"/>
      <c r="FT123" s="731"/>
      <c r="FU123" s="731"/>
      <c r="FV123" s="731"/>
      <c r="FW123" s="731"/>
      <c r="FX123" s="731"/>
    </row>
    <row r="124" spans="1:180" s="1075" customFormat="1" ht="35.25" customHeight="1">
      <c r="A124" s="1001" t="s">
        <v>1587</v>
      </c>
      <c r="B124" s="161" t="s">
        <v>1565</v>
      </c>
      <c r="C124" s="157">
        <v>41597</v>
      </c>
      <c r="D124" s="158">
        <v>47058</v>
      </c>
      <c r="E124" s="158" t="str">
        <f t="shared" ca="1" si="18"/>
        <v>VIGENTE</v>
      </c>
      <c r="F124" s="158" t="str">
        <f t="shared" ca="1" si="19"/>
        <v>OK</v>
      </c>
      <c r="G124" s="161" t="s">
        <v>1277</v>
      </c>
      <c r="H124" s="159" t="s">
        <v>1581</v>
      </c>
      <c r="I124" s="617" t="s">
        <v>1574</v>
      </c>
      <c r="J124" s="1003" t="s">
        <v>1579</v>
      </c>
      <c r="K124" s="809">
        <v>11355279</v>
      </c>
      <c r="L124" s="132"/>
      <c r="M124" s="132" t="str">
        <f t="shared" si="16"/>
        <v>D1311-96</v>
      </c>
      <c r="N124" s="132" t="str">
        <f t="shared" si="17"/>
        <v>2</v>
      </c>
      <c r="O124" s="133"/>
      <c r="P124" s="133"/>
      <c r="Q124" s="133"/>
      <c r="R124" s="2221"/>
      <c r="S124" s="2222"/>
      <c r="T124" s="2222"/>
      <c r="U124" s="2222"/>
      <c r="V124" s="2222"/>
      <c r="W124" s="2222"/>
      <c r="X124" s="2222"/>
      <c r="Y124" s="2222"/>
      <c r="Z124" s="2222"/>
      <c r="AA124" s="2222"/>
      <c r="AB124" s="731"/>
      <c r="AC124" s="731"/>
      <c r="AD124" s="731"/>
      <c r="AE124" s="731"/>
      <c r="AF124" s="731"/>
      <c r="AG124" s="731"/>
      <c r="AH124" s="731"/>
      <c r="AI124" s="731"/>
      <c r="AJ124" s="731"/>
      <c r="AK124" s="731"/>
      <c r="AL124" s="731"/>
      <c r="AM124" s="731"/>
      <c r="AN124" s="731"/>
      <c r="AO124" s="731"/>
      <c r="AP124" s="731"/>
      <c r="AQ124" s="731"/>
      <c r="AR124" s="731"/>
      <c r="AS124" s="731"/>
      <c r="AT124" s="731"/>
      <c r="AU124" s="731"/>
      <c r="AV124" s="731"/>
      <c r="AW124" s="731"/>
      <c r="AX124" s="731"/>
      <c r="AY124" s="731"/>
      <c r="AZ124" s="731"/>
      <c r="BA124" s="731"/>
      <c r="BB124" s="731"/>
      <c r="BC124" s="731"/>
      <c r="BD124" s="731"/>
      <c r="BE124" s="731"/>
      <c r="BF124" s="731"/>
      <c r="BG124" s="731"/>
      <c r="BH124" s="731"/>
      <c r="BI124" s="731"/>
      <c r="BJ124" s="731"/>
      <c r="BK124" s="731"/>
      <c r="BL124" s="731"/>
      <c r="BM124" s="731"/>
      <c r="BN124" s="731"/>
      <c r="BO124" s="731"/>
      <c r="BP124" s="731"/>
      <c r="BQ124" s="731"/>
      <c r="BR124" s="731"/>
      <c r="BS124" s="731"/>
      <c r="BT124" s="731"/>
      <c r="BU124" s="731"/>
      <c r="BV124" s="731"/>
      <c r="BW124" s="731"/>
      <c r="BX124" s="731"/>
      <c r="BY124" s="731"/>
      <c r="BZ124" s="731"/>
      <c r="CA124" s="731"/>
      <c r="CB124" s="731"/>
      <c r="CC124" s="731"/>
      <c r="CD124" s="731"/>
      <c r="CE124" s="731"/>
      <c r="CF124" s="731"/>
      <c r="CG124" s="731"/>
      <c r="CH124" s="731"/>
      <c r="CI124" s="731"/>
      <c r="CJ124" s="731"/>
      <c r="CK124" s="731"/>
      <c r="CL124" s="731"/>
      <c r="CM124" s="731"/>
      <c r="CN124" s="731"/>
      <c r="CO124" s="731"/>
      <c r="CP124" s="731"/>
      <c r="CQ124" s="731"/>
      <c r="CR124" s="731"/>
      <c r="CS124" s="731"/>
      <c r="CT124" s="731"/>
      <c r="CU124" s="731"/>
      <c r="CV124" s="731"/>
      <c r="CW124" s="731"/>
      <c r="CX124" s="731"/>
      <c r="CY124" s="731"/>
      <c r="CZ124" s="731"/>
      <c r="DA124" s="731"/>
      <c r="DB124" s="731"/>
      <c r="DC124" s="731"/>
      <c r="DD124" s="731"/>
      <c r="DE124" s="731"/>
      <c r="DF124" s="731"/>
      <c r="DG124" s="731"/>
      <c r="DH124" s="731"/>
      <c r="DI124" s="731"/>
      <c r="DJ124" s="731"/>
      <c r="DK124" s="731"/>
      <c r="DL124" s="731"/>
      <c r="DM124" s="731"/>
      <c r="DN124" s="731"/>
      <c r="DO124" s="731"/>
      <c r="DP124" s="731"/>
      <c r="DQ124" s="731"/>
      <c r="DR124" s="731"/>
      <c r="DS124" s="731"/>
      <c r="DT124" s="731"/>
      <c r="DU124" s="731"/>
      <c r="DV124" s="731"/>
      <c r="DW124" s="731"/>
      <c r="DX124" s="731"/>
      <c r="DY124" s="731"/>
      <c r="DZ124" s="731"/>
      <c r="EA124" s="731"/>
      <c r="EB124" s="731"/>
      <c r="EC124" s="731"/>
      <c r="ED124" s="731"/>
      <c r="EE124" s="731"/>
      <c r="EF124" s="731"/>
      <c r="EG124" s="731"/>
      <c r="EH124" s="731"/>
      <c r="EI124" s="731"/>
      <c r="EJ124" s="731"/>
      <c r="EK124" s="731"/>
      <c r="EL124" s="731"/>
      <c r="EM124" s="731"/>
      <c r="EN124" s="731"/>
      <c r="EO124" s="731"/>
      <c r="EP124" s="731"/>
      <c r="EQ124" s="731"/>
      <c r="ER124" s="731"/>
      <c r="ES124" s="731"/>
      <c r="ET124" s="731"/>
      <c r="EU124" s="731"/>
      <c r="EV124" s="731"/>
      <c r="EW124" s="731"/>
      <c r="EX124" s="731"/>
      <c r="EY124" s="731"/>
      <c r="EZ124" s="731"/>
      <c r="FA124" s="731"/>
      <c r="FB124" s="731"/>
      <c r="FC124" s="731"/>
      <c r="FD124" s="731"/>
      <c r="FE124" s="731"/>
      <c r="FF124" s="731"/>
      <c r="FG124" s="731"/>
      <c r="FH124" s="731"/>
      <c r="FI124" s="731"/>
      <c r="FJ124" s="731"/>
      <c r="FK124" s="731"/>
      <c r="FL124" s="731"/>
      <c r="FM124" s="731"/>
      <c r="FN124" s="731"/>
      <c r="FO124" s="731"/>
      <c r="FP124" s="731"/>
      <c r="FQ124" s="731"/>
      <c r="FR124" s="731"/>
      <c r="FS124" s="731"/>
      <c r="FT124" s="731"/>
      <c r="FU124" s="731"/>
      <c r="FV124" s="731"/>
      <c r="FW124" s="731"/>
      <c r="FX124" s="731"/>
    </row>
    <row r="125" spans="1:180" s="134" customFormat="1" ht="30">
      <c r="A125" s="1001" t="s">
        <v>1587</v>
      </c>
      <c r="B125" s="161" t="s">
        <v>1582</v>
      </c>
      <c r="C125" s="157">
        <v>41597</v>
      </c>
      <c r="D125" s="158">
        <v>47058</v>
      </c>
      <c r="E125" s="158" t="str">
        <f t="shared" ca="1" si="18"/>
        <v>VIGENTE</v>
      </c>
      <c r="F125" s="158" t="str">
        <f t="shared" ca="1" si="19"/>
        <v>OK</v>
      </c>
      <c r="G125" s="161" t="s">
        <v>1277</v>
      </c>
      <c r="H125" s="159" t="s">
        <v>1583</v>
      </c>
      <c r="I125" s="617" t="s">
        <v>1584</v>
      </c>
      <c r="J125" s="1003" t="s">
        <v>1585</v>
      </c>
      <c r="K125" s="809">
        <v>12172623</v>
      </c>
      <c r="L125" s="132"/>
      <c r="M125" s="132" t="str">
        <f t="shared" si="16"/>
        <v>D1311-98</v>
      </c>
      <c r="N125" s="132" t="str">
        <f t="shared" si="17"/>
        <v/>
      </c>
      <c r="O125" s="133"/>
      <c r="P125" s="133"/>
      <c r="Q125" s="133"/>
      <c r="R125" s="2219"/>
      <c r="S125" s="1948"/>
      <c r="T125" s="1948"/>
      <c r="U125" s="1948"/>
      <c r="V125" s="1948"/>
      <c r="W125" s="1948"/>
      <c r="X125" s="1948"/>
      <c r="Y125" s="1948"/>
      <c r="Z125" s="1948"/>
      <c r="AA125" s="1948"/>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26"/>
      <c r="BJ125" s="126"/>
      <c r="BK125" s="126"/>
      <c r="BL125" s="126"/>
      <c r="BM125" s="126"/>
      <c r="BN125" s="126"/>
      <c r="BO125" s="126"/>
      <c r="BP125" s="126"/>
      <c r="BQ125" s="126"/>
      <c r="BR125" s="126"/>
      <c r="BS125" s="126"/>
      <c r="BT125" s="126"/>
      <c r="BU125" s="126"/>
      <c r="BV125" s="126"/>
      <c r="BW125" s="126"/>
      <c r="BX125" s="126"/>
      <c r="BY125" s="126"/>
      <c r="BZ125" s="126"/>
      <c r="CA125" s="126"/>
      <c r="CB125" s="126"/>
      <c r="CC125" s="126"/>
      <c r="CD125" s="126"/>
      <c r="CE125" s="126"/>
      <c r="CF125" s="126"/>
      <c r="CG125" s="126"/>
      <c r="CH125" s="126"/>
      <c r="CI125" s="126"/>
      <c r="CJ125" s="126"/>
      <c r="CK125" s="126"/>
      <c r="CL125" s="126"/>
      <c r="CM125" s="126"/>
      <c r="CN125" s="126"/>
      <c r="CO125" s="126"/>
      <c r="CP125" s="126"/>
      <c r="CQ125" s="126"/>
      <c r="CR125" s="126"/>
      <c r="CS125" s="126"/>
      <c r="CT125" s="126"/>
      <c r="CU125" s="126"/>
      <c r="CV125" s="126"/>
      <c r="CW125" s="126"/>
      <c r="CX125" s="126"/>
      <c r="CY125" s="126"/>
      <c r="CZ125" s="126"/>
      <c r="DA125" s="126"/>
      <c r="DB125" s="126"/>
      <c r="DC125" s="126"/>
      <c r="DD125" s="126"/>
      <c r="DE125" s="126"/>
      <c r="DF125" s="126"/>
      <c r="DG125" s="126"/>
      <c r="DH125" s="126"/>
      <c r="DI125" s="126"/>
      <c r="DJ125" s="126"/>
      <c r="DK125" s="126"/>
      <c r="DL125" s="126"/>
      <c r="DM125" s="126"/>
      <c r="DN125" s="126"/>
      <c r="DO125" s="126"/>
      <c r="DP125" s="126"/>
      <c r="DQ125" s="126"/>
      <c r="DR125" s="126"/>
      <c r="DS125" s="126"/>
      <c r="DT125" s="126"/>
      <c r="DU125" s="126"/>
      <c r="DV125" s="126"/>
      <c r="DW125" s="126"/>
      <c r="DX125" s="126"/>
      <c r="DY125" s="126"/>
      <c r="DZ125" s="126"/>
      <c r="EA125" s="126"/>
      <c r="EB125" s="126"/>
      <c r="EC125" s="126"/>
      <c r="ED125" s="126"/>
      <c r="EE125" s="126"/>
      <c r="EF125" s="126"/>
      <c r="EG125" s="126"/>
      <c r="EH125" s="126"/>
      <c r="EI125" s="126"/>
      <c r="EJ125" s="126"/>
      <c r="EK125" s="126"/>
      <c r="EL125" s="126"/>
      <c r="EM125" s="126"/>
      <c r="EN125" s="126"/>
      <c r="EO125" s="126"/>
      <c r="EP125" s="126"/>
      <c r="EQ125" s="126"/>
      <c r="ER125" s="126"/>
      <c r="ES125" s="126"/>
      <c r="ET125" s="126"/>
      <c r="EU125" s="126"/>
      <c r="EV125" s="126"/>
      <c r="EW125" s="126"/>
      <c r="EX125" s="126"/>
      <c r="EY125" s="126"/>
      <c r="EZ125" s="126"/>
      <c r="FA125" s="126"/>
      <c r="FB125" s="126"/>
      <c r="FC125" s="126"/>
      <c r="FD125" s="126"/>
      <c r="FE125" s="126"/>
      <c r="FF125" s="126"/>
      <c r="FG125" s="126"/>
      <c r="FH125" s="126"/>
      <c r="FI125" s="126"/>
      <c r="FJ125" s="126"/>
      <c r="FK125" s="126"/>
      <c r="FL125" s="126"/>
      <c r="FM125" s="126"/>
      <c r="FN125" s="126"/>
      <c r="FO125" s="126"/>
      <c r="FP125" s="126"/>
      <c r="FQ125" s="126"/>
      <c r="FR125" s="126"/>
      <c r="FS125" s="126"/>
      <c r="FT125" s="126"/>
      <c r="FU125" s="126"/>
      <c r="FV125" s="126"/>
      <c r="FW125" s="126"/>
      <c r="FX125" s="126"/>
    </row>
    <row r="126" spans="1:180" s="1075" customFormat="1" ht="65.25">
      <c r="A126" s="1252" t="s">
        <v>1589</v>
      </c>
      <c r="B126" s="1253" t="s">
        <v>1612</v>
      </c>
      <c r="C126" s="1253">
        <v>41617</v>
      </c>
      <c r="D126" s="1253">
        <v>45261</v>
      </c>
      <c r="E126" s="1253" t="str">
        <f t="shared" ca="1" si="18"/>
        <v>CADUCADO</v>
      </c>
      <c r="F126" s="1253" t="str">
        <f t="shared" ca="1" si="19"/>
        <v>ALERTA</v>
      </c>
      <c r="G126" s="1253" t="s">
        <v>1277</v>
      </c>
      <c r="H126" s="1254" t="s">
        <v>1611</v>
      </c>
      <c r="I126" s="1254" t="s">
        <v>4074</v>
      </c>
      <c r="J126" s="1253"/>
      <c r="K126" s="1305"/>
      <c r="L126" s="132"/>
      <c r="M126" s="132" t="str">
        <f t="shared" si="16"/>
        <v>D1311-94</v>
      </c>
      <c r="N126" s="132" t="str">
        <f t="shared" si="17"/>
        <v/>
      </c>
      <c r="O126" s="133"/>
      <c r="P126" s="133"/>
      <c r="Q126" s="133"/>
      <c r="R126" s="2221"/>
      <c r="S126" s="2222"/>
      <c r="T126" s="2222"/>
      <c r="U126" s="2222"/>
      <c r="V126" s="2222"/>
      <c r="W126" s="2222"/>
      <c r="X126" s="2222"/>
      <c r="Y126" s="2222"/>
      <c r="Z126" s="2222"/>
      <c r="AA126" s="2222"/>
      <c r="AB126" s="731"/>
      <c r="AC126" s="731"/>
      <c r="AD126" s="731"/>
      <c r="AE126" s="731"/>
      <c r="AF126" s="731"/>
      <c r="AG126" s="731"/>
      <c r="AH126" s="731"/>
      <c r="AI126" s="731"/>
      <c r="AJ126" s="731"/>
      <c r="AK126" s="731"/>
      <c r="AL126" s="731"/>
      <c r="AM126" s="731"/>
      <c r="AN126" s="731"/>
      <c r="AO126" s="731"/>
      <c r="AP126" s="731"/>
      <c r="AQ126" s="731"/>
      <c r="AR126" s="731"/>
      <c r="AS126" s="731"/>
      <c r="AT126" s="731"/>
      <c r="AU126" s="731"/>
      <c r="AV126" s="731"/>
      <c r="AW126" s="731"/>
      <c r="AX126" s="731"/>
      <c r="AY126" s="731"/>
      <c r="AZ126" s="731"/>
      <c r="BA126" s="731"/>
      <c r="BB126" s="731"/>
      <c r="BC126" s="731"/>
      <c r="BD126" s="731"/>
      <c r="BE126" s="731"/>
      <c r="BF126" s="731"/>
      <c r="BG126" s="731"/>
      <c r="BH126" s="731"/>
      <c r="BI126" s="731"/>
      <c r="BJ126" s="731"/>
      <c r="BK126" s="731"/>
      <c r="BL126" s="731"/>
      <c r="BM126" s="731"/>
      <c r="BN126" s="731"/>
      <c r="BO126" s="731"/>
      <c r="BP126" s="731"/>
      <c r="BQ126" s="731"/>
      <c r="BR126" s="731"/>
      <c r="BS126" s="731"/>
      <c r="BT126" s="731"/>
      <c r="BU126" s="731"/>
      <c r="BV126" s="731"/>
      <c r="BW126" s="731"/>
      <c r="BX126" s="731"/>
      <c r="BY126" s="731"/>
      <c r="BZ126" s="731"/>
      <c r="CA126" s="731"/>
      <c r="CB126" s="731"/>
      <c r="CC126" s="731"/>
      <c r="CD126" s="731"/>
      <c r="CE126" s="731"/>
      <c r="CF126" s="731"/>
      <c r="CG126" s="731"/>
      <c r="CH126" s="731"/>
      <c r="CI126" s="731"/>
      <c r="CJ126" s="731"/>
      <c r="CK126" s="731"/>
      <c r="CL126" s="731"/>
      <c r="CM126" s="731"/>
      <c r="CN126" s="731"/>
      <c r="CO126" s="731"/>
      <c r="CP126" s="731"/>
      <c r="CQ126" s="731"/>
      <c r="CR126" s="731"/>
      <c r="CS126" s="731"/>
      <c r="CT126" s="731"/>
      <c r="CU126" s="731"/>
      <c r="CV126" s="731"/>
      <c r="CW126" s="731"/>
      <c r="CX126" s="731"/>
      <c r="CY126" s="731"/>
      <c r="CZ126" s="731"/>
      <c r="DA126" s="731"/>
      <c r="DB126" s="731"/>
      <c r="DC126" s="731"/>
      <c r="DD126" s="731"/>
      <c r="DE126" s="731"/>
      <c r="DF126" s="731"/>
      <c r="DG126" s="731"/>
      <c r="DH126" s="731"/>
      <c r="DI126" s="731"/>
      <c r="DJ126" s="731"/>
      <c r="DK126" s="731"/>
      <c r="DL126" s="731"/>
      <c r="DM126" s="731"/>
      <c r="DN126" s="731"/>
      <c r="DO126" s="731"/>
      <c r="DP126" s="731"/>
      <c r="DQ126" s="731"/>
      <c r="DR126" s="731"/>
      <c r="DS126" s="731"/>
      <c r="DT126" s="731"/>
      <c r="DU126" s="731"/>
      <c r="DV126" s="731"/>
      <c r="DW126" s="731"/>
      <c r="DX126" s="731"/>
      <c r="DY126" s="731"/>
      <c r="DZ126" s="731"/>
      <c r="EA126" s="731"/>
      <c r="EB126" s="731"/>
      <c r="EC126" s="731"/>
      <c r="ED126" s="731"/>
      <c r="EE126" s="731"/>
      <c r="EF126" s="731"/>
      <c r="EG126" s="731"/>
      <c r="EH126" s="731"/>
      <c r="EI126" s="731"/>
      <c r="EJ126" s="731"/>
      <c r="EK126" s="731"/>
      <c r="EL126" s="731"/>
      <c r="EM126" s="731"/>
      <c r="EN126" s="731"/>
      <c r="EO126" s="731"/>
      <c r="EP126" s="731"/>
      <c r="EQ126" s="731"/>
      <c r="ER126" s="731"/>
      <c r="ES126" s="731"/>
      <c r="ET126" s="731"/>
      <c r="EU126" s="731"/>
      <c r="EV126" s="731"/>
      <c r="EW126" s="731"/>
      <c r="EX126" s="731"/>
      <c r="EY126" s="731"/>
      <c r="EZ126" s="731"/>
      <c r="FA126" s="731"/>
      <c r="FB126" s="731"/>
      <c r="FC126" s="731"/>
      <c r="FD126" s="731"/>
      <c r="FE126" s="731"/>
      <c r="FF126" s="731"/>
      <c r="FG126" s="731"/>
      <c r="FH126" s="731"/>
      <c r="FI126" s="731"/>
      <c r="FJ126" s="731"/>
      <c r="FK126" s="731"/>
      <c r="FL126" s="731"/>
      <c r="FM126" s="731"/>
      <c r="FN126" s="731"/>
      <c r="FO126" s="731"/>
      <c r="FP126" s="731"/>
      <c r="FQ126" s="731"/>
      <c r="FR126" s="731"/>
      <c r="FS126" s="731"/>
      <c r="FT126" s="731"/>
      <c r="FU126" s="731"/>
      <c r="FV126" s="731"/>
      <c r="FW126" s="731"/>
      <c r="FX126" s="731"/>
    </row>
    <row r="127" spans="1:180" s="134" customFormat="1">
      <c r="A127" s="1001" t="s">
        <v>1588</v>
      </c>
      <c r="B127" s="156" t="s">
        <v>1614</v>
      </c>
      <c r="C127" s="157">
        <v>41617</v>
      </c>
      <c r="D127" s="158">
        <v>45261</v>
      </c>
      <c r="E127" s="158" t="str">
        <f t="shared" ca="1" si="18"/>
        <v>CADUCADO</v>
      </c>
      <c r="F127" s="158" t="str">
        <f t="shared" ca="1" si="19"/>
        <v>ALERTA</v>
      </c>
      <c r="G127" s="161" t="s">
        <v>1277</v>
      </c>
      <c r="H127" s="159" t="s">
        <v>1617</v>
      </c>
      <c r="I127" s="617"/>
      <c r="J127" s="160" t="s">
        <v>1613</v>
      </c>
      <c r="K127" s="807" t="s">
        <v>1620</v>
      </c>
      <c r="L127" s="132"/>
      <c r="M127" s="132" t="str">
        <f t="shared" si="16"/>
        <v>D1311-97</v>
      </c>
      <c r="N127" s="132" t="str">
        <f t="shared" si="17"/>
        <v/>
      </c>
      <c r="O127" s="133"/>
      <c r="P127" s="133"/>
      <c r="Q127" s="133"/>
      <c r="R127" s="2219"/>
      <c r="S127" s="1948"/>
      <c r="T127" s="1948"/>
      <c r="U127" s="1948"/>
      <c r="V127" s="1948"/>
      <c r="W127" s="1948"/>
      <c r="X127" s="1948"/>
      <c r="Y127" s="1948"/>
      <c r="Z127" s="1948"/>
      <c r="AA127" s="1948"/>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26"/>
      <c r="BE127" s="126"/>
      <c r="BF127" s="126"/>
      <c r="BG127" s="126"/>
      <c r="BH127" s="126"/>
      <c r="BI127" s="126"/>
      <c r="BJ127" s="126"/>
      <c r="BK127" s="126"/>
      <c r="BL127" s="126"/>
      <c r="BM127" s="126"/>
      <c r="BN127" s="126"/>
      <c r="BO127" s="126"/>
      <c r="BP127" s="126"/>
      <c r="BQ127" s="126"/>
      <c r="BR127" s="126"/>
      <c r="BS127" s="126"/>
      <c r="BT127" s="126"/>
      <c r="BU127" s="126"/>
      <c r="BV127" s="126"/>
      <c r="BW127" s="126"/>
      <c r="BX127" s="126"/>
      <c r="BY127" s="126"/>
      <c r="BZ127" s="126"/>
      <c r="CA127" s="126"/>
      <c r="CB127" s="126"/>
      <c r="CC127" s="126"/>
      <c r="CD127" s="126"/>
      <c r="CE127" s="126"/>
      <c r="CF127" s="126"/>
      <c r="CG127" s="126"/>
      <c r="CH127" s="126"/>
      <c r="CI127" s="126"/>
      <c r="CJ127" s="126"/>
      <c r="CK127" s="126"/>
      <c r="CL127" s="126"/>
      <c r="CM127" s="126"/>
      <c r="CN127" s="126"/>
      <c r="CO127" s="126"/>
      <c r="CP127" s="126"/>
      <c r="CQ127" s="126"/>
      <c r="CR127" s="126"/>
      <c r="CS127" s="126"/>
      <c r="CT127" s="126"/>
      <c r="CU127" s="126"/>
      <c r="CV127" s="126"/>
      <c r="CW127" s="126"/>
      <c r="CX127" s="126"/>
      <c r="CY127" s="126"/>
      <c r="CZ127" s="126"/>
      <c r="DA127" s="126"/>
      <c r="DB127" s="126"/>
      <c r="DC127" s="126"/>
      <c r="DD127" s="126"/>
      <c r="DE127" s="126"/>
      <c r="DF127" s="126"/>
      <c r="DG127" s="126"/>
      <c r="DH127" s="126"/>
      <c r="DI127" s="126"/>
      <c r="DJ127" s="126"/>
      <c r="DK127" s="126"/>
      <c r="DL127" s="126"/>
      <c r="DM127" s="126"/>
      <c r="DN127" s="126"/>
      <c r="DO127" s="126"/>
      <c r="DP127" s="126"/>
      <c r="DQ127" s="126"/>
      <c r="DR127" s="126"/>
      <c r="DS127" s="126"/>
      <c r="DT127" s="126"/>
      <c r="DU127" s="126"/>
      <c r="DV127" s="126"/>
      <c r="DW127" s="126"/>
      <c r="DX127" s="126"/>
      <c r="DY127" s="126"/>
      <c r="DZ127" s="126"/>
      <c r="EA127" s="126"/>
      <c r="EB127" s="126"/>
      <c r="EC127" s="126"/>
      <c r="ED127" s="126"/>
      <c r="EE127" s="126"/>
      <c r="EF127" s="126"/>
      <c r="EG127" s="126"/>
      <c r="EH127" s="126"/>
      <c r="EI127" s="126"/>
      <c r="EJ127" s="126"/>
      <c r="EK127" s="126"/>
      <c r="EL127" s="126"/>
      <c r="EM127" s="126"/>
      <c r="EN127" s="126"/>
      <c r="EO127" s="126"/>
      <c r="EP127" s="126"/>
      <c r="EQ127" s="126"/>
      <c r="ER127" s="126"/>
      <c r="ES127" s="126"/>
      <c r="ET127" s="126"/>
      <c r="EU127" s="126"/>
      <c r="EV127" s="126"/>
      <c r="EW127" s="126"/>
      <c r="EX127" s="126"/>
      <c r="EY127" s="126"/>
      <c r="EZ127" s="126"/>
      <c r="FA127" s="126"/>
      <c r="FB127" s="126"/>
      <c r="FC127" s="126"/>
      <c r="FD127" s="126"/>
      <c r="FE127" s="126"/>
      <c r="FF127" s="126"/>
      <c r="FG127" s="126"/>
      <c r="FH127" s="126"/>
      <c r="FI127" s="126"/>
      <c r="FJ127" s="126"/>
      <c r="FK127" s="126"/>
      <c r="FL127" s="126"/>
      <c r="FM127" s="126"/>
      <c r="FN127" s="126"/>
      <c r="FO127" s="126"/>
      <c r="FP127" s="126"/>
      <c r="FQ127" s="126"/>
      <c r="FR127" s="126"/>
      <c r="FS127" s="126"/>
      <c r="FT127" s="126"/>
      <c r="FU127" s="126"/>
      <c r="FV127" s="126"/>
      <c r="FW127" s="126"/>
      <c r="FX127" s="126"/>
    </row>
    <row r="128" spans="1:180" s="134" customFormat="1">
      <c r="A128" s="1001" t="s">
        <v>1588</v>
      </c>
      <c r="B128" s="156" t="s">
        <v>1615</v>
      </c>
      <c r="C128" s="157">
        <v>41617</v>
      </c>
      <c r="D128" s="158">
        <v>45261</v>
      </c>
      <c r="E128" s="158" t="str">
        <f t="shared" ca="1" si="18"/>
        <v>CADUCADO</v>
      </c>
      <c r="F128" s="158" t="str">
        <f t="shared" ca="1" si="19"/>
        <v>ALERTA</v>
      </c>
      <c r="G128" s="161" t="s">
        <v>1277</v>
      </c>
      <c r="H128" s="159" t="s">
        <v>1618</v>
      </c>
      <c r="I128" s="617"/>
      <c r="J128" s="160" t="s">
        <v>1613</v>
      </c>
      <c r="K128" s="807" t="s">
        <v>1621</v>
      </c>
      <c r="L128" s="132"/>
      <c r="M128" s="132" t="str">
        <f t="shared" si="16"/>
        <v>D1311-93</v>
      </c>
      <c r="N128" s="132" t="str">
        <f t="shared" si="17"/>
        <v/>
      </c>
      <c r="O128" s="133"/>
      <c r="P128" s="133"/>
      <c r="Q128" s="133"/>
      <c r="R128" s="2219"/>
      <c r="S128" s="1948"/>
      <c r="T128" s="1948"/>
      <c r="U128" s="1948"/>
      <c r="V128" s="1948"/>
      <c r="W128" s="1948"/>
      <c r="X128" s="1948"/>
      <c r="Y128" s="1948"/>
      <c r="Z128" s="1948"/>
      <c r="AA128" s="1948"/>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26"/>
      <c r="AZ128" s="126"/>
      <c r="BA128" s="126"/>
      <c r="BB128" s="126"/>
      <c r="BC128" s="126"/>
      <c r="BD128" s="126"/>
      <c r="BE128" s="126"/>
      <c r="BF128" s="126"/>
      <c r="BG128" s="126"/>
      <c r="BH128" s="126"/>
      <c r="BI128" s="126"/>
      <c r="BJ128" s="126"/>
      <c r="BK128" s="126"/>
      <c r="BL128" s="126"/>
      <c r="BM128" s="126"/>
      <c r="BN128" s="126"/>
      <c r="BO128" s="126"/>
      <c r="BP128" s="126"/>
      <c r="BQ128" s="126"/>
      <c r="BR128" s="126"/>
      <c r="BS128" s="126"/>
      <c r="BT128" s="126"/>
      <c r="BU128" s="126"/>
      <c r="BV128" s="126"/>
      <c r="BW128" s="126"/>
      <c r="BX128" s="126"/>
      <c r="BY128" s="126"/>
      <c r="BZ128" s="126"/>
      <c r="CA128" s="126"/>
      <c r="CB128" s="126"/>
      <c r="CC128" s="126"/>
      <c r="CD128" s="126"/>
      <c r="CE128" s="126"/>
      <c r="CF128" s="126"/>
      <c r="CG128" s="126"/>
      <c r="CH128" s="126"/>
      <c r="CI128" s="126"/>
      <c r="CJ128" s="126"/>
      <c r="CK128" s="126"/>
      <c r="CL128" s="126"/>
      <c r="CM128" s="126"/>
      <c r="CN128" s="126"/>
      <c r="CO128" s="126"/>
      <c r="CP128" s="126"/>
      <c r="CQ128" s="126"/>
      <c r="CR128" s="126"/>
      <c r="CS128" s="126"/>
      <c r="CT128" s="126"/>
      <c r="CU128" s="126"/>
      <c r="CV128" s="126"/>
      <c r="CW128" s="126"/>
      <c r="CX128" s="126"/>
      <c r="CY128" s="126"/>
      <c r="CZ128" s="126"/>
      <c r="DA128" s="126"/>
      <c r="DB128" s="126"/>
      <c r="DC128" s="126"/>
      <c r="DD128" s="126"/>
      <c r="DE128" s="126"/>
      <c r="DF128" s="126"/>
      <c r="DG128" s="126"/>
      <c r="DH128" s="126"/>
      <c r="DI128" s="126"/>
      <c r="DJ128" s="126"/>
      <c r="DK128" s="126"/>
      <c r="DL128" s="126"/>
      <c r="DM128" s="126"/>
      <c r="DN128" s="126"/>
      <c r="DO128" s="126"/>
      <c r="DP128" s="126"/>
      <c r="DQ128" s="126"/>
      <c r="DR128" s="126"/>
      <c r="DS128" s="126"/>
      <c r="DT128" s="126"/>
      <c r="DU128" s="126"/>
      <c r="DV128" s="126"/>
      <c r="DW128" s="126"/>
      <c r="DX128" s="126"/>
      <c r="DY128" s="126"/>
      <c r="DZ128" s="126"/>
      <c r="EA128" s="126"/>
      <c r="EB128" s="126"/>
      <c r="EC128" s="126"/>
      <c r="ED128" s="126"/>
      <c r="EE128" s="126"/>
      <c r="EF128" s="126"/>
      <c r="EG128" s="126"/>
      <c r="EH128" s="126"/>
      <c r="EI128" s="126"/>
      <c r="EJ128" s="126"/>
      <c r="EK128" s="126"/>
      <c r="EL128" s="126"/>
      <c r="EM128" s="126"/>
      <c r="EN128" s="126"/>
      <c r="EO128" s="126"/>
      <c r="EP128" s="126"/>
      <c r="EQ128" s="126"/>
      <c r="ER128" s="126"/>
      <c r="ES128" s="126"/>
      <c r="ET128" s="126"/>
      <c r="EU128" s="126"/>
      <c r="EV128" s="126"/>
      <c r="EW128" s="126"/>
      <c r="EX128" s="126"/>
      <c r="EY128" s="126"/>
      <c r="EZ128" s="126"/>
      <c r="FA128" s="126"/>
      <c r="FB128" s="126"/>
      <c r="FC128" s="126"/>
      <c r="FD128" s="126"/>
      <c r="FE128" s="126"/>
      <c r="FF128" s="126"/>
      <c r="FG128" s="126"/>
      <c r="FH128" s="126"/>
      <c r="FI128" s="126"/>
      <c r="FJ128" s="126"/>
      <c r="FK128" s="126"/>
      <c r="FL128" s="126"/>
      <c r="FM128" s="126"/>
      <c r="FN128" s="126"/>
      <c r="FO128" s="126"/>
      <c r="FP128" s="126"/>
      <c r="FQ128" s="126"/>
      <c r="FR128" s="126"/>
      <c r="FS128" s="126"/>
      <c r="FT128" s="126"/>
      <c r="FU128" s="126"/>
      <c r="FV128" s="126"/>
      <c r="FW128" s="126"/>
      <c r="FX128" s="126"/>
    </row>
    <row r="129" spans="1:180" s="125" customFormat="1">
      <c r="A129" s="1001" t="s">
        <v>1588</v>
      </c>
      <c r="B129" s="156" t="s">
        <v>1616</v>
      </c>
      <c r="C129" s="157">
        <v>41617</v>
      </c>
      <c r="D129" s="158">
        <v>45261</v>
      </c>
      <c r="E129" s="158" t="str">
        <f t="shared" ca="1" si="18"/>
        <v>CADUCADO</v>
      </c>
      <c r="F129" s="158" t="str">
        <f t="shared" ca="1" si="19"/>
        <v>ALERTA</v>
      </c>
      <c r="G129" s="161" t="s">
        <v>1277</v>
      </c>
      <c r="H129" s="159" t="s">
        <v>1619</v>
      </c>
      <c r="I129" s="617"/>
      <c r="J129" s="160" t="s">
        <v>1613</v>
      </c>
      <c r="K129" s="807" t="s">
        <v>1622</v>
      </c>
      <c r="L129" s="132"/>
      <c r="M129" s="132" t="str">
        <f t="shared" si="16"/>
        <v>D1312-105</v>
      </c>
      <c r="N129" s="132" t="str">
        <f t="shared" si="17"/>
        <v/>
      </c>
      <c r="O129" s="133"/>
      <c r="P129" s="133"/>
      <c r="Q129" s="133"/>
      <c r="R129" s="2219"/>
      <c r="S129" s="1948"/>
      <c r="T129" s="1948"/>
      <c r="U129" s="1948"/>
      <c r="V129" s="1948"/>
      <c r="W129" s="1948"/>
      <c r="X129" s="1948"/>
      <c r="Y129" s="1948"/>
      <c r="Z129" s="1948"/>
      <c r="AA129" s="1948"/>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26"/>
      <c r="AZ129" s="126"/>
      <c r="BA129" s="126"/>
      <c r="BB129" s="126"/>
      <c r="BC129" s="126"/>
      <c r="BD129" s="126"/>
      <c r="BE129" s="126"/>
      <c r="BF129" s="126"/>
      <c r="BG129" s="126"/>
      <c r="BH129" s="126"/>
      <c r="BI129" s="126"/>
      <c r="BJ129" s="126"/>
      <c r="BK129" s="126"/>
      <c r="BL129" s="126"/>
      <c r="BM129" s="126"/>
      <c r="BN129" s="126"/>
      <c r="BO129" s="126"/>
      <c r="BP129" s="126"/>
      <c r="BQ129" s="126"/>
      <c r="BR129" s="126"/>
      <c r="BS129" s="126"/>
      <c r="BT129" s="126"/>
      <c r="BU129" s="126"/>
      <c r="BV129" s="126"/>
      <c r="BW129" s="126"/>
      <c r="BX129" s="126"/>
      <c r="BY129" s="126"/>
      <c r="BZ129" s="126"/>
      <c r="CA129" s="126"/>
      <c r="CB129" s="126"/>
      <c r="CC129" s="126"/>
      <c r="CD129" s="126"/>
      <c r="CE129" s="126"/>
      <c r="CF129" s="126"/>
      <c r="CG129" s="126"/>
      <c r="CH129" s="126"/>
      <c r="CI129" s="126"/>
      <c r="CJ129" s="126"/>
      <c r="CK129" s="126"/>
      <c r="CL129" s="126"/>
      <c r="CM129" s="126"/>
      <c r="CN129" s="126"/>
      <c r="CO129" s="126"/>
      <c r="CP129" s="126"/>
      <c r="CQ129" s="126"/>
      <c r="CR129" s="126"/>
      <c r="CS129" s="126"/>
      <c r="CT129" s="126"/>
      <c r="CU129" s="126"/>
      <c r="CV129" s="126"/>
      <c r="CW129" s="126"/>
      <c r="CX129" s="126"/>
      <c r="CY129" s="126"/>
      <c r="CZ129" s="126"/>
      <c r="DA129" s="126"/>
      <c r="DB129" s="126"/>
      <c r="DC129" s="126"/>
      <c r="DD129" s="126"/>
      <c r="DE129" s="126"/>
      <c r="DF129" s="126"/>
      <c r="DG129" s="126"/>
      <c r="DH129" s="126"/>
      <c r="DI129" s="126"/>
      <c r="DJ129" s="126"/>
      <c r="DK129" s="126"/>
      <c r="DL129" s="126"/>
      <c r="DM129" s="126"/>
      <c r="DN129" s="126"/>
      <c r="DO129" s="126"/>
      <c r="DP129" s="126"/>
      <c r="DQ129" s="126"/>
      <c r="DR129" s="126"/>
      <c r="DS129" s="126"/>
      <c r="DT129" s="126"/>
      <c r="DU129" s="126"/>
      <c r="DV129" s="126"/>
      <c r="DW129" s="126"/>
      <c r="DX129" s="126"/>
      <c r="DY129" s="126"/>
      <c r="DZ129" s="126"/>
      <c r="EA129" s="126"/>
      <c r="EB129" s="126"/>
      <c r="EC129" s="126"/>
      <c r="ED129" s="126"/>
      <c r="EE129" s="126"/>
      <c r="EF129" s="126"/>
      <c r="EG129" s="126"/>
      <c r="EH129" s="126"/>
      <c r="EI129" s="126"/>
      <c r="EJ129" s="126"/>
      <c r="EK129" s="126"/>
      <c r="EL129" s="126"/>
      <c r="EM129" s="126"/>
      <c r="EN129" s="126"/>
      <c r="EO129" s="126"/>
      <c r="EP129" s="126"/>
      <c r="EQ129" s="126"/>
      <c r="ER129" s="126"/>
      <c r="ES129" s="126"/>
      <c r="ET129" s="126"/>
      <c r="EU129" s="126"/>
      <c r="EV129" s="126"/>
      <c r="EW129" s="126"/>
      <c r="EX129" s="126"/>
      <c r="EY129" s="126"/>
      <c r="EZ129" s="126"/>
      <c r="FA129" s="126"/>
      <c r="FB129" s="126"/>
      <c r="FC129" s="126"/>
      <c r="FD129" s="126"/>
      <c r="FE129" s="126"/>
      <c r="FF129" s="126"/>
      <c r="FG129" s="126"/>
      <c r="FH129" s="126"/>
      <c r="FI129" s="126"/>
      <c r="FJ129" s="126"/>
      <c r="FK129" s="126"/>
      <c r="FL129" s="126"/>
      <c r="FM129" s="126"/>
      <c r="FN129" s="126"/>
      <c r="FO129" s="126"/>
      <c r="FP129" s="126"/>
      <c r="FQ129" s="126"/>
      <c r="FR129" s="126"/>
      <c r="FS129" s="126"/>
      <c r="FT129" s="126"/>
      <c r="FU129" s="126"/>
      <c r="FV129" s="126"/>
      <c r="FW129" s="126"/>
      <c r="FX129" s="126"/>
    </row>
    <row r="130" spans="1:180" s="134" customFormat="1" ht="20.100000000000001" customHeight="1">
      <c r="A130" s="1001" t="s">
        <v>1587</v>
      </c>
      <c r="B130" s="161" t="s">
        <v>1624</v>
      </c>
      <c r="C130" s="157">
        <v>41618</v>
      </c>
      <c r="D130" s="158">
        <v>47088</v>
      </c>
      <c r="E130" s="158" t="str">
        <f t="shared" ca="1" si="18"/>
        <v>VIGENTE</v>
      </c>
      <c r="F130" s="158" t="str">
        <f t="shared" ca="1" si="19"/>
        <v>OK</v>
      </c>
      <c r="G130" s="161" t="s">
        <v>1278</v>
      </c>
      <c r="H130" s="159" t="s">
        <v>1623</v>
      </c>
      <c r="I130" s="617" t="s">
        <v>1625</v>
      </c>
      <c r="J130" s="160" t="s">
        <v>1626</v>
      </c>
      <c r="K130" s="809" t="s">
        <v>1627</v>
      </c>
      <c r="L130" s="132"/>
      <c r="M130" s="132" t="str">
        <f t="shared" si="16"/>
        <v>D1312-105</v>
      </c>
      <c r="N130" s="132" t="str">
        <f t="shared" si="17"/>
        <v>1</v>
      </c>
      <c r="O130" s="133"/>
      <c r="P130" s="133"/>
      <c r="Q130" s="133"/>
      <c r="R130" s="2219"/>
      <c r="S130" s="1948"/>
      <c r="T130" s="1948"/>
      <c r="U130" s="1948"/>
      <c r="V130" s="1948"/>
      <c r="W130" s="1948"/>
      <c r="X130" s="1948"/>
      <c r="Y130" s="1948"/>
      <c r="Z130" s="1948"/>
      <c r="AA130" s="1948"/>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26"/>
      <c r="AZ130" s="126"/>
      <c r="BA130" s="126"/>
      <c r="BB130" s="126"/>
      <c r="BC130" s="126"/>
      <c r="BD130" s="126"/>
      <c r="BE130" s="126"/>
      <c r="BF130" s="126"/>
      <c r="BG130" s="126"/>
      <c r="BH130" s="126"/>
      <c r="BI130" s="126"/>
      <c r="BJ130" s="126"/>
      <c r="BK130" s="126"/>
      <c r="BL130" s="126"/>
      <c r="BM130" s="126"/>
      <c r="BN130" s="126"/>
      <c r="BO130" s="126"/>
      <c r="BP130" s="126"/>
      <c r="BQ130" s="126"/>
      <c r="BR130" s="126"/>
      <c r="BS130" s="126"/>
      <c r="BT130" s="126"/>
      <c r="BU130" s="126"/>
      <c r="BV130" s="126"/>
      <c r="BW130" s="126"/>
      <c r="BX130" s="126"/>
      <c r="BY130" s="126"/>
      <c r="BZ130" s="126"/>
      <c r="CA130" s="126"/>
      <c r="CB130" s="126"/>
      <c r="CC130" s="126"/>
      <c r="CD130" s="126"/>
      <c r="CE130" s="126"/>
      <c r="CF130" s="126"/>
      <c r="CG130" s="126"/>
      <c r="CH130" s="126"/>
      <c r="CI130" s="126"/>
      <c r="CJ130" s="126"/>
      <c r="CK130" s="126"/>
      <c r="CL130" s="126"/>
      <c r="CM130" s="126"/>
      <c r="CN130" s="126"/>
      <c r="CO130" s="126"/>
      <c r="CP130" s="126"/>
      <c r="CQ130" s="126"/>
      <c r="CR130" s="126"/>
      <c r="CS130" s="126"/>
      <c r="CT130" s="126"/>
      <c r="CU130" s="126"/>
      <c r="CV130" s="126"/>
      <c r="CW130" s="126"/>
      <c r="CX130" s="126"/>
      <c r="CY130" s="126"/>
      <c r="CZ130" s="126"/>
      <c r="DA130" s="126"/>
      <c r="DB130" s="126"/>
      <c r="DC130" s="126"/>
      <c r="DD130" s="126"/>
      <c r="DE130" s="126"/>
      <c r="DF130" s="126"/>
      <c r="DG130" s="126"/>
      <c r="DH130" s="126"/>
      <c r="DI130" s="126"/>
      <c r="DJ130" s="126"/>
      <c r="DK130" s="126"/>
      <c r="DL130" s="126"/>
      <c r="DM130" s="126"/>
      <c r="DN130" s="126"/>
      <c r="DO130" s="126"/>
      <c r="DP130" s="126"/>
      <c r="DQ130" s="126"/>
      <c r="DR130" s="126"/>
      <c r="DS130" s="126"/>
      <c r="DT130" s="126"/>
      <c r="DU130" s="126"/>
      <c r="DV130" s="126"/>
      <c r="DW130" s="126"/>
      <c r="DX130" s="126"/>
      <c r="DY130" s="126"/>
      <c r="DZ130" s="126"/>
      <c r="EA130" s="126"/>
      <c r="EB130" s="126"/>
      <c r="EC130" s="126"/>
      <c r="ED130" s="126"/>
      <c r="EE130" s="126"/>
      <c r="EF130" s="126"/>
      <c r="EG130" s="126"/>
      <c r="EH130" s="126"/>
      <c r="EI130" s="126"/>
      <c r="EJ130" s="126"/>
      <c r="EK130" s="126"/>
      <c r="EL130" s="126"/>
      <c r="EM130" s="126"/>
      <c r="EN130" s="126"/>
      <c r="EO130" s="126"/>
      <c r="EP130" s="126"/>
      <c r="EQ130" s="126"/>
      <c r="ER130" s="126"/>
      <c r="ES130" s="126"/>
      <c r="ET130" s="126"/>
      <c r="EU130" s="126"/>
      <c r="EV130" s="126"/>
      <c r="EW130" s="126"/>
      <c r="EX130" s="126"/>
      <c r="EY130" s="126"/>
      <c r="EZ130" s="126"/>
      <c r="FA130" s="126"/>
      <c r="FB130" s="126"/>
      <c r="FC130" s="126"/>
      <c r="FD130" s="126"/>
      <c r="FE130" s="126"/>
      <c r="FF130" s="126"/>
      <c r="FG130" s="126"/>
      <c r="FH130" s="126"/>
      <c r="FI130" s="126"/>
      <c r="FJ130" s="126"/>
      <c r="FK130" s="126"/>
      <c r="FL130" s="126"/>
      <c r="FM130" s="126"/>
      <c r="FN130" s="126"/>
      <c r="FO130" s="126"/>
      <c r="FP130" s="126"/>
      <c r="FQ130" s="126"/>
      <c r="FR130" s="126"/>
      <c r="FS130" s="126"/>
      <c r="FT130" s="126"/>
      <c r="FU130" s="126"/>
      <c r="FV130" s="126"/>
      <c r="FW130" s="126"/>
      <c r="FX130" s="126"/>
    </row>
    <row r="131" spans="1:180" s="134" customFormat="1" ht="35.25" customHeight="1">
      <c r="A131" s="1001" t="s">
        <v>1587</v>
      </c>
      <c r="B131" s="161" t="s">
        <v>1744</v>
      </c>
      <c r="C131" s="157">
        <v>41726</v>
      </c>
      <c r="D131" s="158">
        <v>46813</v>
      </c>
      <c r="E131" s="158" t="str">
        <f t="shared" ca="1" si="18"/>
        <v>VIGENTE</v>
      </c>
      <c r="F131" s="158" t="str">
        <f t="shared" ca="1" si="19"/>
        <v>OK</v>
      </c>
      <c r="G131" s="161" t="s">
        <v>1277</v>
      </c>
      <c r="H131" s="159" t="s">
        <v>4075</v>
      </c>
      <c r="I131" s="160" t="s">
        <v>5483</v>
      </c>
      <c r="J131" s="160" t="s">
        <v>1722</v>
      </c>
      <c r="K131" s="809">
        <v>20764957</v>
      </c>
      <c r="L131" s="132"/>
      <c r="M131" s="132" t="str">
        <f t="shared" si="16"/>
        <v>D1312-105</v>
      </c>
      <c r="N131" s="132" t="str">
        <f t="shared" si="17"/>
        <v>2</v>
      </c>
      <c r="O131" s="133"/>
      <c r="P131" s="133"/>
      <c r="Q131" s="133"/>
      <c r="R131" s="2219"/>
      <c r="S131" s="1948"/>
      <c r="T131" s="1948"/>
      <c r="U131" s="1948"/>
      <c r="V131" s="1948"/>
      <c r="W131" s="1948"/>
      <c r="X131" s="1948"/>
      <c r="Y131" s="1948"/>
      <c r="Z131" s="1948"/>
      <c r="AA131" s="1948"/>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26"/>
      <c r="AZ131" s="126"/>
      <c r="BA131" s="126"/>
      <c r="BB131" s="126"/>
      <c r="BC131" s="126"/>
      <c r="BD131" s="126"/>
      <c r="BE131" s="126"/>
      <c r="BF131" s="126"/>
      <c r="BG131" s="126"/>
      <c r="BH131" s="126"/>
      <c r="BI131" s="126"/>
      <c r="BJ131" s="126"/>
      <c r="BK131" s="126"/>
      <c r="BL131" s="126"/>
      <c r="BM131" s="126"/>
      <c r="BN131" s="126"/>
      <c r="BO131" s="126"/>
      <c r="BP131" s="126"/>
      <c r="BQ131" s="126"/>
      <c r="BR131" s="126"/>
      <c r="BS131" s="126"/>
      <c r="BT131" s="126"/>
      <c r="BU131" s="126"/>
      <c r="BV131" s="126"/>
      <c r="BW131" s="126"/>
      <c r="BX131" s="126"/>
      <c r="BY131" s="126"/>
      <c r="BZ131" s="126"/>
      <c r="CA131" s="126"/>
      <c r="CB131" s="126"/>
      <c r="CC131" s="126"/>
      <c r="CD131" s="126"/>
      <c r="CE131" s="126"/>
      <c r="CF131" s="126"/>
      <c r="CG131" s="126"/>
      <c r="CH131" s="126"/>
      <c r="CI131" s="126"/>
      <c r="CJ131" s="126"/>
      <c r="CK131" s="126"/>
      <c r="CL131" s="126"/>
      <c r="CM131" s="126"/>
      <c r="CN131" s="126"/>
      <c r="CO131" s="126"/>
      <c r="CP131" s="126"/>
      <c r="CQ131" s="126"/>
      <c r="CR131" s="126"/>
      <c r="CS131" s="126"/>
      <c r="CT131" s="126"/>
      <c r="CU131" s="126"/>
      <c r="CV131" s="126"/>
      <c r="CW131" s="126"/>
      <c r="CX131" s="126"/>
      <c r="CY131" s="126"/>
      <c r="CZ131" s="126"/>
      <c r="DA131" s="126"/>
      <c r="DB131" s="126"/>
      <c r="DC131" s="126"/>
      <c r="DD131" s="126"/>
      <c r="DE131" s="126"/>
      <c r="DF131" s="126"/>
      <c r="DG131" s="126"/>
      <c r="DH131" s="126"/>
      <c r="DI131" s="126"/>
      <c r="DJ131" s="126"/>
      <c r="DK131" s="126"/>
      <c r="DL131" s="126"/>
      <c r="DM131" s="126"/>
      <c r="DN131" s="126"/>
      <c r="DO131" s="126"/>
      <c r="DP131" s="126"/>
      <c r="DQ131" s="126"/>
      <c r="DR131" s="126"/>
      <c r="DS131" s="126"/>
      <c r="DT131" s="126"/>
      <c r="DU131" s="126"/>
      <c r="DV131" s="126"/>
      <c r="DW131" s="126"/>
      <c r="DX131" s="126"/>
      <c r="DY131" s="126"/>
      <c r="DZ131" s="126"/>
      <c r="EA131" s="126"/>
      <c r="EB131" s="126"/>
      <c r="EC131" s="126"/>
      <c r="ED131" s="126"/>
      <c r="EE131" s="126"/>
      <c r="EF131" s="126"/>
      <c r="EG131" s="126"/>
      <c r="EH131" s="126"/>
      <c r="EI131" s="126"/>
      <c r="EJ131" s="126"/>
      <c r="EK131" s="126"/>
      <c r="EL131" s="126"/>
      <c r="EM131" s="126"/>
      <c r="EN131" s="126"/>
      <c r="EO131" s="126"/>
      <c r="EP131" s="126"/>
      <c r="EQ131" s="126"/>
      <c r="ER131" s="126"/>
      <c r="ES131" s="126"/>
      <c r="ET131" s="126"/>
      <c r="EU131" s="126"/>
      <c r="EV131" s="126"/>
      <c r="EW131" s="126"/>
      <c r="EX131" s="126"/>
      <c r="EY131" s="126"/>
      <c r="EZ131" s="126"/>
      <c r="FA131" s="126"/>
      <c r="FB131" s="126"/>
      <c r="FC131" s="126"/>
      <c r="FD131" s="126"/>
      <c r="FE131" s="126"/>
      <c r="FF131" s="126"/>
      <c r="FG131" s="126"/>
      <c r="FH131" s="126"/>
      <c r="FI131" s="126"/>
      <c r="FJ131" s="126"/>
      <c r="FK131" s="126"/>
      <c r="FL131" s="126"/>
      <c r="FM131" s="126"/>
      <c r="FN131" s="126"/>
      <c r="FO131" s="126"/>
      <c r="FP131" s="126"/>
      <c r="FQ131" s="126"/>
      <c r="FR131" s="126"/>
      <c r="FS131" s="126"/>
      <c r="FT131" s="126"/>
      <c r="FU131" s="126"/>
      <c r="FV131" s="126"/>
      <c r="FW131" s="126"/>
      <c r="FX131" s="126"/>
    </row>
    <row r="132" spans="1:180" s="1075" customFormat="1" ht="36.75" customHeight="1">
      <c r="A132" s="994" t="s">
        <v>1597</v>
      </c>
      <c r="B132" s="561" t="s">
        <v>1723</v>
      </c>
      <c r="C132" s="1004">
        <v>41704</v>
      </c>
      <c r="D132" s="559">
        <v>45352</v>
      </c>
      <c r="E132" s="559" t="str">
        <f t="shared" ca="1" si="18"/>
        <v>CADUCADO</v>
      </c>
      <c r="F132" s="559" t="str">
        <f t="shared" ca="1" si="19"/>
        <v>ALERTA</v>
      </c>
      <c r="G132" s="561" t="s">
        <v>1277</v>
      </c>
      <c r="H132" s="999" t="s">
        <v>4076</v>
      </c>
      <c r="I132" s="996" t="s">
        <v>4028</v>
      </c>
      <c r="J132" s="997" t="s">
        <v>4077</v>
      </c>
      <c r="K132" s="998" t="s">
        <v>4993</v>
      </c>
      <c r="L132" s="132"/>
      <c r="M132" s="132" t="str">
        <f t="shared" si="16"/>
        <v>D1312-105</v>
      </c>
      <c r="N132" s="132" t="str">
        <f t="shared" si="17"/>
        <v>3</v>
      </c>
      <c r="O132" s="133"/>
      <c r="P132" s="133"/>
      <c r="Q132" s="133"/>
      <c r="R132" s="2221"/>
      <c r="S132" s="2222"/>
      <c r="T132" s="2222"/>
      <c r="U132" s="2222"/>
      <c r="V132" s="2222"/>
      <c r="W132" s="2222"/>
      <c r="X132" s="2222"/>
      <c r="Y132" s="2222"/>
      <c r="Z132" s="2222"/>
      <c r="AA132" s="2222"/>
      <c r="AB132" s="731"/>
      <c r="AC132" s="731"/>
      <c r="AD132" s="731"/>
      <c r="AE132" s="731"/>
      <c r="AF132" s="731"/>
      <c r="AG132" s="731"/>
      <c r="AH132" s="731"/>
      <c r="AI132" s="731"/>
      <c r="AJ132" s="731"/>
      <c r="AK132" s="731"/>
      <c r="AL132" s="731"/>
      <c r="AM132" s="731"/>
      <c r="AN132" s="731"/>
      <c r="AO132" s="731"/>
      <c r="AP132" s="731"/>
      <c r="AQ132" s="731"/>
      <c r="AR132" s="731"/>
      <c r="AS132" s="731"/>
      <c r="AT132" s="731"/>
      <c r="AU132" s="731"/>
      <c r="AV132" s="731"/>
      <c r="AW132" s="731"/>
      <c r="AX132" s="731"/>
      <c r="AY132" s="731"/>
      <c r="AZ132" s="731"/>
      <c r="BA132" s="731"/>
      <c r="BB132" s="731"/>
      <c r="BC132" s="731"/>
      <c r="BD132" s="731"/>
      <c r="BE132" s="731"/>
      <c r="BF132" s="731"/>
      <c r="BG132" s="731"/>
      <c r="BH132" s="731"/>
      <c r="BI132" s="731"/>
      <c r="BJ132" s="731"/>
      <c r="BK132" s="731"/>
      <c r="BL132" s="731"/>
      <c r="BM132" s="731"/>
      <c r="BN132" s="731"/>
      <c r="BO132" s="731"/>
      <c r="BP132" s="731"/>
      <c r="BQ132" s="731"/>
      <c r="BR132" s="731"/>
      <c r="BS132" s="731"/>
      <c r="BT132" s="731"/>
      <c r="BU132" s="731"/>
      <c r="BV132" s="731"/>
      <c r="BW132" s="731"/>
      <c r="BX132" s="731"/>
      <c r="BY132" s="731"/>
      <c r="BZ132" s="731"/>
      <c r="CA132" s="731"/>
      <c r="CB132" s="731"/>
      <c r="CC132" s="731"/>
      <c r="CD132" s="731"/>
      <c r="CE132" s="731"/>
      <c r="CF132" s="731"/>
      <c r="CG132" s="731"/>
      <c r="CH132" s="731"/>
      <c r="CI132" s="731"/>
      <c r="CJ132" s="731"/>
      <c r="CK132" s="731"/>
      <c r="CL132" s="731"/>
      <c r="CM132" s="731"/>
      <c r="CN132" s="731"/>
      <c r="CO132" s="731"/>
      <c r="CP132" s="731"/>
      <c r="CQ132" s="731"/>
      <c r="CR132" s="731"/>
      <c r="CS132" s="731"/>
      <c r="CT132" s="731"/>
      <c r="CU132" s="731"/>
      <c r="CV132" s="731"/>
      <c r="CW132" s="731"/>
      <c r="CX132" s="731"/>
      <c r="CY132" s="731"/>
      <c r="CZ132" s="731"/>
      <c r="DA132" s="731"/>
      <c r="DB132" s="731"/>
      <c r="DC132" s="731"/>
      <c r="DD132" s="731"/>
      <c r="DE132" s="731"/>
      <c r="DF132" s="731"/>
      <c r="DG132" s="731"/>
      <c r="DH132" s="731"/>
      <c r="DI132" s="731"/>
      <c r="DJ132" s="731"/>
      <c r="DK132" s="731"/>
      <c r="DL132" s="731"/>
      <c r="DM132" s="731"/>
      <c r="DN132" s="731"/>
      <c r="DO132" s="731"/>
      <c r="DP132" s="731"/>
      <c r="DQ132" s="731"/>
      <c r="DR132" s="731"/>
      <c r="DS132" s="731"/>
      <c r="DT132" s="731"/>
      <c r="DU132" s="731"/>
      <c r="DV132" s="731"/>
      <c r="DW132" s="731"/>
      <c r="DX132" s="731"/>
      <c r="DY132" s="731"/>
      <c r="DZ132" s="731"/>
      <c r="EA132" s="731"/>
      <c r="EB132" s="731"/>
      <c r="EC132" s="731"/>
      <c r="ED132" s="731"/>
      <c r="EE132" s="731"/>
      <c r="EF132" s="731"/>
      <c r="EG132" s="731"/>
      <c r="EH132" s="731"/>
      <c r="EI132" s="731"/>
      <c r="EJ132" s="731"/>
      <c r="EK132" s="731"/>
      <c r="EL132" s="731"/>
      <c r="EM132" s="731"/>
      <c r="EN132" s="731"/>
      <c r="EO132" s="731"/>
      <c r="EP132" s="731"/>
      <c r="EQ132" s="731"/>
      <c r="ER132" s="731"/>
      <c r="ES132" s="731"/>
      <c r="ET132" s="731"/>
      <c r="EU132" s="731"/>
      <c r="EV132" s="731"/>
      <c r="EW132" s="731"/>
      <c r="EX132" s="731"/>
      <c r="EY132" s="731"/>
      <c r="EZ132" s="731"/>
      <c r="FA132" s="731"/>
      <c r="FB132" s="731"/>
      <c r="FC132" s="731"/>
      <c r="FD132" s="731"/>
      <c r="FE132" s="731"/>
      <c r="FF132" s="731"/>
      <c r="FG132" s="731"/>
      <c r="FH132" s="731"/>
      <c r="FI132" s="731"/>
      <c r="FJ132" s="731"/>
      <c r="FK132" s="731"/>
      <c r="FL132" s="731"/>
      <c r="FM132" s="731"/>
      <c r="FN132" s="731"/>
      <c r="FO132" s="731"/>
      <c r="FP132" s="731"/>
      <c r="FQ132" s="731"/>
      <c r="FR132" s="731"/>
      <c r="FS132" s="731"/>
      <c r="FT132" s="731"/>
      <c r="FU132" s="731"/>
      <c r="FV132" s="731"/>
      <c r="FW132" s="731"/>
      <c r="FX132" s="731"/>
    </row>
    <row r="133" spans="1:180" s="134" customFormat="1" ht="30">
      <c r="A133" s="1001" t="s">
        <v>1587</v>
      </c>
      <c r="B133" s="161" t="s">
        <v>1724</v>
      </c>
      <c r="C133" s="157">
        <v>41726</v>
      </c>
      <c r="D133" s="158">
        <v>46813</v>
      </c>
      <c r="E133" s="158" t="str">
        <f t="shared" ca="1" si="18"/>
        <v>VIGENTE</v>
      </c>
      <c r="F133" s="158" t="str">
        <f t="shared" ca="1" si="19"/>
        <v>OK</v>
      </c>
      <c r="G133" s="161" t="s">
        <v>1277</v>
      </c>
      <c r="H133" s="159" t="s">
        <v>5477</v>
      </c>
      <c r="I133" s="617" t="s">
        <v>1725</v>
      </c>
      <c r="J133" s="160" t="s">
        <v>1726</v>
      </c>
      <c r="K133" s="807" t="s">
        <v>1727</v>
      </c>
      <c r="L133" s="132"/>
      <c r="M133" s="132" t="str">
        <f t="shared" si="16"/>
        <v>D1312-106</v>
      </c>
      <c r="N133" s="132" t="str">
        <f t="shared" si="17"/>
        <v/>
      </c>
      <c r="O133" s="133"/>
      <c r="P133" s="133"/>
      <c r="Q133" s="133"/>
      <c r="R133" s="2219"/>
      <c r="S133" s="1948"/>
      <c r="T133" s="1948"/>
      <c r="U133" s="1948"/>
      <c r="V133" s="1948"/>
      <c r="W133" s="1948"/>
      <c r="X133" s="1948"/>
      <c r="Y133" s="1948"/>
      <c r="Z133" s="1948"/>
      <c r="AA133" s="1948"/>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26"/>
      <c r="BE133" s="126"/>
      <c r="BF133" s="126"/>
      <c r="BG133" s="126"/>
      <c r="BH133" s="126"/>
      <c r="BI133" s="126"/>
      <c r="BJ133" s="126"/>
      <c r="BK133" s="126"/>
      <c r="BL133" s="126"/>
      <c r="BM133" s="126"/>
      <c r="BN133" s="126"/>
      <c r="BO133" s="126"/>
      <c r="BP133" s="126"/>
      <c r="BQ133" s="126"/>
      <c r="BR133" s="126"/>
      <c r="BS133" s="126"/>
      <c r="BT133" s="126"/>
      <c r="BU133" s="126"/>
      <c r="BV133" s="126"/>
      <c r="BW133" s="126"/>
      <c r="BX133" s="126"/>
      <c r="BY133" s="126"/>
      <c r="BZ133" s="126"/>
      <c r="CA133" s="126"/>
      <c r="CB133" s="126"/>
      <c r="CC133" s="126"/>
      <c r="CD133" s="126"/>
      <c r="CE133" s="126"/>
      <c r="CF133" s="126"/>
      <c r="CG133" s="126"/>
      <c r="CH133" s="126"/>
      <c r="CI133" s="126"/>
      <c r="CJ133" s="126"/>
      <c r="CK133" s="126"/>
      <c r="CL133" s="126"/>
      <c r="CM133" s="126"/>
      <c r="CN133" s="126"/>
      <c r="CO133" s="126"/>
      <c r="CP133" s="126"/>
      <c r="CQ133" s="126"/>
      <c r="CR133" s="126"/>
      <c r="CS133" s="126"/>
      <c r="CT133" s="126"/>
      <c r="CU133" s="126"/>
      <c r="CV133" s="126"/>
      <c r="CW133" s="126"/>
      <c r="CX133" s="126"/>
      <c r="CY133" s="126"/>
      <c r="CZ133" s="126"/>
      <c r="DA133" s="126"/>
      <c r="DB133" s="126"/>
      <c r="DC133" s="126"/>
      <c r="DD133" s="126"/>
      <c r="DE133" s="126"/>
      <c r="DF133" s="126"/>
      <c r="DG133" s="126"/>
      <c r="DH133" s="126"/>
      <c r="DI133" s="126"/>
      <c r="DJ133" s="126"/>
      <c r="DK133" s="126"/>
      <c r="DL133" s="126"/>
      <c r="DM133" s="126"/>
      <c r="DN133" s="126"/>
      <c r="DO133" s="126"/>
      <c r="DP133" s="126"/>
      <c r="DQ133" s="126"/>
      <c r="DR133" s="126"/>
      <c r="DS133" s="126"/>
      <c r="DT133" s="126"/>
      <c r="DU133" s="126"/>
      <c r="DV133" s="126"/>
      <c r="DW133" s="126"/>
      <c r="DX133" s="126"/>
      <c r="DY133" s="126"/>
      <c r="DZ133" s="126"/>
      <c r="EA133" s="126"/>
      <c r="EB133" s="126"/>
      <c r="EC133" s="126"/>
      <c r="ED133" s="126"/>
      <c r="EE133" s="126"/>
      <c r="EF133" s="126"/>
      <c r="EG133" s="126"/>
      <c r="EH133" s="126"/>
      <c r="EI133" s="126"/>
      <c r="EJ133" s="126"/>
      <c r="EK133" s="126"/>
      <c r="EL133" s="126"/>
      <c r="EM133" s="126"/>
      <c r="EN133" s="126"/>
      <c r="EO133" s="126"/>
      <c r="EP133" s="126"/>
      <c r="EQ133" s="126"/>
      <c r="ER133" s="126"/>
      <c r="ES133" s="126"/>
      <c r="ET133" s="126"/>
      <c r="EU133" s="126"/>
      <c r="EV133" s="126"/>
      <c r="EW133" s="126"/>
      <c r="EX133" s="126"/>
      <c r="EY133" s="126"/>
      <c r="EZ133" s="126"/>
      <c r="FA133" s="126"/>
      <c r="FB133" s="126"/>
      <c r="FC133" s="126"/>
      <c r="FD133" s="126"/>
      <c r="FE133" s="126"/>
      <c r="FF133" s="126"/>
      <c r="FG133" s="126"/>
      <c r="FH133" s="126"/>
      <c r="FI133" s="126"/>
      <c r="FJ133" s="126"/>
      <c r="FK133" s="126"/>
      <c r="FL133" s="126"/>
      <c r="FM133" s="126"/>
      <c r="FN133" s="126"/>
      <c r="FO133" s="126"/>
      <c r="FP133" s="126"/>
      <c r="FQ133" s="126"/>
      <c r="FR133" s="126"/>
      <c r="FS133" s="126"/>
      <c r="FT133" s="126"/>
      <c r="FU133" s="126"/>
      <c r="FV133" s="126"/>
      <c r="FW133" s="126"/>
      <c r="FX133" s="126"/>
    </row>
    <row r="134" spans="1:180" s="134" customFormat="1" ht="45">
      <c r="A134" s="994" t="s">
        <v>1597</v>
      </c>
      <c r="B134" s="561" t="s">
        <v>1740</v>
      </c>
      <c r="C134" s="1004">
        <v>41731</v>
      </c>
      <c r="D134" s="559">
        <v>47209</v>
      </c>
      <c r="E134" s="559" t="str">
        <f t="shared" ca="1" si="18"/>
        <v>VIGENTE</v>
      </c>
      <c r="F134" s="559" t="str">
        <f t="shared" ca="1" si="19"/>
        <v>OK</v>
      </c>
      <c r="G134" s="561" t="s">
        <v>1277</v>
      </c>
      <c r="H134" s="999" t="s">
        <v>1741</v>
      </c>
      <c r="I134" s="996" t="s">
        <v>5484</v>
      </c>
      <c r="J134" s="1000" t="s">
        <v>1742</v>
      </c>
      <c r="K134" s="998" t="s">
        <v>1743</v>
      </c>
      <c r="L134" s="132"/>
      <c r="M134" s="132" t="str">
        <f t="shared" si="16"/>
        <v>D1403-18</v>
      </c>
      <c r="N134" s="132" t="str">
        <f t="shared" si="17"/>
        <v/>
      </c>
      <c r="O134" s="133"/>
      <c r="P134" s="133"/>
      <c r="Q134" s="133"/>
      <c r="R134" s="2219"/>
      <c r="S134" s="1948"/>
      <c r="T134" s="1948"/>
      <c r="U134" s="1948"/>
      <c r="V134" s="1948"/>
      <c r="W134" s="1948"/>
      <c r="X134" s="1948"/>
      <c r="Y134" s="1948"/>
      <c r="Z134" s="1948"/>
      <c r="AA134" s="1948"/>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26"/>
      <c r="AZ134" s="126"/>
      <c r="BA134" s="126"/>
      <c r="BB134" s="126"/>
      <c r="BC134" s="126"/>
      <c r="BD134" s="126"/>
      <c r="BE134" s="126"/>
      <c r="BF134" s="126"/>
      <c r="BG134" s="126"/>
      <c r="BH134" s="126"/>
      <c r="BI134" s="126"/>
      <c r="BJ134" s="126"/>
      <c r="BK134" s="126"/>
      <c r="BL134" s="126"/>
      <c r="BM134" s="126"/>
      <c r="BN134" s="126"/>
      <c r="BO134" s="126"/>
      <c r="BP134" s="126"/>
      <c r="BQ134" s="126"/>
      <c r="BR134" s="126"/>
      <c r="BS134" s="126"/>
      <c r="BT134" s="126"/>
      <c r="BU134" s="126"/>
      <c r="BV134" s="126"/>
      <c r="BW134" s="126"/>
      <c r="BX134" s="126"/>
      <c r="BY134" s="126"/>
      <c r="BZ134" s="126"/>
      <c r="CA134" s="126"/>
      <c r="CB134" s="126"/>
      <c r="CC134" s="126"/>
      <c r="CD134" s="126"/>
      <c r="CE134" s="126"/>
      <c r="CF134" s="126"/>
      <c r="CG134" s="126"/>
      <c r="CH134" s="126"/>
      <c r="CI134" s="126"/>
      <c r="CJ134" s="126"/>
      <c r="CK134" s="126"/>
      <c r="CL134" s="126"/>
      <c r="CM134" s="126"/>
      <c r="CN134" s="126"/>
      <c r="CO134" s="126"/>
      <c r="CP134" s="126"/>
      <c r="CQ134" s="126"/>
      <c r="CR134" s="126"/>
      <c r="CS134" s="126"/>
      <c r="CT134" s="126"/>
      <c r="CU134" s="126"/>
      <c r="CV134" s="126"/>
      <c r="CW134" s="126"/>
      <c r="CX134" s="126"/>
      <c r="CY134" s="126"/>
      <c r="CZ134" s="126"/>
      <c r="DA134" s="126"/>
      <c r="DB134" s="126"/>
      <c r="DC134" s="126"/>
      <c r="DD134" s="126"/>
      <c r="DE134" s="126"/>
      <c r="DF134" s="126"/>
      <c r="DG134" s="126"/>
      <c r="DH134" s="126"/>
      <c r="DI134" s="126"/>
      <c r="DJ134" s="126"/>
      <c r="DK134" s="126"/>
      <c r="DL134" s="126"/>
      <c r="DM134" s="126"/>
      <c r="DN134" s="126"/>
      <c r="DO134" s="126"/>
      <c r="DP134" s="126"/>
      <c r="DQ134" s="126"/>
      <c r="DR134" s="126"/>
      <c r="DS134" s="126"/>
      <c r="DT134" s="126"/>
      <c r="DU134" s="126"/>
      <c r="DV134" s="126"/>
      <c r="DW134" s="126"/>
      <c r="DX134" s="126"/>
      <c r="DY134" s="126"/>
      <c r="DZ134" s="126"/>
      <c r="EA134" s="126"/>
      <c r="EB134" s="126"/>
      <c r="EC134" s="126"/>
      <c r="ED134" s="126"/>
      <c r="EE134" s="126"/>
      <c r="EF134" s="126"/>
      <c r="EG134" s="126"/>
      <c r="EH134" s="126"/>
      <c r="EI134" s="126"/>
      <c r="EJ134" s="126"/>
      <c r="EK134" s="126"/>
      <c r="EL134" s="126"/>
      <c r="EM134" s="126"/>
      <c r="EN134" s="126"/>
      <c r="EO134" s="126"/>
      <c r="EP134" s="126"/>
      <c r="EQ134" s="126"/>
      <c r="ER134" s="126"/>
      <c r="ES134" s="126"/>
      <c r="ET134" s="126"/>
      <c r="EU134" s="126"/>
      <c r="EV134" s="126"/>
      <c r="EW134" s="126"/>
      <c r="EX134" s="126"/>
      <c r="EY134" s="126"/>
      <c r="EZ134" s="126"/>
      <c r="FA134" s="126"/>
      <c r="FB134" s="126"/>
      <c r="FC134" s="126"/>
      <c r="FD134" s="126"/>
      <c r="FE134" s="126"/>
      <c r="FF134" s="126"/>
      <c r="FG134" s="126"/>
      <c r="FH134" s="126"/>
      <c r="FI134" s="126"/>
      <c r="FJ134" s="126"/>
      <c r="FK134" s="126"/>
      <c r="FL134" s="126"/>
      <c r="FM134" s="126"/>
      <c r="FN134" s="126"/>
      <c r="FO134" s="126"/>
      <c r="FP134" s="126"/>
      <c r="FQ134" s="126"/>
      <c r="FR134" s="126"/>
      <c r="FS134" s="126"/>
      <c r="FT134" s="126"/>
      <c r="FU134" s="126"/>
      <c r="FV134" s="126"/>
      <c r="FW134" s="126"/>
      <c r="FX134" s="126"/>
    </row>
    <row r="135" spans="1:180" s="134" customFormat="1">
      <c r="A135" s="1001" t="s">
        <v>1587</v>
      </c>
      <c r="B135" s="156" t="s">
        <v>1750</v>
      </c>
      <c r="C135" s="555">
        <v>41764</v>
      </c>
      <c r="D135" s="158">
        <v>47239</v>
      </c>
      <c r="E135" s="158" t="str">
        <f t="shared" ca="1" si="18"/>
        <v>VIGENTE</v>
      </c>
      <c r="F135" s="158" t="str">
        <f t="shared" ca="1" si="19"/>
        <v>OK</v>
      </c>
      <c r="G135" s="156" t="s">
        <v>1277</v>
      </c>
      <c r="H135" s="159" t="s">
        <v>1751</v>
      </c>
      <c r="I135" s="617" t="s">
        <v>5734</v>
      </c>
      <c r="J135" s="159" t="s">
        <v>610</v>
      </c>
      <c r="K135" s="807" t="s">
        <v>1752</v>
      </c>
      <c r="L135" s="132"/>
      <c r="M135" s="132" t="str">
        <f t="shared" si="16"/>
        <v>D1403-11</v>
      </c>
      <c r="N135" s="132" t="str">
        <f t="shared" si="17"/>
        <v/>
      </c>
      <c r="O135" s="133"/>
      <c r="P135" s="133"/>
      <c r="Q135" s="133"/>
      <c r="R135" s="2219"/>
      <c r="S135" s="1948"/>
      <c r="T135" s="1948"/>
      <c r="U135" s="1948"/>
      <c r="V135" s="1948"/>
      <c r="W135" s="1948"/>
      <c r="X135" s="1948"/>
      <c r="Y135" s="1948"/>
      <c r="Z135" s="1948"/>
      <c r="AA135" s="1948"/>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26"/>
      <c r="AZ135" s="126"/>
      <c r="BA135" s="126"/>
      <c r="BB135" s="126"/>
      <c r="BC135" s="126"/>
      <c r="BD135" s="126"/>
      <c r="BE135" s="126"/>
      <c r="BF135" s="126"/>
      <c r="BG135" s="126"/>
      <c r="BH135" s="126"/>
      <c r="BI135" s="126"/>
      <c r="BJ135" s="126"/>
      <c r="BK135" s="126"/>
      <c r="BL135" s="126"/>
      <c r="BM135" s="126"/>
      <c r="BN135" s="126"/>
      <c r="BO135" s="126"/>
      <c r="BP135" s="126"/>
      <c r="BQ135" s="126"/>
      <c r="BR135" s="126"/>
      <c r="BS135" s="126"/>
      <c r="BT135" s="126"/>
      <c r="BU135" s="126"/>
      <c r="BV135" s="126"/>
      <c r="BW135" s="126"/>
      <c r="BX135" s="126"/>
      <c r="BY135" s="126"/>
      <c r="BZ135" s="126"/>
      <c r="CA135" s="126"/>
      <c r="CB135" s="126"/>
      <c r="CC135" s="126"/>
      <c r="CD135" s="126"/>
      <c r="CE135" s="126"/>
      <c r="CF135" s="126"/>
      <c r="CG135" s="126"/>
      <c r="CH135" s="126"/>
      <c r="CI135" s="126"/>
      <c r="CJ135" s="126"/>
      <c r="CK135" s="126"/>
      <c r="CL135" s="126"/>
      <c r="CM135" s="126"/>
      <c r="CN135" s="126"/>
      <c r="CO135" s="126"/>
      <c r="CP135" s="126"/>
      <c r="CQ135" s="126"/>
      <c r="CR135" s="126"/>
      <c r="CS135" s="126"/>
      <c r="CT135" s="126"/>
      <c r="CU135" s="126"/>
      <c r="CV135" s="126"/>
      <c r="CW135" s="126"/>
      <c r="CX135" s="126"/>
      <c r="CY135" s="126"/>
      <c r="CZ135" s="126"/>
      <c r="DA135" s="126"/>
      <c r="DB135" s="126"/>
      <c r="DC135" s="126"/>
      <c r="DD135" s="126"/>
      <c r="DE135" s="126"/>
      <c r="DF135" s="126"/>
      <c r="DG135" s="126"/>
      <c r="DH135" s="126"/>
      <c r="DI135" s="126"/>
      <c r="DJ135" s="126"/>
      <c r="DK135" s="126"/>
      <c r="DL135" s="126"/>
      <c r="DM135" s="126"/>
      <c r="DN135" s="126"/>
      <c r="DO135" s="126"/>
      <c r="DP135" s="126"/>
      <c r="DQ135" s="126"/>
      <c r="DR135" s="126"/>
      <c r="DS135" s="126"/>
      <c r="DT135" s="126"/>
      <c r="DU135" s="126"/>
      <c r="DV135" s="126"/>
      <c r="DW135" s="126"/>
      <c r="DX135" s="126"/>
      <c r="DY135" s="126"/>
      <c r="DZ135" s="126"/>
      <c r="EA135" s="126"/>
      <c r="EB135" s="126"/>
      <c r="EC135" s="126"/>
      <c r="ED135" s="126"/>
      <c r="EE135" s="126"/>
      <c r="EF135" s="126"/>
      <c r="EG135" s="126"/>
      <c r="EH135" s="126"/>
      <c r="EI135" s="126"/>
      <c r="EJ135" s="126"/>
      <c r="EK135" s="126"/>
      <c r="EL135" s="126"/>
      <c r="EM135" s="126"/>
      <c r="EN135" s="126"/>
      <c r="EO135" s="126"/>
      <c r="EP135" s="126"/>
      <c r="EQ135" s="126"/>
      <c r="ER135" s="126"/>
      <c r="ES135" s="126"/>
      <c r="ET135" s="126"/>
      <c r="EU135" s="126"/>
      <c r="EV135" s="126"/>
      <c r="EW135" s="126"/>
      <c r="EX135" s="126"/>
      <c r="EY135" s="126"/>
      <c r="EZ135" s="126"/>
      <c r="FA135" s="126"/>
      <c r="FB135" s="126"/>
      <c r="FC135" s="126"/>
      <c r="FD135" s="126"/>
      <c r="FE135" s="126"/>
      <c r="FF135" s="126"/>
      <c r="FG135" s="126"/>
      <c r="FH135" s="126"/>
      <c r="FI135" s="126"/>
      <c r="FJ135" s="126"/>
      <c r="FK135" s="126"/>
      <c r="FL135" s="126"/>
      <c r="FM135" s="126"/>
      <c r="FN135" s="126"/>
      <c r="FO135" s="126"/>
      <c r="FP135" s="126"/>
      <c r="FQ135" s="126"/>
      <c r="FR135" s="126"/>
      <c r="FS135" s="126"/>
      <c r="FT135" s="126"/>
      <c r="FU135" s="126"/>
      <c r="FV135" s="126"/>
      <c r="FW135" s="126"/>
      <c r="FX135" s="126"/>
    </row>
    <row r="136" spans="1:180" s="126" customFormat="1" ht="45">
      <c r="A136" s="1025" t="s">
        <v>1596</v>
      </c>
      <c r="B136" s="557" t="s">
        <v>1754</v>
      </c>
      <c r="C136" s="558">
        <v>41764</v>
      </c>
      <c r="D136" s="559">
        <v>47239</v>
      </c>
      <c r="E136" s="947" t="str">
        <f t="shared" ca="1" si="18"/>
        <v>VIGENTE</v>
      </c>
      <c r="F136" s="947" t="str">
        <f t="shared" ca="1" si="19"/>
        <v>OK</v>
      </c>
      <c r="G136" s="557" t="s">
        <v>1277</v>
      </c>
      <c r="H136" s="999" t="s">
        <v>5755</v>
      </c>
      <c r="I136" s="997" t="s">
        <v>5756</v>
      </c>
      <c r="J136" s="999" t="s">
        <v>5757</v>
      </c>
      <c r="K136" s="876" t="s">
        <v>5758</v>
      </c>
      <c r="L136" s="132"/>
      <c r="M136" s="132" t="str">
        <f t="shared" si="16"/>
        <v>D1403-17</v>
      </c>
      <c r="N136" s="132" t="str">
        <f t="shared" si="17"/>
        <v/>
      </c>
      <c r="O136" s="133"/>
      <c r="P136" s="133"/>
      <c r="Q136" s="133"/>
      <c r="R136" s="2219"/>
      <c r="S136" s="1948"/>
      <c r="T136" s="1948"/>
      <c r="U136" s="1948"/>
      <c r="V136" s="1948"/>
      <c r="W136" s="1948"/>
      <c r="X136" s="1948"/>
      <c r="Y136" s="1948"/>
      <c r="Z136" s="1948"/>
      <c r="AA136" s="1948"/>
    </row>
    <row r="137" spans="1:180" s="134" customFormat="1" ht="45">
      <c r="A137" s="1025" t="s">
        <v>1596</v>
      </c>
      <c r="B137" s="557" t="s">
        <v>1753</v>
      </c>
      <c r="C137" s="558">
        <v>41764</v>
      </c>
      <c r="D137" s="559">
        <v>47239</v>
      </c>
      <c r="E137" s="559" t="str">
        <f t="shared" ca="1" si="18"/>
        <v>VIGENTE</v>
      </c>
      <c r="F137" s="559" t="str">
        <f t="shared" ca="1" si="19"/>
        <v>OK</v>
      </c>
      <c r="G137" s="557" t="s">
        <v>1279</v>
      </c>
      <c r="H137" s="999" t="s">
        <v>1756</v>
      </c>
      <c r="I137" s="996" t="s">
        <v>1757</v>
      </c>
      <c r="J137" s="997" t="s">
        <v>1758</v>
      </c>
      <c r="K137" s="998" t="s">
        <v>5499</v>
      </c>
      <c r="L137" s="132"/>
      <c r="M137" s="132" t="str">
        <f t="shared" si="16"/>
        <v>D1404-19</v>
      </c>
      <c r="N137" s="132" t="str">
        <f t="shared" si="17"/>
        <v/>
      </c>
      <c r="O137" s="133"/>
      <c r="P137" s="133"/>
      <c r="Q137" s="133"/>
      <c r="R137" s="2219"/>
      <c r="S137" s="1948"/>
      <c r="T137" s="1948"/>
      <c r="U137" s="1948"/>
      <c r="V137" s="1948"/>
      <c r="W137" s="1948"/>
      <c r="X137" s="1948"/>
      <c r="Y137" s="1948"/>
      <c r="Z137" s="1948"/>
      <c r="AA137" s="1948"/>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26"/>
      <c r="AZ137" s="126"/>
      <c r="BA137" s="126"/>
      <c r="BB137" s="126"/>
      <c r="BC137" s="126"/>
      <c r="BD137" s="126"/>
      <c r="BE137" s="126"/>
      <c r="BF137" s="126"/>
      <c r="BG137" s="126"/>
      <c r="BH137" s="126"/>
      <c r="BI137" s="126"/>
      <c r="BJ137" s="126"/>
      <c r="BK137" s="126"/>
      <c r="BL137" s="126"/>
      <c r="BM137" s="126"/>
      <c r="BN137" s="126"/>
      <c r="BO137" s="126"/>
      <c r="BP137" s="126"/>
      <c r="BQ137" s="126"/>
      <c r="BR137" s="126"/>
      <c r="BS137" s="126"/>
      <c r="BT137" s="126"/>
      <c r="BU137" s="126"/>
      <c r="BV137" s="126"/>
      <c r="BW137" s="126"/>
      <c r="BX137" s="126"/>
      <c r="BY137" s="126"/>
      <c r="BZ137" s="126"/>
      <c r="CA137" s="126"/>
      <c r="CB137" s="126"/>
      <c r="CC137" s="126"/>
      <c r="CD137" s="126"/>
      <c r="CE137" s="126"/>
      <c r="CF137" s="126"/>
      <c r="CG137" s="126"/>
      <c r="CH137" s="126"/>
      <c r="CI137" s="126"/>
      <c r="CJ137" s="126"/>
      <c r="CK137" s="126"/>
      <c r="CL137" s="126"/>
      <c r="CM137" s="126"/>
      <c r="CN137" s="126"/>
      <c r="CO137" s="126"/>
      <c r="CP137" s="126"/>
      <c r="CQ137" s="126"/>
      <c r="CR137" s="126"/>
      <c r="CS137" s="126"/>
      <c r="CT137" s="126"/>
      <c r="CU137" s="126"/>
      <c r="CV137" s="126"/>
      <c r="CW137" s="126"/>
      <c r="CX137" s="126"/>
      <c r="CY137" s="126"/>
      <c r="CZ137" s="126"/>
      <c r="DA137" s="126"/>
      <c r="DB137" s="126"/>
      <c r="DC137" s="126"/>
      <c r="DD137" s="126"/>
      <c r="DE137" s="126"/>
      <c r="DF137" s="126"/>
      <c r="DG137" s="126"/>
      <c r="DH137" s="126"/>
      <c r="DI137" s="126"/>
      <c r="DJ137" s="126"/>
      <c r="DK137" s="126"/>
      <c r="DL137" s="126"/>
      <c r="DM137" s="126"/>
      <c r="DN137" s="126"/>
      <c r="DO137" s="126"/>
      <c r="DP137" s="126"/>
      <c r="DQ137" s="126"/>
      <c r="DR137" s="126"/>
      <c r="DS137" s="126"/>
      <c r="DT137" s="126"/>
      <c r="DU137" s="126"/>
      <c r="DV137" s="126"/>
      <c r="DW137" s="126"/>
      <c r="DX137" s="126"/>
      <c r="DY137" s="126"/>
      <c r="DZ137" s="126"/>
      <c r="EA137" s="126"/>
      <c r="EB137" s="126"/>
      <c r="EC137" s="126"/>
      <c r="ED137" s="126"/>
      <c r="EE137" s="126"/>
      <c r="EF137" s="126"/>
      <c r="EG137" s="126"/>
      <c r="EH137" s="126"/>
      <c r="EI137" s="126"/>
      <c r="EJ137" s="126"/>
      <c r="EK137" s="126"/>
      <c r="EL137" s="126"/>
      <c r="EM137" s="126"/>
      <c r="EN137" s="126"/>
      <c r="EO137" s="126"/>
      <c r="EP137" s="126"/>
      <c r="EQ137" s="126"/>
      <c r="ER137" s="126"/>
      <c r="ES137" s="126"/>
      <c r="ET137" s="126"/>
      <c r="EU137" s="126"/>
      <c r="EV137" s="126"/>
      <c r="EW137" s="126"/>
      <c r="EX137" s="126"/>
      <c r="EY137" s="126"/>
      <c r="EZ137" s="126"/>
      <c r="FA137" s="126"/>
      <c r="FB137" s="126"/>
      <c r="FC137" s="126"/>
      <c r="FD137" s="126"/>
      <c r="FE137" s="126"/>
      <c r="FF137" s="126"/>
      <c r="FG137" s="126"/>
      <c r="FH137" s="126"/>
      <c r="FI137" s="126"/>
      <c r="FJ137" s="126"/>
      <c r="FK137" s="126"/>
      <c r="FL137" s="126"/>
      <c r="FM137" s="126"/>
      <c r="FN137" s="126"/>
      <c r="FO137" s="126"/>
      <c r="FP137" s="126"/>
      <c r="FQ137" s="126"/>
      <c r="FR137" s="126"/>
      <c r="FS137" s="126"/>
      <c r="FT137" s="126"/>
      <c r="FU137" s="126"/>
      <c r="FV137" s="126"/>
      <c r="FW137" s="126"/>
      <c r="FX137" s="126"/>
    </row>
    <row r="138" spans="1:180" s="134" customFormat="1" ht="30">
      <c r="A138" s="1024" t="s">
        <v>1587</v>
      </c>
      <c r="B138" s="156" t="s">
        <v>1770</v>
      </c>
      <c r="C138" s="555">
        <v>41863</v>
      </c>
      <c r="D138" s="158">
        <v>47331</v>
      </c>
      <c r="E138" s="158" t="str">
        <f t="shared" ca="1" si="18"/>
        <v>VIGENTE</v>
      </c>
      <c r="F138" s="158" t="str">
        <f t="shared" ca="1" si="19"/>
        <v>OK</v>
      </c>
      <c r="G138" s="156" t="s">
        <v>1277</v>
      </c>
      <c r="H138" s="159" t="s">
        <v>4390</v>
      </c>
      <c r="I138" s="160" t="s">
        <v>4391</v>
      </c>
      <c r="J138" s="160" t="s">
        <v>4392</v>
      </c>
      <c r="K138" s="807" t="s">
        <v>5569</v>
      </c>
      <c r="L138" s="132"/>
      <c r="M138" s="132" t="str">
        <f t="shared" si="16"/>
        <v>D1405-21</v>
      </c>
      <c r="N138" s="132" t="str">
        <f t="shared" si="17"/>
        <v/>
      </c>
      <c r="O138" s="133"/>
      <c r="P138" s="133"/>
      <c r="Q138" s="133"/>
      <c r="R138" s="2219"/>
      <c r="S138" s="1948"/>
      <c r="T138" s="1948"/>
      <c r="U138" s="1948"/>
      <c r="V138" s="1948"/>
      <c r="W138" s="1948"/>
      <c r="X138" s="1948"/>
      <c r="Y138" s="1948"/>
      <c r="Z138" s="1948"/>
      <c r="AA138" s="1948"/>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26"/>
      <c r="AZ138" s="126"/>
      <c r="BA138" s="126"/>
      <c r="BB138" s="126"/>
      <c r="BC138" s="126"/>
      <c r="BD138" s="126"/>
      <c r="BE138" s="126"/>
      <c r="BF138" s="126"/>
      <c r="BG138" s="126"/>
      <c r="BH138" s="126"/>
      <c r="BI138" s="126"/>
      <c r="BJ138" s="126"/>
      <c r="BK138" s="126"/>
      <c r="BL138" s="126"/>
      <c r="BM138" s="126"/>
      <c r="BN138" s="126"/>
      <c r="BO138" s="126"/>
      <c r="BP138" s="126"/>
      <c r="BQ138" s="126"/>
      <c r="BR138" s="126"/>
      <c r="BS138" s="126"/>
      <c r="BT138" s="126"/>
      <c r="BU138" s="126"/>
      <c r="BV138" s="126"/>
      <c r="BW138" s="126"/>
      <c r="BX138" s="126"/>
      <c r="BY138" s="126"/>
      <c r="BZ138" s="126"/>
      <c r="CA138" s="126"/>
      <c r="CB138" s="126"/>
      <c r="CC138" s="126"/>
      <c r="CD138" s="126"/>
      <c r="CE138" s="126"/>
      <c r="CF138" s="126"/>
      <c r="CG138" s="126"/>
      <c r="CH138" s="126"/>
      <c r="CI138" s="126"/>
      <c r="CJ138" s="126"/>
      <c r="CK138" s="126"/>
      <c r="CL138" s="126"/>
      <c r="CM138" s="126"/>
      <c r="CN138" s="126"/>
      <c r="CO138" s="126"/>
      <c r="CP138" s="126"/>
      <c r="CQ138" s="126"/>
      <c r="CR138" s="126"/>
      <c r="CS138" s="126"/>
      <c r="CT138" s="126"/>
      <c r="CU138" s="126"/>
      <c r="CV138" s="126"/>
      <c r="CW138" s="126"/>
      <c r="CX138" s="126"/>
      <c r="CY138" s="126"/>
      <c r="CZ138" s="126"/>
      <c r="DA138" s="126"/>
      <c r="DB138" s="126"/>
      <c r="DC138" s="126"/>
      <c r="DD138" s="126"/>
      <c r="DE138" s="126"/>
      <c r="DF138" s="126"/>
      <c r="DG138" s="126"/>
      <c r="DH138" s="126"/>
      <c r="DI138" s="126"/>
      <c r="DJ138" s="126"/>
      <c r="DK138" s="126"/>
      <c r="DL138" s="126"/>
      <c r="DM138" s="126"/>
      <c r="DN138" s="126"/>
      <c r="DO138" s="126"/>
      <c r="DP138" s="126"/>
      <c r="DQ138" s="126"/>
      <c r="DR138" s="126"/>
      <c r="DS138" s="126"/>
      <c r="DT138" s="126"/>
      <c r="DU138" s="126"/>
      <c r="DV138" s="126"/>
      <c r="DW138" s="126"/>
      <c r="DX138" s="126"/>
      <c r="DY138" s="126"/>
      <c r="DZ138" s="126"/>
      <c r="EA138" s="126"/>
      <c r="EB138" s="126"/>
      <c r="EC138" s="126"/>
      <c r="ED138" s="126"/>
      <c r="EE138" s="126"/>
      <c r="EF138" s="126"/>
      <c r="EG138" s="126"/>
      <c r="EH138" s="126"/>
      <c r="EI138" s="126"/>
      <c r="EJ138" s="126"/>
      <c r="EK138" s="126"/>
      <c r="EL138" s="126"/>
      <c r="EM138" s="126"/>
      <c r="EN138" s="126"/>
      <c r="EO138" s="126"/>
      <c r="EP138" s="126"/>
      <c r="EQ138" s="126"/>
      <c r="ER138" s="126"/>
      <c r="ES138" s="126"/>
      <c r="ET138" s="126"/>
      <c r="EU138" s="126"/>
      <c r="EV138" s="126"/>
      <c r="EW138" s="126"/>
      <c r="EX138" s="126"/>
      <c r="EY138" s="126"/>
      <c r="EZ138" s="126"/>
      <c r="FA138" s="126"/>
      <c r="FB138" s="126"/>
      <c r="FC138" s="126"/>
      <c r="FD138" s="126"/>
      <c r="FE138" s="126"/>
      <c r="FF138" s="126"/>
      <c r="FG138" s="126"/>
      <c r="FH138" s="126"/>
      <c r="FI138" s="126"/>
      <c r="FJ138" s="126"/>
      <c r="FK138" s="126"/>
      <c r="FL138" s="126"/>
      <c r="FM138" s="126"/>
      <c r="FN138" s="126"/>
      <c r="FO138" s="126"/>
      <c r="FP138" s="126"/>
      <c r="FQ138" s="126"/>
      <c r="FR138" s="126"/>
      <c r="FS138" s="126"/>
      <c r="FT138" s="126"/>
      <c r="FU138" s="126"/>
      <c r="FV138" s="126"/>
      <c r="FW138" s="126"/>
      <c r="FX138" s="126"/>
    </row>
    <row r="139" spans="1:180" s="134" customFormat="1" ht="30">
      <c r="A139" s="1024" t="s">
        <v>1587</v>
      </c>
      <c r="B139" s="156" t="s">
        <v>1771</v>
      </c>
      <c r="C139" s="555">
        <v>41863</v>
      </c>
      <c r="D139" s="158">
        <v>47331</v>
      </c>
      <c r="E139" s="158" t="str">
        <f t="shared" ca="1" si="18"/>
        <v>VIGENTE</v>
      </c>
      <c r="F139" s="158" t="str">
        <f t="shared" ca="1" si="19"/>
        <v>OK</v>
      </c>
      <c r="G139" s="156" t="s">
        <v>1277</v>
      </c>
      <c r="H139" s="159" t="s">
        <v>4385</v>
      </c>
      <c r="I139" s="617" t="s">
        <v>4386</v>
      </c>
      <c r="J139" s="160" t="s">
        <v>4387</v>
      </c>
      <c r="K139" s="807" t="s">
        <v>5567</v>
      </c>
      <c r="L139" s="132"/>
      <c r="M139" s="132" t="str">
        <f t="shared" si="16"/>
        <v>D1405-20</v>
      </c>
      <c r="N139" s="132" t="str">
        <f t="shared" si="17"/>
        <v/>
      </c>
      <c r="O139" s="133"/>
      <c r="P139" s="133"/>
      <c r="Q139" s="133"/>
      <c r="R139" s="2219"/>
      <c r="S139" s="1948"/>
      <c r="T139" s="1948"/>
      <c r="U139" s="1948"/>
      <c r="V139" s="1948"/>
      <c r="W139" s="1948"/>
      <c r="X139" s="1948"/>
      <c r="Y139" s="1948"/>
      <c r="Z139" s="1948"/>
      <c r="AA139" s="1948"/>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26"/>
      <c r="AZ139" s="126"/>
      <c r="BA139" s="126"/>
      <c r="BB139" s="126"/>
      <c r="BC139" s="126"/>
      <c r="BD139" s="126"/>
      <c r="BE139" s="126"/>
      <c r="BF139" s="126"/>
      <c r="BG139" s="126"/>
      <c r="BH139" s="126"/>
      <c r="BI139" s="126"/>
      <c r="BJ139" s="126"/>
      <c r="BK139" s="126"/>
      <c r="BL139" s="126"/>
      <c r="BM139" s="126"/>
      <c r="BN139" s="126"/>
      <c r="BO139" s="126"/>
      <c r="BP139" s="126"/>
      <c r="BQ139" s="126"/>
      <c r="BR139" s="126"/>
      <c r="BS139" s="126"/>
      <c r="BT139" s="126"/>
      <c r="BU139" s="126"/>
      <c r="BV139" s="126"/>
      <c r="BW139" s="126"/>
      <c r="BX139" s="126"/>
      <c r="BY139" s="126"/>
      <c r="BZ139" s="126"/>
      <c r="CA139" s="126"/>
      <c r="CB139" s="126"/>
      <c r="CC139" s="126"/>
      <c r="CD139" s="126"/>
      <c r="CE139" s="126"/>
      <c r="CF139" s="126"/>
      <c r="CG139" s="126"/>
      <c r="CH139" s="126"/>
      <c r="CI139" s="126"/>
      <c r="CJ139" s="126"/>
      <c r="CK139" s="126"/>
      <c r="CL139" s="126"/>
      <c r="CM139" s="126"/>
      <c r="CN139" s="126"/>
      <c r="CO139" s="126"/>
      <c r="CP139" s="126"/>
      <c r="CQ139" s="126"/>
      <c r="CR139" s="126"/>
      <c r="CS139" s="126"/>
      <c r="CT139" s="126"/>
      <c r="CU139" s="126"/>
      <c r="CV139" s="126"/>
      <c r="CW139" s="126"/>
      <c r="CX139" s="126"/>
      <c r="CY139" s="126"/>
      <c r="CZ139" s="126"/>
      <c r="DA139" s="126"/>
      <c r="DB139" s="126"/>
      <c r="DC139" s="126"/>
      <c r="DD139" s="126"/>
      <c r="DE139" s="126"/>
      <c r="DF139" s="126"/>
      <c r="DG139" s="126"/>
      <c r="DH139" s="126"/>
      <c r="DI139" s="126"/>
      <c r="DJ139" s="126"/>
      <c r="DK139" s="126"/>
      <c r="DL139" s="126"/>
      <c r="DM139" s="126"/>
      <c r="DN139" s="126"/>
      <c r="DO139" s="126"/>
      <c r="DP139" s="126"/>
      <c r="DQ139" s="126"/>
      <c r="DR139" s="126"/>
      <c r="DS139" s="126"/>
      <c r="DT139" s="126"/>
      <c r="DU139" s="126"/>
      <c r="DV139" s="126"/>
      <c r="DW139" s="126"/>
      <c r="DX139" s="126"/>
      <c r="DY139" s="126"/>
      <c r="DZ139" s="126"/>
      <c r="EA139" s="126"/>
      <c r="EB139" s="126"/>
      <c r="EC139" s="126"/>
      <c r="ED139" s="126"/>
      <c r="EE139" s="126"/>
      <c r="EF139" s="126"/>
      <c r="EG139" s="126"/>
      <c r="EH139" s="126"/>
      <c r="EI139" s="126"/>
      <c r="EJ139" s="126"/>
      <c r="EK139" s="126"/>
      <c r="EL139" s="126"/>
      <c r="EM139" s="126"/>
      <c r="EN139" s="126"/>
      <c r="EO139" s="126"/>
      <c r="EP139" s="126"/>
      <c r="EQ139" s="126"/>
      <c r="ER139" s="126"/>
      <c r="ES139" s="126"/>
      <c r="ET139" s="126"/>
      <c r="EU139" s="126"/>
      <c r="EV139" s="126"/>
      <c r="EW139" s="126"/>
      <c r="EX139" s="126"/>
      <c r="EY139" s="126"/>
      <c r="EZ139" s="126"/>
      <c r="FA139" s="126"/>
      <c r="FB139" s="126"/>
      <c r="FC139" s="126"/>
      <c r="FD139" s="126"/>
      <c r="FE139" s="126"/>
      <c r="FF139" s="126"/>
      <c r="FG139" s="126"/>
      <c r="FH139" s="126"/>
      <c r="FI139" s="126"/>
      <c r="FJ139" s="126"/>
      <c r="FK139" s="126"/>
      <c r="FL139" s="126"/>
      <c r="FM139" s="126"/>
      <c r="FN139" s="126"/>
      <c r="FO139" s="126"/>
      <c r="FP139" s="126"/>
      <c r="FQ139" s="126"/>
      <c r="FR139" s="126"/>
      <c r="FS139" s="126"/>
      <c r="FT139" s="126"/>
      <c r="FU139" s="126"/>
      <c r="FV139" s="126"/>
      <c r="FW139" s="126"/>
      <c r="FX139" s="126"/>
    </row>
    <row r="140" spans="1:180" s="134" customFormat="1" ht="30">
      <c r="A140" s="1024" t="s">
        <v>1587</v>
      </c>
      <c r="B140" s="156" t="s">
        <v>1772</v>
      </c>
      <c r="C140" s="555">
        <v>41862</v>
      </c>
      <c r="D140" s="158">
        <v>47331</v>
      </c>
      <c r="E140" s="158" t="str">
        <f t="shared" ca="1" si="18"/>
        <v>VIGENTE</v>
      </c>
      <c r="F140" s="158" t="str">
        <f t="shared" ca="1" si="19"/>
        <v>OK</v>
      </c>
      <c r="G140" s="156" t="s">
        <v>1277</v>
      </c>
      <c r="H140" s="159" t="s">
        <v>3270</v>
      </c>
      <c r="I140" s="160" t="s">
        <v>3269</v>
      </c>
      <c r="J140" s="160" t="s">
        <v>4389</v>
      </c>
      <c r="K140" s="807" t="s">
        <v>5568</v>
      </c>
      <c r="L140" s="132"/>
      <c r="M140" s="132" t="str">
        <f t="shared" si="16"/>
        <v>D1405-22</v>
      </c>
      <c r="N140" s="132" t="str">
        <f t="shared" si="17"/>
        <v/>
      </c>
      <c r="O140" s="133"/>
      <c r="P140" s="133"/>
      <c r="Q140" s="133"/>
      <c r="R140" s="2219"/>
      <c r="S140" s="1948"/>
      <c r="T140" s="1948"/>
      <c r="U140" s="1948"/>
      <c r="V140" s="1948"/>
      <c r="W140" s="1948"/>
      <c r="X140" s="1948"/>
      <c r="Y140" s="1948"/>
      <c r="Z140" s="1948"/>
      <c r="AA140" s="1948"/>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26"/>
      <c r="AZ140" s="126"/>
      <c r="BA140" s="126"/>
      <c r="BB140" s="126"/>
      <c r="BC140" s="126"/>
      <c r="BD140" s="126"/>
      <c r="BE140" s="126"/>
      <c r="BF140" s="126"/>
      <c r="BG140" s="126"/>
      <c r="BH140" s="126"/>
      <c r="BI140" s="126"/>
      <c r="BJ140" s="126"/>
      <c r="BK140" s="126"/>
      <c r="BL140" s="126"/>
      <c r="BM140" s="126"/>
      <c r="BN140" s="126"/>
      <c r="BO140" s="126"/>
      <c r="BP140" s="126"/>
      <c r="BQ140" s="126"/>
      <c r="BR140" s="126"/>
      <c r="BS140" s="126"/>
      <c r="BT140" s="126"/>
      <c r="BU140" s="126"/>
      <c r="BV140" s="126"/>
      <c r="BW140" s="126"/>
      <c r="BX140" s="126"/>
      <c r="BY140" s="126"/>
      <c r="BZ140" s="126"/>
      <c r="CA140" s="126"/>
      <c r="CB140" s="126"/>
      <c r="CC140" s="126"/>
      <c r="CD140" s="126"/>
      <c r="CE140" s="126"/>
      <c r="CF140" s="126"/>
      <c r="CG140" s="126"/>
      <c r="CH140" s="126"/>
      <c r="CI140" s="126"/>
      <c r="CJ140" s="126"/>
      <c r="CK140" s="126"/>
      <c r="CL140" s="126"/>
      <c r="CM140" s="126"/>
      <c r="CN140" s="126"/>
      <c r="CO140" s="126"/>
      <c r="CP140" s="126"/>
      <c r="CQ140" s="126"/>
      <c r="CR140" s="126"/>
      <c r="CS140" s="126"/>
      <c r="CT140" s="126"/>
      <c r="CU140" s="126"/>
      <c r="CV140" s="126"/>
      <c r="CW140" s="126"/>
      <c r="CX140" s="126"/>
      <c r="CY140" s="126"/>
      <c r="CZ140" s="126"/>
      <c r="DA140" s="126"/>
      <c r="DB140" s="126"/>
      <c r="DC140" s="126"/>
      <c r="DD140" s="126"/>
      <c r="DE140" s="126"/>
      <c r="DF140" s="126"/>
      <c r="DG140" s="126"/>
      <c r="DH140" s="126"/>
      <c r="DI140" s="126"/>
      <c r="DJ140" s="126"/>
      <c r="DK140" s="126"/>
      <c r="DL140" s="126"/>
      <c r="DM140" s="126"/>
      <c r="DN140" s="126"/>
      <c r="DO140" s="126"/>
      <c r="DP140" s="126"/>
      <c r="DQ140" s="126"/>
      <c r="DR140" s="126"/>
      <c r="DS140" s="126"/>
      <c r="DT140" s="126"/>
      <c r="DU140" s="126"/>
      <c r="DV140" s="126"/>
      <c r="DW140" s="126"/>
      <c r="DX140" s="126"/>
      <c r="DY140" s="126"/>
      <c r="DZ140" s="126"/>
      <c r="EA140" s="126"/>
      <c r="EB140" s="126"/>
      <c r="EC140" s="126"/>
      <c r="ED140" s="126"/>
      <c r="EE140" s="126"/>
      <c r="EF140" s="126"/>
      <c r="EG140" s="126"/>
      <c r="EH140" s="126"/>
      <c r="EI140" s="126"/>
      <c r="EJ140" s="126"/>
      <c r="EK140" s="126"/>
      <c r="EL140" s="126"/>
      <c r="EM140" s="126"/>
      <c r="EN140" s="126"/>
      <c r="EO140" s="126"/>
      <c r="EP140" s="126"/>
      <c r="EQ140" s="126"/>
      <c r="ER140" s="126"/>
      <c r="ES140" s="126"/>
      <c r="ET140" s="126"/>
      <c r="EU140" s="126"/>
      <c r="EV140" s="126"/>
      <c r="EW140" s="126"/>
      <c r="EX140" s="126"/>
      <c r="EY140" s="126"/>
      <c r="EZ140" s="126"/>
      <c r="FA140" s="126"/>
      <c r="FB140" s="126"/>
      <c r="FC140" s="126"/>
      <c r="FD140" s="126"/>
      <c r="FE140" s="126"/>
      <c r="FF140" s="126"/>
      <c r="FG140" s="126"/>
      <c r="FH140" s="126"/>
      <c r="FI140" s="126"/>
      <c r="FJ140" s="126"/>
      <c r="FK140" s="126"/>
      <c r="FL140" s="126"/>
      <c r="FM140" s="126"/>
      <c r="FN140" s="126"/>
      <c r="FO140" s="126"/>
      <c r="FP140" s="126"/>
      <c r="FQ140" s="126"/>
      <c r="FR140" s="126"/>
      <c r="FS140" s="126"/>
      <c r="FT140" s="126"/>
      <c r="FU140" s="126"/>
      <c r="FV140" s="126"/>
      <c r="FW140" s="126"/>
      <c r="FX140" s="126"/>
    </row>
    <row r="141" spans="1:180" s="134" customFormat="1" ht="30">
      <c r="A141" s="1024" t="s">
        <v>1587</v>
      </c>
      <c r="B141" s="156" t="s">
        <v>1783</v>
      </c>
      <c r="C141" s="555">
        <v>42228</v>
      </c>
      <c r="D141" s="158">
        <v>47331</v>
      </c>
      <c r="E141" s="158" t="str">
        <f t="shared" ca="1" si="18"/>
        <v>VIGENTE</v>
      </c>
      <c r="F141" s="158" t="str">
        <f t="shared" ca="1" si="19"/>
        <v>OK</v>
      </c>
      <c r="G141" s="156" t="s">
        <v>1277</v>
      </c>
      <c r="H141" s="159" t="s">
        <v>4388</v>
      </c>
      <c r="I141" s="617" t="s">
        <v>1784</v>
      </c>
      <c r="J141" s="160" t="s">
        <v>1785</v>
      </c>
      <c r="K141" s="807">
        <v>20764949</v>
      </c>
      <c r="L141" s="132"/>
      <c r="M141" s="132" t="str">
        <f t="shared" si="16"/>
        <v>D1408-31</v>
      </c>
      <c r="N141" s="132" t="str">
        <f t="shared" si="17"/>
        <v/>
      </c>
      <c r="O141" s="133"/>
      <c r="P141" s="133"/>
      <c r="Q141" s="133"/>
      <c r="R141" s="2219"/>
      <c r="S141" s="1948"/>
      <c r="T141" s="1948"/>
      <c r="U141" s="1948"/>
      <c r="V141" s="1948"/>
      <c r="W141" s="1948"/>
      <c r="X141" s="1948"/>
      <c r="Y141" s="1948"/>
      <c r="Z141" s="1948"/>
      <c r="AA141" s="1948"/>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26"/>
      <c r="AZ141" s="126"/>
      <c r="BA141" s="126"/>
      <c r="BB141" s="126"/>
      <c r="BC141" s="126"/>
      <c r="BD141" s="126"/>
      <c r="BE141" s="126"/>
      <c r="BF141" s="126"/>
      <c r="BG141" s="126"/>
      <c r="BH141" s="126"/>
      <c r="BI141" s="126"/>
      <c r="BJ141" s="126"/>
      <c r="BK141" s="126"/>
      <c r="BL141" s="126"/>
      <c r="BM141" s="126"/>
      <c r="BN141" s="126"/>
      <c r="BO141" s="126"/>
      <c r="BP141" s="126"/>
      <c r="BQ141" s="126"/>
      <c r="BR141" s="126"/>
      <c r="BS141" s="126"/>
      <c r="BT141" s="126"/>
      <c r="BU141" s="126"/>
      <c r="BV141" s="126"/>
      <c r="BW141" s="126"/>
      <c r="BX141" s="126"/>
      <c r="BY141" s="126"/>
      <c r="BZ141" s="126"/>
      <c r="CA141" s="126"/>
      <c r="CB141" s="126"/>
      <c r="CC141" s="126"/>
      <c r="CD141" s="126"/>
      <c r="CE141" s="126"/>
      <c r="CF141" s="126"/>
      <c r="CG141" s="126"/>
      <c r="CH141" s="126"/>
      <c r="CI141" s="126"/>
      <c r="CJ141" s="126"/>
      <c r="CK141" s="126"/>
      <c r="CL141" s="126"/>
      <c r="CM141" s="126"/>
      <c r="CN141" s="126"/>
      <c r="CO141" s="126"/>
      <c r="CP141" s="126"/>
      <c r="CQ141" s="126"/>
      <c r="CR141" s="126"/>
      <c r="CS141" s="126"/>
      <c r="CT141" s="126"/>
      <c r="CU141" s="126"/>
      <c r="CV141" s="126"/>
      <c r="CW141" s="126"/>
      <c r="CX141" s="126"/>
      <c r="CY141" s="126"/>
      <c r="CZ141" s="126"/>
      <c r="DA141" s="126"/>
      <c r="DB141" s="126"/>
      <c r="DC141" s="126"/>
      <c r="DD141" s="126"/>
      <c r="DE141" s="126"/>
      <c r="DF141" s="126"/>
      <c r="DG141" s="126"/>
      <c r="DH141" s="126"/>
      <c r="DI141" s="126"/>
      <c r="DJ141" s="126"/>
      <c r="DK141" s="126"/>
      <c r="DL141" s="126"/>
      <c r="DM141" s="126"/>
      <c r="DN141" s="126"/>
      <c r="DO141" s="126"/>
      <c r="DP141" s="126"/>
      <c r="DQ141" s="126"/>
      <c r="DR141" s="126"/>
      <c r="DS141" s="126"/>
      <c r="DT141" s="126"/>
      <c r="DU141" s="126"/>
      <c r="DV141" s="126"/>
      <c r="DW141" s="126"/>
      <c r="DX141" s="126"/>
      <c r="DY141" s="126"/>
      <c r="DZ141" s="126"/>
      <c r="EA141" s="126"/>
      <c r="EB141" s="126"/>
      <c r="EC141" s="126"/>
      <c r="ED141" s="126"/>
      <c r="EE141" s="126"/>
      <c r="EF141" s="126"/>
      <c r="EG141" s="126"/>
      <c r="EH141" s="126"/>
      <c r="EI141" s="126"/>
      <c r="EJ141" s="126"/>
      <c r="EK141" s="126"/>
      <c r="EL141" s="126"/>
      <c r="EM141" s="126"/>
      <c r="EN141" s="126"/>
      <c r="EO141" s="126"/>
      <c r="EP141" s="126"/>
      <c r="EQ141" s="126"/>
      <c r="ER141" s="126"/>
      <c r="ES141" s="126"/>
      <c r="ET141" s="126"/>
      <c r="EU141" s="126"/>
      <c r="EV141" s="126"/>
      <c r="EW141" s="126"/>
      <c r="EX141" s="126"/>
      <c r="EY141" s="126"/>
      <c r="EZ141" s="126"/>
      <c r="FA141" s="126"/>
      <c r="FB141" s="126"/>
      <c r="FC141" s="126"/>
      <c r="FD141" s="126"/>
      <c r="FE141" s="126"/>
      <c r="FF141" s="126"/>
      <c r="FG141" s="126"/>
      <c r="FH141" s="126"/>
      <c r="FI141" s="126"/>
      <c r="FJ141" s="126"/>
      <c r="FK141" s="126"/>
      <c r="FL141" s="126"/>
      <c r="FM141" s="126"/>
      <c r="FN141" s="126"/>
      <c r="FO141" s="126"/>
      <c r="FP141" s="126"/>
      <c r="FQ141" s="126"/>
      <c r="FR141" s="126"/>
      <c r="FS141" s="126"/>
      <c r="FT141" s="126"/>
      <c r="FU141" s="126"/>
      <c r="FV141" s="126"/>
      <c r="FW141" s="126"/>
      <c r="FX141" s="126"/>
    </row>
    <row r="142" spans="1:180" s="134" customFormat="1" ht="45">
      <c r="A142" s="1025" t="s">
        <v>1597</v>
      </c>
      <c r="B142" s="557" t="s">
        <v>1811</v>
      </c>
      <c r="C142" s="558">
        <v>41928</v>
      </c>
      <c r="D142" s="559">
        <v>47392</v>
      </c>
      <c r="E142" s="559" t="str">
        <f t="shared" ca="1" si="18"/>
        <v>VIGENTE</v>
      </c>
      <c r="F142" s="559" t="str">
        <f t="shared" ca="1" si="19"/>
        <v>OK</v>
      </c>
      <c r="G142" s="557" t="s">
        <v>1278</v>
      </c>
      <c r="H142" s="999" t="s">
        <v>4442</v>
      </c>
      <c r="I142" s="996" t="s">
        <v>4443</v>
      </c>
      <c r="J142" s="997" t="s">
        <v>4444</v>
      </c>
      <c r="K142" s="998" t="s">
        <v>4445</v>
      </c>
      <c r="L142" s="132"/>
      <c r="M142" s="132" t="str">
        <f t="shared" si="16"/>
        <v>D1408-29</v>
      </c>
      <c r="N142" s="132" t="str">
        <f t="shared" si="17"/>
        <v/>
      </c>
      <c r="O142" s="133"/>
      <c r="P142" s="133"/>
      <c r="Q142" s="133"/>
      <c r="R142" s="2219"/>
      <c r="S142" s="1948"/>
      <c r="T142" s="1948"/>
      <c r="U142" s="1948"/>
      <c r="V142" s="1948"/>
      <c r="W142" s="1948"/>
      <c r="X142" s="1948"/>
      <c r="Y142" s="1948"/>
      <c r="Z142" s="1948"/>
      <c r="AA142" s="1948"/>
      <c r="AB142" s="126"/>
      <c r="AC142" s="126"/>
      <c r="AD142" s="126"/>
      <c r="AE142" s="126"/>
      <c r="AF142" s="126"/>
      <c r="AG142" s="126"/>
      <c r="AH142" s="126"/>
      <c r="AI142" s="126"/>
      <c r="AJ142" s="126"/>
      <c r="AK142" s="126"/>
      <c r="AL142" s="126"/>
      <c r="AM142" s="126"/>
      <c r="AN142" s="126"/>
      <c r="AO142" s="126"/>
      <c r="AP142" s="126"/>
      <c r="AQ142" s="126"/>
      <c r="AR142" s="126"/>
      <c r="AS142" s="126"/>
      <c r="AT142" s="126"/>
      <c r="AU142" s="126"/>
      <c r="AV142" s="126"/>
      <c r="AW142" s="126"/>
      <c r="AX142" s="126"/>
      <c r="AY142" s="126"/>
      <c r="AZ142" s="126"/>
      <c r="BA142" s="126"/>
      <c r="BB142" s="126"/>
      <c r="BC142" s="126"/>
      <c r="BD142" s="126"/>
      <c r="BE142" s="126"/>
      <c r="BF142" s="126"/>
      <c r="BG142" s="126"/>
      <c r="BH142" s="126"/>
      <c r="BI142" s="126"/>
      <c r="BJ142" s="126"/>
      <c r="BK142" s="126"/>
      <c r="BL142" s="126"/>
      <c r="BM142" s="126"/>
      <c r="BN142" s="126"/>
      <c r="BO142" s="126"/>
      <c r="BP142" s="126"/>
      <c r="BQ142" s="126"/>
      <c r="BR142" s="126"/>
      <c r="BS142" s="126"/>
      <c r="BT142" s="126"/>
      <c r="BU142" s="126"/>
      <c r="BV142" s="126"/>
      <c r="BW142" s="126"/>
      <c r="BX142" s="126"/>
      <c r="BY142" s="126"/>
      <c r="BZ142" s="126"/>
      <c r="CA142" s="126"/>
      <c r="CB142" s="126"/>
      <c r="CC142" s="126"/>
      <c r="CD142" s="126"/>
      <c r="CE142" s="126"/>
      <c r="CF142" s="126"/>
      <c r="CG142" s="126"/>
      <c r="CH142" s="126"/>
      <c r="CI142" s="126"/>
      <c r="CJ142" s="126"/>
      <c r="CK142" s="126"/>
      <c r="CL142" s="126"/>
      <c r="CM142" s="126"/>
      <c r="CN142" s="126"/>
      <c r="CO142" s="126"/>
      <c r="CP142" s="126"/>
      <c r="CQ142" s="126"/>
      <c r="CR142" s="126"/>
      <c r="CS142" s="126"/>
      <c r="CT142" s="126"/>
      <c r="CU142" s="126"/>
      <c r="CV142" s="126"/>
      <c r="CW142" s="126"/>
      <c r="CX142" s="126"/>
      <c r="CY142" s="126"/>
      <c r="CZ142" s="126"/>
      <c r="DA142" s="126"/>
      <c r="DB142" s="126"/>
      <c r="DC142" s="126"/>
      <c r="DD142" s="126"/>
      <c r="DE142" s="126"/>
      <c r="DF142" s="126"/>
      <c r="DG142" s="126"/>
      <c r="DH142" s="126"/>
      <c r="DI142" s="126"/>
      <c r="DJ142" s="126"/>
      <c r="DK142" s="126"/>
      <c r="DL142" s="126"/>
      <c r="DM142" s="126"/>
      <c r="DN142" s="126"/>
      <c r="DO142" s="126"/>
      <c r="DP142" s="126"/>
      <c r="DQ142" s="126"/>
      <c r="DR142" s="126"/>
      <c r="DS142" s="126"/>
      <c r="DT142" s="126"/>
      <c r="DU142" s="126"/>
      <c r="DV142" s="126"/>
      <c r="DW142" s="126"/>
      <c r="DX142" s="126"/>
      <c r="DY142" s="126"/>
      <c r="DZ142" s="126"/>
      <c r="EA142" s="126"/>
      <c r="EB142" s="126"/>
      <c r="EC142" s="126"/>
      <c r="ED142" s="126"/>
      <c r="EE142" s="126"/>
      <c r="EF142" s="126"/>
      <c r="EG142" s="126"/>
      <c r="EH142" s="126"/>
      <c r="EI142" s="126"/>
      <c r="EJ142" s="126"/>
      <c r="EK142" s="126"/>
      <c r="EL142" s="126"/>
      <c r="EM142" s="126"/>
      <c r="EN142" s="126"/>
      <c r="EO142" s="126"/>
      <c r="EP142" s="126"/>
      <c r="EQ142" s="126"/>
      <c r="ER142" s="126"/>
      <c r="ES142" s="126"/>
      <c r="ET142" s="126"/>
      <c r="EU142" s="126"/>
      <c r="EV142" s="126"/>
      <c r="EW142" s="126"/>
      <c r="EX142" s="126"/>
      <c r="EY142" s="126"/>
      <c r="EZ142" s="126"/>
      <c r="FA142" s="126"/>
      <c r="FB142" s="126"/>
      <c r="FC142" s="126"/>
      <c r="FD142" s="126"/>
      <c r="FE142" s="126"/>
      <c r="FF142" s="126"/>
      <c r="FG142" s="126"/>
      <c r="FH142" s="126"/>
      <c r="FI142" s="126"/>
      <c r="FJ142" s="126"/>
      <c r="FK142" s="126"/>
      <c r="FL142" s="126"/>
      <c r="FM142" s="126"/>
      <c r="FN142" s="126"/>
      <c r="FO142" s="126"/>
      <c r="FP142" s="126"/>
      <c r="FQ142" s="126"/>
      <c r="FR142" s="126"/>
      <c r="FS142" s="126"/>
      <c r="FT142" s="126"/>
      <c r="FU142" s="126"/>
      <c r="FV142" s="126"/>
      <c r="FW142" s="126"/>
      <c r="FX142" s="126"/>
    </row>
    <row r="143" spans="1:180" s="134" customFormat="1" ht="45">
      <c r="A143" s="1025" t="s">
        <v>1597</v>
      </c>
      <c r="B143" s="557" t="s">
        <v>3332</v>
      </c>
      <c r="C143" s="558">
        <v>42318</v>
      </c>
      <c r="D143" s="559">
        <v>47423</v>
      </c>
      <c r="E143" s="559" t="str">
        <f t="shared" ca="1" si="18"/>
        <v>VIGENTE</v>
      </c>
      <c r="F143" s="559" t="str">
        <f t="shared" ca="1" si="19"/>
        <v>OK</v>
      </c>
      <c r="G143" s="557" t="s">
        <v>1278</v>
      </c>
      <c r="H143" s="999" t="s">
        <v>4447</v>
      </c>
      <c r="I143" s="996" t="s">
        <v>4448</v>
      </c>
      <c r="J143" s="997" t="s">
        <v>4449</v>
      </c>
      <c r="K143" s="998" t="s">
        <v>4450</v>
      </c>
      <c r="L143" s="132"/>
      <c r="M143" s="132" t="str">
        <f t="shared" si="16"/>
        <v>D1408-24</v>
      </c>
      <c r="N143" s="132" t="str">
        <f t="shared" si="17"/>
        <v/>
      </c>
      <c r="O143" s="133"/>
      <c r="P143" s="133"/>
      <c r="Q143" s="133"/>
      <c r="R143" s="2219"/>
      <c r="S143" s="1948"/>
      <c r="T143" s="1948"/>
      <c r="U143" s="1948"/>
      <c r="V143" s="1948"/>
      <c r="W143" s="1948"/>
      <c r="X143" s="1948"/>
      <c r="Y143" s="1948"/>
      <c r="Z143" s="1948"/>
      <c r="AA143" s="1948"/>
      <c r="AB143" s="126"/>
      <c r="AC143" s="126"/>
      <c r="AD143" s="126"/>
      <c r="AE143" s="126"/>
      <c r="AF143" s="126"/>
      <c r="AG143" s="126"/>
      <c r="AH143" s="126"/>
      <c r="AI143" s="126"/>
      <c r="AJ143" s="126"/>
      <c r="AK143" s="126"/>
      <c r="AL143" s="126"/>
      <c r="AM143" s="126"/>
      <c r="AN143" s="126"/>
      <c r="AO143" s="126"/>
      <c r="AP143" s="126"/>
      <c r="AQ143" s="126"/>
      <c r="AR143" s="126"/>
      <c r="AS143" s="126"/>
      <c r="AT143" s="126"/>
      <c r="AU143" s="126"/>
      <c r="AV143" s="126"/>
      <c r="AW143" s="126"/>
      <c r="AX143" s="126"/>
      <c r="AY143" s="126"/>
      <c r="AZ143" s="126"/>
      <c r="BA143" s="126"/>
      <c r="BB143" s="126"/>
      <c r="BC143" s="126"/>
      <c r="BD143" s="126"/>
      <c r="BE143" s="126"/>
      <c r="BF143" s="126"/>
      <c r="BG143" s="126"/>
      <c r="BH143" s="126"/>
      <c r="BI143" s="126"/>
      <c r="BJ143" s="126"/>
      <c r="BK143" s="126"/>
      <c r="BL143" s="126"/>
      <c r="BM143" s="126"/>
      <c r="BN143" s="126"/>
      <c r="BO143" s="126"/>
      <c r="BP143" s="126"/>
      <c r="BQ143" s="126"/>
      <c r="BR143" s="126"/>
      <c r="BS143" s="126"/>
      <c r="BT143" s="126"/>
      <c r="BU143" s="126"/>
      <c r="BV143" s="126"/>
      <c r="BW143" s="126"/>
      <c r="BX143" s="126"/>
      <c r="BY143" s="126"/>
      <c r="BZ143" s="126"/>
      <c r="CA143" s="126"/>
      <c r="CB143" s="126"/>
      <c r="CC143" s="126"/>
      <c r="CD143" s="126"/>
      <c r="CE143" s="126"/>
      <c r="CF143" s="126"/>
      <c r="CG143" s="126"/>
      <c r="CH143" s="126"/>
      <c r="CI143" s="126"/>
      <c r="CJ143" s="126"/>
      <c r="CK143" s="126"/>
      <c r="CL143" s="126"/>
      <c r="CM143" s="126"/>
      <c r="CN143" s="126"/>
      <c r="CO143" s="126"/>
      <c r="CP143" s="126"/>
      <c r="CQ143" s="126"/>
      <c r="CR143" s="126"/>
      <c r="CS143" s="126"/>
      <c r="CT143" s="126"/>
      <c r="CU143" s="126"/>
      <c r="CV143" s="126"/>
      <c r="CW143" s="126"/>
      <c r="CX143" s="126"/>
      <c r="CY143" s="126"/>
      <c r="CZ143" s="126"/>
      <c r="DA143" s="126"/>
      <c r="DB143" s="126"/>
      <c r="DC143" s="126"/>
      <c r="DD143" s="126"/>
      <c r="DE143" s="126"/>
      <c r="DF143" s="126"/>
      <c r="DG143" s="126"/>
      <c r="DH143" s="126"/>
      <c r="DI143" s="126"/>
      <c r="DJ143" s="126"/>
      <c r="DK143" s="126"/>
      <c r="DL143" s="126"/>
      <c r="DM143" s="126"/>
      <c r="DN143" s="126"/>
      <c r="DO143" s="126"/>
      <c r="DP143" s="126"/>
      <c r="DQ143" s="126"/>
      <c r="DR143" s="126"/>
      <c r="DS143" s="126"/>
      <c r="DT143" s="126"/>
      <c r="DU143" s="126"/>
      <c r="DV143" s="126"/>
      <c r="DW143" s="126"/>
      <c r="DX143" s="126"/>
      <c r="DY143" s="126"/>
      <c r="DZ143" s="126"/>
      <c r="EA143" s="126"/>
      <c r="EB143" s="126"/>
      <c r="EC143" s="126"/>
      <c r="ED143" s="126"/>
      <c r="EE143" s="126"/>
      <c r="EF143" s="126"/>
      <c r="EG143" s="126"/>
      <c r="EH143" s="126"/>
      <c r="EI143" s="126"/>
      <c r="EJ143" s="126"/>
      <c r="EK143" s="126"/>
      <c r="EL143" s="126"/>
      <c r="EM143" s="126"/>
      <c r="EN143" s="126"/>
      <c r="EO143" s="126"/>
      <c r="EP143" s="126"/>
      <c r="EQ143" s="126"/>
      <c r="ER143" s="126"/>
      <c r="ES143" s="126"/>
      <c r="ET143" s="126"/>
      <c r="EU143" s="126"/>
      <c r="EV143" s="126"/>
      <c r="EW143" s="126"/>
      <c r="EX143" s="126"/>
      <c r="EY143" s="126"/>
      <c r="EZ143" s="126"/>
      <c r="FA143" s="126"/>
      <c r="FB143" s="126"/>
      <c r="FC143" s="126"/>
      <c r="FD143" s="126"/>
      <c r="FE143" s="126"/>
      <c r="FF143" s="126"/>
      <c r="FG143" s="126"/>
      <c r="FH143" s="126"/>
      <c r="FI143" s="126"/>
      <c r="FJ143" s="126"/>
      <c r="FK143" s="126"/>
      <c r="FL143" s="126"/>
      <c r="FM143" s="126"/>
      <c r="FN143" s="126"/>
      <c r="FO143" s="126"/>
      <c r="FP143" s="126"/>
      <c r="FQ143" s="126"/>
      <c r="FR143" s="126"/>
      <c r="FS143" s="126"/>
      <c r="FT143" s="126"/>
      <c r="FU143" s="126"/>
      <c r="FV143" s="126"/>
      <c r="FW143" s="126"/>
      <c r="FX143" s="126"/>
    </row>
    <row r="144" spans="1:180" s="134" customFormat="1" ht="45">
      <c r="A144" s="1024" t="s">
        <v>1587</v>
      </c>
      <c r="B144" s="156" t="s">
        <v>1869</v>
      </c>
      <c r="C144" s="555">
        <v>42318</v>
      </c>
      <c r="D144" s="158">
        <v>47423</v>
      </c>
      <c r="E144" s="158" t="str">
        <f t="shared" ca="1" si="18"/>
        <v>VIGENTE</v>
      </c>
      <c r="F144" s="158" t="str">
        <f t="shared" ca="1" si="19"/>
        <v>OK</v>
      </c>
      <c r="G144" s="156" t="s">
        <v>1278</v>
      </c>
      <c r="H144" s="159" t="s">
        <v>1870</v>
      </c>
      <c r="I144" s="617" t="s">
        <v>5759</v>
      </c>
      <c r="J144" s="160" t="s">
        <v>5760</v>
      </c>
      <c r="K144" s="807" t="s">
        <v>1871</v>
      </c>
      <c r="L144" s="132"/>
      <c r="M144" s="132" t="str">
        <f t="shared" si="16"/>
        <v>D1408-28</v>
      </c>
      <c r="N144" s="132" t="str">
        <f t="shared" si="17"/>
        <v/>
      </c>
      <c r="O144" s="133"/>
      <c r="P144" s="133"/>
      <c r="Q144" s="133"/>
      <c r="R144" s="2219"/>
      <c r="S144" s="1948"/>
      <c r="T144" s="1948"/>
      <c r="U144" s="1948"/>
      <c r="V144" s="1948"/>
      <c r="W144" s="1948"/>
      <c r="X144" s="1948"/>
      <c r="Y144" s="1948"/>
      <c r="Z144" s="1948"/>
      <c r="AA144" s="1948"/>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26"/>
      <c r="BE144" s="126"/>
      <c r="BF144" s="126"/>
      <c r="BG144" s="126"/>
      <c r="BH144" s="126"/>
      <c r="BI144" s="126"/>
      <c r="BJ144" s="126"/>
      <c r="BK144" s="126"/>
      <c r="BL144" s="126"/>
      <c r="BM144" s="126"/>
      <c r="BN144" s="126"/>
      <c r="BO144" s="126"/>
      <c r="BP144" s="126"/>
      <c r="BQ144" s="126"/>
      <c r="BR144" s="126"/>
      <c r="BS144" s="126"/>
      <c r="BT144" s="126"/>
      <c r="BU144" s="126"/>
      <c r="BV144" s="126"/>
      <c r="BW144" s="126"/>
      <c r="BX144" s="126"/>
      <c r="BY144" s="126"/>
      <c r="BZ144" s="126"/>
      <c r="CA144" s="126"/>
      <c r="CB144" s="126"/>
      <c r="CC144" s="126"/>
      <c r="CD144" s="126"/>
      <c r="CE144" s="126"/>
      <c r="CF144" s="126"/>
      <c r="CG144" s="126"/>
      <c r="CH144" s="126"/>
      <c r="CI144" s="126"/>
      <c r="CJ144" s="126"/>
      <c r="CK144" s="126"/>
      <c r="CL144" s="126"/>
      <c r="CM144" s="126"/>
      <c r="CN144" s="126"/>
      <c r="CO144" s="126"/>
      <c r="CP144" s="126"/>
      <c r="CQ144" s="126"/>
      <c r="CR144" s="126"/>
      <c r="CS144" s="126"/>
      <c r="CT144" s="126"/>
      <c r="CU144" s="126"/>
      <c r="CV144" s="126"/>
      <c r="CW144" s="126"/>
      <c r="CX144" s="126"/>
      <c r="CY144" s="126"/>
      <c r="CZ144" s="126"/>
      <c r="DA144" s="126"/>
      <c r="DB144" s="126"/>
      <c r="DC144" s="126"/>
      <c r="DD144" s="126"/>
      <c r="DE144" s="126"/>
      <c r="DF144" s="126"/>
      <c r="DG144" s="126"/>
      <c r="DH144" s="126"/>
      <c r="DI144" s="126"/>
      <c r="DJ144" s="126"/>
      <c r="DK144" s="126"/>
      <c r="DL144" s="126"/>
      <c r="DM144" s="126"/>
      <c r="DN144" s="126"/>
      <c r="DO144" s="126"/>
      <c r="DP144" s="126"/>
      <c r="DQ144" s="126"/>
      <c r="DR144" s="126"/>
      <c r="DS144" s="126"/>
      <c r="DT144" s="126"/>
      <c r="DU144" s="126"/>
      <c r="DV144" s="126"/>
      <c r="DW144" s="126"/>
      <c r="DX144" s="126"/>
      <c r="DY144" s="126"/>
      <c r="DZ144" s="126"/>
      <c r="EA144" s="126"/>
      <c r="EB144" s="126"/>
      <c r="EC144" s="126"/>
      <c r="ED144" s="126"/>
      <c r="EE144" s="126"/>
      <c r="EF144" s="126"/>
      <c r="EG144" s="126"/>
      <c r="EH144" s="126"/>
      <c r="EI144" s="126"/>
      <c r="EJ144" s="126"/>
      <c r="EK144" s="126"/>
      <c r="EL144" s="126"/>
      <c r="EM144" s="126"/>
      <c r="EN144" s="126"/>
      <c r="EO144" s="126"/>
      <c r="EP144" s="126"/>
      <c r="EQ144" s="126"/>
      <c r="ER144" s="126"/>
      <c r="ES144" s="126"/>
      <c r="ET144" s="126"/>
      <c r="EU144" s="126"/>
      <c r="EV144" s="126"/>
      <c r="EW144" s="126"/>
      <c r="EX144" s="126"/>
      <c r="EY144" s="126"/>
      <c r="EZ144" s="126"/>
      <c r="FA144" s="126"/>
      <c r="FB144" s="126"/>
      <c r="FC144" s="126"/>
      <c r="FD144" s="126"/>
      <c r="FE144" s="126"/>
      <c r="FF144" s="126"/>
      <c r="FG144" s="126"/>
      <c r="FH144" s="126"/>
      <c r="FI144" s="126"/>
      <c r="FJ144" s="126"/>
      <c r="FK144" s="126"/>
      <c r="FL144" s="126"/>
      <c r="FM144" s="126"/>
      <c r="FN144" s="126"/>
      <c r="FO144" s="126"/>
      <c r="FP144" s="126"/>
      <c r="FQ144" s="126"/>
      <c r="FR144" s="126"/>
      <c r="FS144" s="126"/>
      <c r="FT144" s="126"/>
      <c r="FU144" s="126"/>
      <c r="FV144" s="126"/>
      <c r="FW144" s="126"/>
      <c r="FX144" s="126"/>
    </row>
    <row r="145" spans="1:180" s="134" customFormat="1" ht="45">
      <c r="A145" s="1032" t="s">
        <v>1589</v>
      </c>
      <c r="B145" s="1020" t="s">
        <v>1860</v>
      </c>
      <c r="C145" s="1020">
        <v>41961</v>
      </c>
      <c r="D145" s="1020">
        <v>45597</v>
      </c>
      <c r="E145" s="1020" t="str">
        <f t="shared" ca="1" si="18"/>
        <v>CADUCADO</v>
      </c>
      <c r="F145" s="1020" t="str">
        <f t="shared" ca="1" si="19"/>
        <v>ALERTA</v>
      </c>
      <c r="G145" s="1020" t="s">
        <v>1278</v>
      </c>
      <c r="H145" s="1033" t="s">
        <v>4477</v>
      </c>
      <c r="I145" s="1033" t="s">
        <v>1872</v>
      </c>
      <c r="J145" s="1020"/>
      <c r="K145" s="1306"/>
      <c r="L145" s="132"/>
      <c r="M145" s="132" t="str">
        <f t="shared" si="16"/>
        <v>D1410-39</v>
      </c>
      <c r="N145" s="132" t="str">
        <f t="shared" si="17"/>
        <v/>
      </c>
      <c r="O145" s="133"/>
      <c r="P145" s="133"/>
      <c r="Q145" s="133"/>
      <c r="R145" s="2219"/>
      <c r="S145" s="1948"/>
      <c r="T145" s="1948"/>
      <c r="U145" s="1948"/>
      <c r="V145" s="1948"/>
      <c r="W145" s="1948"/>
      <c r="X145" s="1948"/>
      <c r="Y145" s="1948"/>
      <c r="Z145" s="1948"/>
      <c r="AA145" s="1948"/>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126"/>
      <c r="BQ145" s="126"/>
      <c r="BR145" s="126"/>
      <c r="BS145" s="126"/>
      <c r="BT145" s="126"/>
      <c r="BU145" s="126"/>
      <c r="BV145" s="126"/>
      <c r="BW145" s="126"/>
      <c r="BX145" s="126"/>
      <c r="BY145" s="126"/>
      <c r="BZ145" s="126"/>
      <c r="CA145" s="126"/>
      <c r="CB145" s="126"/>
      <c r="CC145" s="126"/>
      <c r="CD145" s="126"/>
      <c r="CE145" s="126"/>
      <c r="CF145" s="126"/>
      <c r="CG145" s="126"/>
      <c r="CH145" s="126"/>
      <c r="CI145" s="126"/>
      <c r="CJ145" s="126"/>
      <c r="CK145" s="126"/>
      <c r="CL145" s="126"/>
      <c r="CM145" s="126"/>
      <c r="CN145" s="126"/>
      <c r="CO145" s="126"/>
      <c r="CP145" s="126"/>
      <c r="CQ145" s="126"/>
      <c r="CR145" s="126"/>
      <c r="CS145" s="126"/>
      <c r="CT145" s="126"/>
      <c r="CU145" s="126"/>
      <c r="CV145" s="126"/>
      <c r="CW145" s="126"/>
      <c r="CX145" s="126"/>
      <c r="CY145" s="126"/>
      <c r="CZ145" s="126"/>
      <c r="DA145" s="126"/>
      <c r="DB145" s="126"/>
      <c r="DC145" s="126"/>
      <c r="DD145" s="126"/>
      <c r="DE145" s="126"/>
      <c r="DF145" s="126"/>
      <c r="DG145" s="126"/>
      <c r="DH145" s="126"/>
      <c r="DI145" s="126"/>
      <c r="DJ145" s="126"/>
      <c r="DK145" s="126"/>
      <c r="DL145" s="126"/>
      <c r="DM145" s="126"/>
      <c r="DN145" s="126"/>
      <c r="DO145" s="126"/>
      <c r="DP145" s="126"/>
      <c r="DQ145" s="126"/>
      <c r="DR145" s="126"/>
      <c r="DS145" s="126"/>
      <c r="DT145" s="126"/>
      <c r="DU145" s="126"/>
      <c r="DV145" s="126"/>
      <c r="DW145" s="126"/>
      <c r="DX145" s="126"/>
      <c r="DY145" s="126"/>
      <c r="DZ145" s="126"/>
      <c r="EA145" s="126"/>
      <c r="EB145" s="126"/>
      <c r="EC145" s="126"/>
      <c r="ED145" s="126"/>
      <c r="EE145" s="126"/>
      <c r="EF145" s="126"/>
      <c r="EG145" s="126"/>
      <c r="EH145" s="126"/>
      <c r="EI145" s="126"/>
      <c r="EJ145" s="126"/>
      <c r="EK145" s="126"/>
      <c r="EL145" s="126"/>
      <c r="EM145" s="126"/>
      <c r="EN145" s="126"/>
      <c r="EO145" s="126"/>
      <c r="EP145" s="126"/>
      <c r="EQ145" s="126"/>
      <c r="ER145" s="126"/>
      <c r="ES145" s="126"/>
      <c r="ET145" s="126"/>
      <c r="EU145" s="126"/>
      <c r="EV145" s="126"/>
      <c r="EW145" s="126"/>
      <c r="EX145" s="126"/>
      <c r="EY145" s="126"/>
      <c r="EZ145" s="126"/>
      <c r="FA145" s="126"/>
      <c r="FB145" s="126"/>
      <c r="FC145" s="126"/>
      <c r="FD145" s="126"/>
      <c r="FE145" s="126"/>
      <c r="FF145" s="126"/>
      <c r="FG145" s="126"/>
      <c r="FH145" s="126"/>
      <c r="FI145" s="126"/>
      <c r="FJ145" s="126"/>
      <c r="FK145" s="126"/>
      <c r="FL145" s="126"/>
      <c r="FM145" s="126"/>
      <c r="FN145" s="126"/>
      <c r="FO145" s="126"/>
      <c r="FP145" s="126"/>
      <c r="FQ145" s="126"/>
      <c r="FR145" s="126"/>
      <c r="FS145" s="126"/>
      <c r="FT145" s="126"/>
      <c r="FU145" s="126"/>
      <c r="FV145" s="126"/>
      <c r="FW145" s="126"/>
      <c r="FX145" s="126"/>
    </row>
    <row r="146" spans="1:180" s="134" customFormat="1" ht="30">
      <c r="A146" s="1024" t="s">
        <v>1588</v>
      </c>
      <c r="B146" s="156" t="s">
        <v>1874</v>
      </c>
      <c r="C146" s="555">
        <v>41961</v>
      </c>
      <c r="D146" s="158">
        <v>45597</v>
      </c>
      <c r="E146" s="158" t="str">
        <f t="shared" ca="1" si="18"/>
        <v>CADUCADO</v>
      </c>
      <c r="F146" s="158" t="str">
        <f t="shared" ca="1" si="19"/>
        <v>ALERTA</v>
      </c>
      <c r="G146" s="156" t="s">
        <v>1278</v>
      </c>
      <c r="H146" s="159" t="s">
        <v>1879</v>
      </c>
      <c r="I146" s="160" t="s">
        <v>2038</v>
      </c>
      <c r="J146" s="160" t="s">
        <v>1873</v>
      </c>
      <c r="K146" s="809" t="s">
        <v>1884</v>
      </c>
      <c r="L146" s="132"/>
      <c r="M146" s="132" t="str">
        <f t="shared" si="16"/>
        <v>D1411-47</v>
      </c>
      <c r="N146" s="132" t="str">
        <f t="shared" si="17"/>
        <v/>
      </c>
      <c r="O146" s="133"/>
      <c r="P146" s="133"/>
      <c r="Q146" s="133"/>
      <c r="R146" s="2219"/>
      <c r="S146" s="1948"/>
      <c r="T146" s="1948"/>
      <c r="U146" s="1948"/>
      <c r="V146" s="1948"/>
      <c r="W146" s="1948"/>
      <c r="X146" s="1948"/>
      <c r="Y146" s="1948"/>
      <c r="Z146" s="1948"/>
      <c r="AA146" s="1948"/>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26"/>
      <c r="BN146" s="126"/>
      <c r="BO146" s="126"/>
      <c r="BP146" s="126"/>
      <c r="BQ146" s="126"/>
      <c r="BR146" s="126"/>
      <c r="BS146" s="126"/>
      <c r="BT146" s="126"/>
      <c r="BU146" s="126"/>
      <c r="BV146" s="126"/>
      <c r="BW146" s="126"/>
      <c r="BX146" s="126"/>
      <c r="BY146" s="126"/>
      <c r="BZ146" s="126"/>
      <c r="CA146" s="126"/>
      <c r="CB146" s="126"/>
      <c r="CC146" s="126"/>
      <c r="CD146" s="126"/>
      <c r="CE146" s="126"/>
      <c r="CF146" s="126"/>
      <c r="CG146" s="126"/>
      <c r="CH146" s="126"/>
      <c r="CI146" s="126"/>
      <c r="CJ146" s="126"/>
      <c r="CK146" s="126"/>
      <c r="CL146" s="126"/>
      <c r="CM146" s="126"/>
      <c r="CN146" s="126"/>
      <c r="CO146" s="126"/>
      <c r="CP146" s="126"/>
      <c r="CQ146" s="126"/>
      <c r="CR146" s="126"/>
      <c r="CS146" s="126"/>
      <c r="CT146" s="126"/>
      <c r="CU146" s="126"/>
      <c r="CV146" s="126"/>
      <c r="CW146" s="126"/>
      <c r="CX146" s="126"/>
      <c r="CY146" s="126"/>
      <c r="CZ146" s="126"/>
      <c r="DA146" s="126"/>
      <c r="DB146" s="126"/>
      <c r="DC146" s="126"/>
      <c r="DD146" s="126"/>
      <c r="DE146" s="126"/>
      <c r="DF146" s="126"/>
      <c r="DG146" s="126"/>
      <c r="DH146" s="126"/>
      <c r="DI146" s="126"/>
      <c r="DJ146" s="126"/>
      <c r="DK146" s="126"/>
      <c r="DL146" s="126"/>
      <c r="DM146" s="126"/>
      <c r="DN146" s="126"/>
      <c r="DO146" s="126"/>
      <c r="DP146" s="126"/>
      <c r="DQ146" s="126"/>
      <c r="DR146" s="126"/>
      <c r="DS146" s="126"/>
      <c r="DT146" s="126"/>
      <c r="DU146" s="126"/>
      <c r="DV146" s="126"/>
      <c r="DW146" s="126"/>
      <c r="DX146" s="126"/>
      <c r="DY146" s="126"/>
      <c r="DZ146" s="126"/>
      <c r="EA146" s="126"/>
      <c r="EB146" s="126"/>
      <c r="EC146" s="126"/>
      <c r="ED146" s="126"/>
      <c r="EE146" s="126"/>
      <c r="EF146" s="126"/>
      <c r="EG146" s="126"/>
      <c r="EH146" s="126"/>
      <c r="EI146" s="126"/>
      <c r="EJ146" s="126"/>
      <c r="EK146" s="126"/>
      <c r="EL146" s="126"/>
      <c r="EM146" s="126"/>
      <c r="EN146" s="126"/>
      <c r="EO146" s="126"/>
      <c r="EP146" s="126"/>
      <c r="EQ146" s="126"/>
      <c r="ER146" s="126"/>
      <c r="ES146" s="126"/>
      <c r="ET146" s="126"/>
      <c r="EU146" s="126"/>
      <c r="EV146" s="126"/>
      <c r="EW146" s="126"/>
      <c r="EX146" s="126"/>
      <c r="EY146" s="126"/>
      <c r="EZ146" s="126"/>
      <c r="FA146" s="126"/>
      <c r="FB146" s="126"/>
      <c r="FC146" s="126"/>
      <c r="FD146" s="126"/>
      <c r="FE146" s="126"/>
      <c r="FF146" s="126"/>
      <c r="FG146" s="126"/>
      <c r="FH146" s="126"/>
      <c r="FI146" s="126"/>
      <c r="FJ146" s="126"/>
      <c r="FK146" s="126"/>
      <c r="FL146" s="126"/>
      <c r="FM146" s="126"/>
      <c r="FN146" s="126"/>
      <c r="FO146" s="126"/>
      <c r="FP146" s="126"/>
      <c r="FQ146" s="126"/>
      <c r="FR146" s="126"/>
      <c r="FS146" s="126"/>
      <c r="FT146" s="126"/>
      <c r="FU146" s="126"/>
      <c r="FV146" s="126"/>
      <c r="FW146" s="126"/>
      <c r="FX146" s="126"/>
    </row>
    <row r="147" spans="1:180" s="134" customFormat="1" ht="30">
      <c r="A147" s="1024" t="s">
        <v>1588</v>
      </c>
      <c r="B147" s="156" t="s">
        <v>1875</v>
      </c>
      <c r="C147" s="555">
        <v>41961</v>
      </c>
      <c r="D147" s="158">
        <v>45597</v>
      </c>
      <c r="E147" s="158" t="str">
        <f t="shared" ca="1" si="18"/>
        <v>CADUCADO</v>
      </c>
      <c r="F147" s="158" t="str">
        <f t="shared" ca="1" si="19"/>
        <v>ALERTA</v>
      </c>
      <c r="G147" s="156" t="s">
        <v>1278</v>
      </c>
      <c r="H147" s="159" t="s">
        <v>1880</v>
      </c>
      <c r="I147" s="160" t="s">
        <v>2038</v>
      </c>
      <c r="J147" s="160" t="s">
        <v>1873</v>
      </c>
      <c r="K147" s="809" t="s">
        <v>1885</v>
      </c>
      <c r="L147" s="132"/>
      <c r="M147" s="132" t="str">
        <f t="shared" si="16"/>
        <v>D1411-46</v>
      </c>
      <c r="N147" s="132" t="str">
        <f t="shared" si="17"/>
        <v/>
      </c>
      <c r="O147" s="133"/>
      <c r="P147" s="133"/>
      <c r="Q147" s="133"/>
      <c r="R147" s="2219"/>
      <c r="S147" s="1948"/>
      <c r="T147" s="1948"/>
      <c r="U147" s="1948"/>
      <c r="V147" s="1948"/>
      <c r="W147" s="1948"/>
      <c r="X147" s="1948"/>
      <c r="Y147" s="1948"/>
      <c r="Z147" s="1948"/>
      <c r="AA147" s="1948"/>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26"/>
      <c r="BE147" s="126"/>
      <c r="BF147" s="126"/>
      <c r="BG147" s="126"/>
      <c r="BH147" s="126"/>
      <c r="BI147" s="126"/>
      <c r="BJ147" s="126"/>
      <c r="BK147" s="126"/>
      <c r="BL147" s="126"/>
      <c r="BM147" s="126"/>
      <c r="BN147" s="126"/>
      <c r="BO147" s="126"/>
      <c r="BP147" s="126"/>
      <c r="BQ147" s="126"/>
      <c r="BR147" s="126"/>
      <c r="BS147" s="126"/>
      <c r="BT147" s="126"/>
      <c r="BU147" s="126"/>
      <c r="BV147" s="126"/>
      <c r="BW147" s="126"/>
      <c r="BX147" s="126"/>
      <c r="BY147" s="126"/>
      <c r="BZ147" s="126"/>
      <c r="CA147" s="126"/>
      <c r="CB147" s="126"/>
      <c r="CC147" s="126"/>
      <c r="CD147" s="126"/>
      <c r="CE147" s="126"/>
      <c r="CF147" s="126"/>
      <c r="CG147" s="126"/>
      <c r="CH147" s="126"/>
      <c r="CI147" s="126"/>
      <c r="CJ147" s="126"/>
      <c r="CK147" s="126"/>
      <c r="CL147" s="126"/>
      <c r="CM147" s="126"/>
      <c r="CN147" s="126"/>
      <c r="CO147" s="126"/>
      <c r="CP147" s="126"/>
      <c r="CQ147" s="126"/>
      <c r="CR147" s="126"/>
      <c r="CS147" s="126"/>
      <c r="CT147" s="126"/>
      <c r="CU147" s="126"/>
      <c r="CV147" s="126"/>
      <c r="CW147" s="126"/>
      <c r="CX147" s="126"/>
      <c r="CY147" s="126"/>
      <c r="CZ147" s="126"/>
      <c r="DA147" s="126"/>
      <c r="DB147" s="126"/>
      <c r="DC147" s="126"/>
      <c r="DD147" s="126"/>
      <c r="DE147" s="126"/>
      <c r="DF147" s="126"/>
      <c r="DG147" s="126"/>
      <c r="DH147" s="126"/>
      <c r="DI147" s="126"/>
      <c r="DJ147" s="126"/>
      <c r="DK147" s="126"/>
      <c r="DL147" s="126"/>
      <c r="DM147" s="126"/>
      <c r="DN147" s="126"/>
      <c r="DO147" s="126"/>
      <c r="DP147" s="126"/>
      <c r="DQ147" s="126"/>
      <c r="DR147" s="126"/>
      <c r="DS147" s="126"/>
      <c r="DT147" s="126"/>
      <c r="DU147" s="126"/>
      <c r="DV147" s="126"/>
      <c r="DW147" s="126"/>
      <c r="DX147" s="126"/>
      <c r="DY147" s="126"/>
      <c r="DZ147" s="126"/>
      <c r="EA147" s="126"/>
      <c r="EB147" s="126"/>
      <c r="EC147" s="126"/>
      <c r="ED147" s="126"/>
      <c r="EE147" s="126"/>
      <c r="EF147" s="126"/>
      <c r="EG147" s="126"/>
      <c r="EH147" s="126"/>
      <c r="EI147" s="126"/>
      <c r="EJ147" s="126"/>
      <c r="EK147" s="126"/>
      <c r="EL147" s="126"/>
      <c r="EM147" s="126"/>
      <c r="EN147" s="126"/>
      <c r="EO147" s="126"/>
      <c r="EP147" s="126"/>
      <c r="EQ147" s="126"/>
      <c r="ER147" s="126"/>
      <c r="ES147" s="126"/>
      <c r="ET147" s="126"/>
      <c r="EU147" s="126"/>
      <c r="EV147" s="126"/>
      <c r="EW147" s="126"/>
      <c r="EX147" s="126"/>
      <c r="EY147" s="126"/>
      <c r="EZ147" s="126"/>
      <c r="FA147" s="126"/>
      <c r="FB147" s="126"/>
      <c r="FC147" s="126"/>
      <c r="FD147" s="126"/>
      <c r="FE147" s="126"/>
      <c r="FF147" s="126"/>
      <c r="FG147" s="126"/>
      <c r="FH147" s="126"/>
      <c r="FI147" s="126"/>
      <c r="FJ147" s="126"/>
      <c r="FK147" s="126"/>
      <c r="FL147" s="126"/>
      <c r="FM147" s="126"/>
      <c r="FN147" s="126"/>
      <c r="FO147" s="126"/>
      <c r="FP147" s="126"/>
      <c r="FQ147" s="126"/>
      <c r="FR147" s="126"/>
      <c r="FS147" s="126"/>
      <c r="FT147" s="126"/>
      <c r="FU147" s="126"/>
      <c r="FV147" s="126"/>
      <c r="FW147" s="126"/>
      <c r="FX147" s="126"/>
    </row>
    <row r="148" spans="1:180" s="134" customFormat="1" ht="55.5" customHeight="1">
      <c r="A148" s="1024" t="s">
        <v>1588</v>
      </c>
      <c r="B148" s="156" t="s">
        <v>1876</v>
      </c>
      <c r="C148" s="555">
        <v>41961</v>
      </c>
      <c r="D148" s="158">
        <v>45597</v>
      </c>
      <c r="E148" s="158" t="str">
        <f t="shared" ca="1" si="18"/>
        <v>CADUCADO</v>
      </c>
      <c r="F148" s="158" t="str">
        <f t="shared" ca="1" si="19"/>
        <v>ALERTA</v>
      </c>
      <c r="G148" s="156" t="s">
        <v>1278</v>
      </c>
      <c r="H148" s="159" t="s">
        <v>1881</v>
      </c>
      <c r="I148" s="160" t="s">
        <v>2038</v>
      </c>
      <c r="J148" s="160" t="s">
        <v>1873</v>
      </c>
      <c r="K148" s="809" t="s">
        <v>1886</v>
      </c>
      <c r="L148" s="132"/>
      <c r="M148" s="132" t="str">
        <f t="shared" si="16"/>
        <v>D1411-53</v>
      </c>
      <c r="N148" s="132" t="str">
        <f t="shared" si="17"/>
        <v/>
      </c>
      <c r="O148" s="133"/>
      <c r="P148" s="133"/>
      <c r="Q148" s="133"/>
      <c r="R148" s="2219"/>
      <c r="S148" s="1948"/>
      <c r="T148" s="1948"/>
      <c r="U148" s="1948"/>
      <c r="V148" s="1948"/>
      <c r="W148" s="1948"/>
      <c r="X148" s="1948"/>
      <c r="Y148" s="1948"/>
      <c r="Z148" s="1948"/>
      <c r="AA148" s="1948"/>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c r="AZ148" s="126"/>
      <c r="BA148" s="126"/>
      <c r="BB148" s="126"/>
      <c r="BC148" s="126"/>
      <c r="BD148" s="126"/>
      <c r="BE148" s="126"/>
      <c r="BF148" s="126"/>
      <c r="BG148" s="126"/>
      <c r="BH148" s="126"/>
      <c r="BI148" s="126"/>
      <c r="BJ148" s="126"/>
      <c r="BK148" s="126"/>
      <c r="BL148" s="126"/>
      <c r="BM148" s="126"/>
      <c r="BN148" s="126"/>
      <c r="BO148" s="126"/>
      <c r="BP148" s="126"/>
      <c r="BQ148" s="126"/>
      <c r="BR148" s="126"/>
      <c r="BS148" s="126"/>
      <c r="BT148" s="126"/>
      <c r="BU148" s="126"/>
      <c r="BV148" s="126"/>
      <c r="BW148" s="126"/>
      <c r="BX148" s="126"/>
      <c r="BY148" s="126"/>
      <c r="BZ148" s="126"/>
      <c r="CA148" s="126"/>
      <c r="CB148" s="126"/>
      <c r="CC148" s="126"/>
      <c r="CD148" s="126"/>
      <c r="CE148" s="126"/>
      <c r="CF148" s="126"/>
      <c r="CG148" s="126"/>
      <c r="CH148" s="126"/>
      <c r="CI148" s="126"/>
      <c r="CJ148" s="126"/>
      <c r="CK148" s="126"/>
      <c r="CL148" s="126"/>
      <c r="CM148" s="126"/>
      <c r="CN148" s="126"/>
      <c r="CO148" s="126"/>
      <c r="CP148" s="126"/>
      <c r="CQ148" s="126"/>
      <c r="CR148" s="126"/>
      <c r="CS148" s="126"/>
      <c r="CT148" s="126"/>
      <c r="CU148" s="126"/>
      <c r="CV148" s="126"/>
      <c r="CW148" s="126"/>
      <c r="CX148" s="126"/>
      <c r="CY148" s="126"/>
      <c r="CZ148" s="126"/>
      <c r="DA148" s="126"/>
      <c r="DB148" s="126"/>
      <c r="DC148" s="126"/>
      <c r="DD148" s="126"/>
      <c r="DE148" s="126"/>
      <c r="DF148" s="126"/>
      <c r="DG148" s="126"/>
      <c r="DH148" s="126"/>
      <c r="DI148" s="126"/>
      <c r="DJ148" s="126"/>
      <c r="DK148" s="126"/>
      <c r="DL148" s="126"/>
      <c r="DM148" s="126"/>
      <c r="DN148" s="126"/>
      <c r="DO148" s="126"/>
      <c r="DP148" s="126"/>
      <c r="DQ148" s="126"/>
      <c r="DR148" s="126"/>
      <c r="DS148" s="126"/>
      <c r="DT148" s="126"/>
      <c r="DU148" s="126"/>
      <c r="DV148" s="126"/>
      <c r="DW148" s="126"/>
      <c r="DX148" s="126"/>
      <c r="DY148" s="126"/>
      <c r="DZ148" s="126"/>
      <c r="EA148" s="126"/>
      <c r="EB148" s="126"/>
      <c r="EC148" s="126"/>
      <c r="ED148" s="126"/>
      <c r="EE148" s="126"/>
      <c r="EF148" s="126"/>
      <c r="EG148" s="126"/>
      <c r="EH148" s="126"/>
      <c r="EI148" s="126"/>
      <c r="EJ148" s="126"/>
      <c r="EK148" s="126"/>
      <c r="EL148" s="126"/>
      <c r="EM148" s="126"/>
      <c r="EN148" s="126"/>
      <c r="EO148" s="126"/>
      <c r="EP148" s="126"/>
      <c r="EQ148" s="126"/>
      <c r="ER148" s="126"/>
      <c r="ES148" s="126"/>
      <c r="ET148" s="126"/>
      <c r="EU148" s="126"/>
      <c r="EV148" s="126"/>
      <c r="EW148" s="126"/>
      <c r="EX148" s="126"/>
      <c r="EY148" s="126"/>
      <c r="EZ148" s="126"/>
      <c r="FA148" s="126"/>
      <c r="FB148" s="126"/>
      <c r="FC148" s="126"/>
      <c r="FD148" s="126"/>
      <c r="FE148" s="126"/>
      <c r="FF148" s="126"/>
      <c r="FG148" s="126"/>
      <c r="FH148" s="126"/>
      <c r="FI148" s="126"/>
      <c r="FJ148" s="126"/>
      <c r="FK148" s="126"/>
      <c r="FL148" s="126"/>
      <c r="FM148" s="126"/>
      <c r="FN148" s="126"/>
      <c r="FO148" s="126"/>
      <c r="FP148" s="126"/>
      <c r="FQ148" s="126"/>
      <c r="FR148" s="126"/>
      <c r="FS148" s="126"/>
      <c r="FT148" s="126"/>
      <c r="FU148" s="126"/>
      <c r="FV148" s="126"/>
      <c r="FW148" s="126"/>
      <c r="FX148" s="126"/>
    </row>
    <row r="149" spans="1:180" s="134" customFormat="1" ht="30">
      <c r="A149" s="1024" t="s">
        <v>1588</v>
      </c>
      <c r="B149" s="156" t="s">
        <v>1877</v>
      </c>
      <c r="C149" s="555">
        <v>41961</v>
      </c>
      <c r="D149" s="158">
        <v>45597</v>
      </c>
      <c r="E149" s="158" t="str">
        <f t="shared" ca="1" si="18"/>
        <v>CADUCADO</v>
      </c>
      <c r="F149" s="158" t="str">
        <f t="shared" ca="1" si="19"/>
        <v>ALERTA</v>
      </c>
      <c r="G149" s="156" t="s">
        <v>1278</v>
      </c>
      <c r="H149" s="159" t="s">
        <v>1882</v>
      </c>
      <c r="I149" s="160" t="s">
        <v>2038</v>
      </c>
      <c r="J149" s="160" t="s">
        <v>1873</v>
      </c>
      <c r="K149" s="809" t="s">
        <v>1887</v>
      </c>
      <c r="L149" s="132"/>
      <c r="M149" s="132" t="str">
        <f t="shared" si="16"/>
        <v>D1411-53</v>
      </c>
      <c r="N149" s="132" t="str">
        <f t="shared" si="17"/>
        <v>1</v>
      </c>
      <c r="O149" s="133"/>
      <c r="P149" s="133"/>
      <c r="Q149" s="133"/>
      <c r="R149" s="2219"/>
      <c r="S149" s="1948"/>
      <c r="T149" s="1948"/>
      <c r="U149" s="1948"/>
      <c r="V149" s="1948"/>
      <c r="W149" s="1948"/>
      <c r="X149" s="1948"/>
      <c r="Y149" s="1948"/>
      <c r="Z149" s="1948"/>
      <c r="AA149" s="1948"/>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c r="AZ149" s="126"/>
      <c r="BA149" s="126"/>
      <c r="BB149" s="126"/>
      <c r="BC149" s="126"/>
      <c r="BD149" s="126"/>
      <c r="BE149" s="126"/>
      <c r="BF149" s="126"/>
      <c r="BG149" s="126"/>
      <c r="BH149" s="126"/>
      <c r="BI149" s="126"/>
      <c r="BJ149" s="126"/>
      <c r="BK149" s="126"/>
      <c r="BL149" s="126"/>
      <c r="BM149" s="126"/>
      <c r="BN149" s="126"/>
      <c r="BO149" s="126"/>
      <c r="BP149" s="126"/>
      <c r="BQ149" s="126"/>
      <c r="BR149" s="126"/>
      <c r="BS149" s="126"/>
      <c r="BT149" s="126"/>
      <c r="BU149" s="126"/>
      <c r="BV149" s="126"/>
      <c r="BW149" s="126"/>
      <c r="BX149" s="126"/>
      <c r="BY149" s="126"/>
      <c r="BZ149" s="126"/>
      <c r="CA149" s="126"/>
      <c r="CB149" s="126"/>
      <c r="CC149" s="126"/>
      <c r="CD149" s="126"/>
      <c r="CE149" s="126"/>
      <c r="CF149" s="126"/>
      <c r="CG149" s="126"/>
      <c r="CH149" s="126"/>
      <c r="CI149" s="126"/>
      <c r="CJ149" s="126"/>
      <c r="CK149" s="126"/>
      <c r="CL149" s="126"/>
      <c r="CM149" s="126"/>
      <c r="CN149" s="126"/>
      <c r="CO149" s="126"/>
      <c r="CP149" s="126"/>
      <c r="CQ149" s="126"/>
      <c r="CR149" s="126"/>
      <c r="CS149" s="126"/>
      <c r="CT149" s="126"/>
      <c r="CU149" s="126"/>
      <c r="CV149" s="126"/>
      <c r="CW149" s="126"/>
      <c r="CX149" s="126"/>
      <c r="CY149" s="126"/>
      <c r="CZ149" s="126"/>
      <c r="DA149" s="126"/>
      <c r="DB149" s="126"/>
      <c r="DC149" s="126"/>
      <c r="DD149" s="126"/>
      <c r="DE149" s="126"/>
      <c r="DF149" s="126"/>
      <c r="DG149" s="126"/>
      <c r="DH149" s="126"/>
      <c r="DI149" s="126"/>
      <c r="DJ149" s="126"/>
      <c r="DK149" s="126"/>
      <c r="DL149" s="126"/>
      <c r="DM149" s="126"/>
      <c r="DN149" s="126"/>
      <c r="DO149" s="126"/>
      <c r="DP149" s="126"/>
      <c r="DQ149" s="126"/>
      <c r="DR149" s="126"/>
      <c r="DS149" s="126"/>
      <c r="DT149" s="126"/>
      <c r="DU149" s="126"/>
      <c r="DV149" s="126"/>
      <c r="DW149" s="126"/>
      <c r="DX149" s="126"/>
      <c r="DY149" s="126"/>
      <c r="DZ149" s="126"/>
      <c r="EA149" s="126"/>
      <c r="EB149" s="126"/>
      <c r="EC149" s="126"/>
      <c r="ED149" s="126"/>
      <c r="EE149" s="126"/>
      <c r="EF149" s="126"/>
      <c r="EG149" s="126"/>
      <c r="EH149" s="126"/>
      <c r="EI149" s="126"/>
      <c r="EJ149" s="126"/>
      <c r="EK149" s="126"/>
      <c r="EL149" s="126"/>
      <c r="EM149" s="126"/>
      <c r="EN149" s="126"/>
      <c r="EO149" s="126"/>
      <c r="EP149" s="126"/>
      <c r="EQ149" s="126"/>
      <c r="ER149" s="126"/>
      <c r="ES149" s="126"/>
      <c r="ET149" s="126"/>
      <c r="EU149" s="126"/>
      <c r="EV149" s="126"/>
      <c r="EW149" s="126"/>
      <c r="EX149" s="126"/>
      <c r="EY149" s="126"/>
      <c r="EZ149" s="126"/>
      <c r="FA149" s="126"/>
      <c r="FB149" s="126"/>
      <c r="FC149" s="126"/>
      <c r="FD149" s="126"/>
      <c r="FE149" s="126"/>
      <c r="FF149" s="126"/>
      <c r="FG149" s="126"/>
      <c r="FH149" s="126"/>
      <c r="FI149" s="126"/>
      <c r="FJ149" s="126"/>
      <c r="FK149" s="126"/>
      <c r="FL149" s="126"/>
      <c r="FM149" s="126"/>
      <c r="FN149" s="126"/>
      <c r="FO149" s="126"/>
      <c r="FP149" s="126"/>
      <c r="FQ149" s="126"/>
      <c r="FR149" s="126"/>
      <c r="FS149" s="126"/>
      <c r="FT149" s="126"/>
      <c r="FU149" s="126"/>
      <c r="FV149" s="126"/>
      <c r="FW149" s="126"/>
      <c r="FX149" s="126"/>
    </row>
    <row r="150" spans="1:180" s="134" customFormat="1" ht="30">
      <c r="A150" s="1024" t="s">
        <v>1588</v>
      </c>
      <c r="B150" s="156" t="s">
        <v>1878</v>
      </c>
      <c r="C150" s="555">
        <v>41961</v>
      </c>
      <c r="D150" s="158">
        <v>45597</v>
      </c>
      <c r="E150" s="158" t="str">
        <f t="shared" ca="1" si="18"/>
        <v>CADUCADO</v>
      </c>
      <c r="F150" s="158" t="str">
        <f t="shared" ca="1" si="19"/>
        <v>ALERTA</v>
      </c>
      <c r="G150" s="156" t="s">
        <v>1278</v>
      </c>
      <c r="H150" s="159" t="s">
        <v>1883</v>
      </c>
      <c r="I150" s="160" t="s">
        <v>2038</v>
      </c>
      <c r="J150" s="160" t="s">
        <v>1873</v>
      </c>
      <c r="K150" s="809" t="s">
        <v>1888</v>
      </c>
      <c r="L150" s="132"/>
      <c r="M150" s="132" t="str">
        <f t="shared" si="16"/>
        <v>D1411-53</v>
      </c>
      <c r="N150" s="132" t="str">
        <f t="shared" si="17"/>
        <v>2</v>
      </c>
      <c r="O150" s="133"/>
      <c r="P150" s="133"/>
      <c r="Q150" s="133"/>
      <c r="R150" s="2219"/>
      <c r="S150" s="1948"/>
      <c r="T150" s="1948"/>
      <c r="U150" s="1948"/>
      <c r="V150" s="1948"/>
      <c r="W150" s="1948"/>
      <c r="X150" s="1948"/>
      <c r="Y150" s="1948"/>
      <c r="Z150" s="1948"/>
      <c r="AA150" s="1948"/>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c r="AZ150" s="126"/>
      <c r="BA150" s="126"/>
      <c r="BB150" s="126"/>
      <c r="BC150" s="126"/>
      <c r="BD150" s="126"/>
      <c r="BE150" s="126"/>
      <c r="BF150" s="126"/>
      <c r="BG150" s="126"/>
      <c r="BH150" s="126"/>
      <c r="BI150" s="126"/>
      <c r="BJ150" s="126"/>
      <c r="BK150" s="126"/>
      <c r="BL150" s="126"/>
      <c r="BM150" s="126"/>
      <c r="BN150" s="126"/>
      <c r="BO150" s="126"/>
      <c r="BP150" s="126"/>
      <c r="BQ150" s="126"/>
      <c r="BR150" s="126"/>
      <c r="BS150" s="126"/>
      <c r="BT150" s="126"/>
      <c r="BU150" s="126"/>
      <c r="BV150" s="126"/>
      <c r="BW150" s="126"/>
      <c r="BX150" s="126"/>
      <c r="BY150" s="126"/>
      <c r="BZ150" s="126"/>
      <c r="CA150" s="126"/>
      <c r="CB150" s="126"/>
      <c r="CC150" s="126"/>
      <c r="CD150" s="126"/>
      <c r="CE150" s="126"/>
      <c r="CF150" s="126"/>
      <c r="CG150" s="126"/>
      <c r="CH150" s="126"/>
      <c r="CI150" s="126"/>
      <c r="CJ150" s="126"/>
      <c r="CK150" s="126"/>
      <c r="CL150" s="126"/>
      <c r="CM150" s="126"/>
      <c r="CN150" s="126"/>
      <c r="CO150" s="126"/>
      <c r="CP150" s="126"/>
      <c r="CQ150" s="126"/>
      <c r="CR150" s="126"/>
      <c r="CS150" s="126"/>
      <c r="CT150" s="126"/>
      <c r="CU150" s="126"/>
      <c r="CV150" s="126"/>
      <c r="CW150" s="126"/>
      <c r="CX150" s="126"/>
      <c r="CY150" s="126"/>
      <c r="CZ150" s="126"/>
      <c r="DA150" s="126"/>
      <c r="DB150" s="126"/>
      <c r="DC150" s="126"/>
      <c r="DD150" s="126"/>
      <c r="DE150" s="126"/>
      <c r="DF150" s="126"/>
      <c r="DG150" s="126"/>
      <c r="DH150" s="126"/>
      <c r="DI150" s="126"/>
      <c r="DJ150" s="126"/>
      <c r="DK150" s="126"/>
      <c r="DL150" s="126"/>
      <c r="DM150" s="126"/>
      <c r="DN150" s="126"/>
      <c r="DO150" s="126"/>
      <c r="DP150" s="126"/>
      <c r="DQ150" s="126"/>
      <c r="DR150" s="126"/>
      <c r="DS150" s="126"/>
      <c r="DT150" s="126"/>
      <c r="DU150" s="126"/>
      <c r="DV150" s="126"/>
      <c r="DW150" s="126"/>
      <c r="DX150" s="126"/>
      <c r="DY150" s="126"/>
      <c r="DZ150" s="126"/>
      <c r="EA150" s="126"/>
      <c r="EB150" s="126"/>
      <c r="EC150" s="126"/>
      <c r="ED150" s="126"/>
      <c r="EE150" s="126"/>
      <c r="EF150" s="126"/>
      <c r="EG150" s="126"/>
      <c r="EH150" s="126"/>
      <c r="EI150" s="126"/>
      <c r="EJ150" s="126"/>
      <c r="EK150" s="126"/>
      <c r="EL150" s="126"/>
      <c r="EM150" s="126"/>
      <c r="EN150" s="126"/>
      <c r="EO150" s="126"/>
      <c r="EP150" s="126"/>
      <c r="EQ150" s="126"/>
      <c r="ER150" s="126"/>
      <c r="ES150" s="126"/>
      <c r="ET150" s="126"/>
      <c r="EU150" s="126"/>
      <c r="EV150" s="126"/>
      <c r="EW150" s="126"/>
      <c r="EX150" s="126"/>
      <c r="EY150" s="126"/>
      <c r="EZ150" s="126"/>
      <c r="FA150" s="126"/>
      <c r="FB150" s="126"/>
      <c r="FC150" s="126"/>
      <c r="FD150" s="126"/>
      <c r="FE150" s="126"/>
      <c r="FF150" s="126"/>
      <c r="FG150" s="126"/>
      <c r="FH150" s="126"/>
      <c r="FI150" s="126"/>
      <c r="FJ150" s="126"/>
      <c r="FK150" s="126"/>
      <c r="FL150" s="126"/>
      <c r="FM150" s="126"/>
      <c r="FN150" s="126"/>
      <c r="FO150" s="126"/>
      <c r="FP150" s="126"/>
      <c r="FQ150" s="126"/>
      <c r="FR150" s="126"/>
      <c r="FS150" s="126"/>
      <c r="FT150" s="126"/>
      <c r="FU150" s="126"/>
      <c r="FV150" s="126"/>
      <c r="FW150" s="126"/>
      <c r="FX150" s="126"/>
    </row>
    <row r="151" spans="1:180" s="134" customFormat="1" ht="30">
      <c r="A151" s="1024" t="s">
        <v>1588</v>
      </c>
      <c r="B151" s="156" t="s">
        <v>2035</v>
      </c>
      <c r="C151" s="555">
        <v>41961</v>
      </c>
      <c r="D151" s="158">
        <v>45597</v>
      </c>
      <c r="E151" s="158" t="str">
        <f t="shared" ca="1" si="18"/>
        <v>CADUCADO</v>
      </c>
      <c r="F151" s="158" t="str">
        <f t="shared" ca="1" si="19"/>
        <v>ALERTA</v>
      </c>
      <c r="G151" s="156" t="s">
        <v>1278</v>
      </c>
      <c r="H151" s="159" t="s">
        <v>2039</v>
      </c>
      <c r="I151" s="160" t="s">
        <v>2038</v>
      </c>
      <c r="J151" s="160" t="s">
        <v>1873</v>
      </c>
      <c r="K151" s="809" t="s">
        <v>2042</v>
      </c>
      <c r="L151" s="132"/>
      <c r="M151" s="132" t="str">
        <f t="shared" si="16"/>
        <v>D1411-53</v>
      </c>
      <c r="N151" s="132" t="str">
        <f t="shared" si="17"/>
        <v>3</v>
      </c>
      <c r="O151" s="133"/>
      <c r="P151" s="133"/>
      <c r="Q151" s="133"/>
      <c r="R151" s="2219"/>
      <c r="S151" s="1948"/>
      <c r="T151" s="1948"/>
      <c r="U151" s="1948"/>
      <c r="V151" s="1948"/>
      <c r="W151" s="1948"/>
      <c r="X151" s="1948"/>
      <c r="Y151" s="1948"/>
      <c r="Z151" s="1948"/>
      <c r="AA151" s="1948"/>
      <c r="AB151" s="126"/>
      <c r="AC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c r="AZ151" s="126"/>
      <c r="BA151" s="126"/>
      <c r="BB151" s="126"/>
      <c r="BC151" s="126"/>
      <c r="BD151" s="126"/>
      <c r="BE151" s="126"/>
      <c r="BF151" s="126"/>
      <c r="BG151" s="126"/>
      <c r="BH151" s="126"/>
      <c r="BI151" s="126"/>
      <c r="BJ151" s="126"/>
      <c r="BK151" s="126"/>
      <c r="BL151" s="126"/>
      <c r="BM151" s="126"/>
      <c r="BN151" s="126"/>
      <c r="BO151" s="126"/>
      <c r="BP151" s="126"/>
      <c r="BQ151" s="126"/>
      <c r="BR151" s="126"/>
      <c r="BS151" s="126"/>
      <c r="BT151" s="126"/>
      <c r="BU151" s="126"/>
      <c r="BV151" s="126"/>
      <c r="BW151" s="126"/>
      <c r="BX151" s="126"/>
      <c r="BY151" s="126"/>
      <c r="BZ151" s="126"/>
      <c r="CA151" s="126"/>
      <c r="CB151" s="126"/>
      <c r="CC151" s="126"/>
      <c r="CD151" s="126"/>
      <c r="CE151" s="126"/>
      <c r="CF151" s="126"/>
      <c r="CG151" s="126"/>
      <c r="CH151" s="126"/>
      <c r="CI151" s="126"/>
      <c r="CJ151" s="126"/>
      <c r="CK151" s="126"/>
      <c r="CL151" s="126"/>
      <c r="CM151" s="126"/>
      <c r="CN151" s="126"/>
      <c r="CO151" s="126"/>
      <c r="CP151" s="126"/>
      <c r="CQ151" s="126"/>
      <c r="CR151" s="126"/>
      <c r="CS151" s="126"/>
      <c r="CT151" s="126"/>
      <c r="CU151" s="126"/>
      <c r="CV151" s="126"/>
      <c r="CW151" s="126"/>
      <c r="CX151" s="126"/>
      <c r="CY151" s="126"/>
      <c r="CZ151" s="126"/>
      <c r="DA151" s="126"/>
      <c r="DB151" s="126"/>
      <c r="DC151" s="126"/>
      <c r="DD151" s="126"/>
      <c r="DE151" s="126"/>
      <c r="DF151" s="126"/>
      <c r="DG151" s="126"/>
      <c r="DH151" s="126"/>
      <c r="DI151" s="126"/>
      <c r="DJ151" s="126"/>
      <c r="DK151" s="126"/>
      <c r="DL151" s="126"/>
      <c r="DM151" s="126"/>
      <c r="DN151" s="126"/>
      <c r="DO151" s="126"/>
      <c r="DP151" s="126"/>
      <c r="DQ151" s="126"/>
      <c r="DR151" s="126"/>
      <c r="DS151" s="126"/>
      <c r="DT151" s="126"/>
      <c r="DU151" s="126"/>
      <c r="DV151" s="126"/>
      <c r="DW151" s="126"/>
      <c r="DX151" s="126"/>
      <c r="DY151" s="126"/>
      <c r="DZ151" s="126"/>
      <c r="EA151" s="126"/>
      <c r="EB151" s="126"/>
      <c r="EC151" s="126"/>
      <c r="ED151" s="126"/>
      <c r="EE151" s="126"/>
      <c r="EF151" s="126"/>
      <c r="EG151" s="126"/>
      <c r="EH151" s="126"/>
      <c r="EI151" s="126"/>
      <c r="EJ151" s="126"/>
      <c r="EK151" s="126"/>
      <c r="EL151" s="126"/>
      <c r="EM151" s="126"/>
      <c r="EN151" s="126"/>
      <c r="EO151" s="126"/>
      <c r="EP151" s="126"/>
      <c r="EQ151" s="126"/>
      <c r="ER151" s="126"/>
      <c r="ES151" s="126"/>
      <c r="ET151" s="126"/>
      <c r="EU151" s="126"/>
      <c r="EV151" s="126"/>
      <c r="EW151" s="126"/>
      <c r="EX151" s="126"/>
      <c r="EY151" s="126"/>
      <c r="EZ151" s="126"/>
      <c r="FA151" s="126"/>
      <c r="FB151" s="126"/>
      <c r="FC151" s="126"/>
      <c r="FD151" s="126"/>
      <c r="FE151" s="126"/>
      <c r="FF151" s="126"/>
      <c r="FG151" s="126"/>
      <c r="FH151" s="126"/>
      <c r="FI151" s="126"/>
      <c r="FJ151" s="126"/>
      <c r="FK151" s="126"/>
      <c r="FL151" s="126"/>
      <c r="FM151" s="126"/>
      <c r="FN151" s="126"/>
      <c r="FO151" s="126"/>
      <c r="FP151" s="126"/>
      <c r="FQ151" s="126"/>
      <c r="FR151" s="126"/>
      <c r="FS151" s="126"/>
      <c r="FT151" s="126"/>
      <c r="FU151" s="126"/>
      <c r="FV151" s="126"/>
      <c r="FW151" s="126"/>
      <c r="FX151" s="126"/>
    </row>
    <row r="152" spans="1:180" s="134" customFormat="1" ht="30">
      <c r="A152" s="1024" t="s">
        <v>1588</v>
      </c>
      <c r="B152" s="156" t="s">
        <v>2036</v>
      </c>
      <c r="C152" s="555">
        <v>41961</v>
      </c>
      <c r="D152" s="158">
        <v>45597</v>
      </c>
      <c r="E152" s="158" t="str">
        <f t="shared" ca="1" si="18"/>
        <v>CADUCADO</v>
      </c>
      <c r="F152" s="158" t="str">
        <f t="shared" ca="1" si="19"/>
        <v>ALERTA</v>
      </c>
      <c r="G152" s="156" t="s">
        <v>1278</v>
      </c>
      <c r="H152" s="556" t="s">
        <v>2040</v>
      </c>
      <c r="I152" s="160" t="s">
        <v>2038</v>
      </c>
      <c r="J152" s="160" t="s">
        <v>1873</v>
      </c>
      <c r="K152" s="809" t="s">
        <v>2043</v>
      </c>
      <c r="L152" s="132"/>
      <c r="M152" s="132" t="str">
        <f t="shared" si="16"/>
        <v>D1411-53</v>
      </c>
      <c r="N152" s="132" t="str">
        <f t="shared" si="17"/>
        <v>4</v>
      </c>
      <c r="O152" s="133"/>
      <c r="P152" s="133"/>
      <c r="Q152" s="133"/>
      <c r="R152" s="2219"/>
      <c r="S152" s="1948"/>
      <c r="T152" s="1948"/>
      <c r="U152" s="1948"/>
      <c r="V152" s="1948"/>
      <c r="W152" s="1948"/>
      <c r="X152" s="2017"/>
      <c r="Y152" s="1948"/>
      <c r="Z152" s="1948"/>
      <c r="AA152" s="1948"/>
      <c r="AB152" s="126"/>
      <c r="AC152" s="126"/>
      <c r="AD152" s="126"/>
      <c r="AE152" s="126"/>
      <c r="AF152" s="126"/>
      <c r="AG152" s="126"/>
      <c r="AH152" s="126"/>
      <c r="AI152" s="126"/>
      <c r="AJ152" s="126"/>
      <c r="AK152" s="126"/>
      <c r="AL152" s="126"/>
      <c r="AM152" s="126"/>
      <c r="AN152" s="126"/>
      <c r="AO152" s="126"/>
      <c r="AP152" s="126"/>
      <c r="AQ152" s="126"/>
      <c r="AR152" s="126"/>
      <c r="AS152" s="126"/>
      <c r="AT152" s="126"/>
      <c r="AU152" s="126"/>
      <c r="AV152" s="126"/>
      <c r="AW152" s="126"/>
      <c r="AX152" s="126"/>
      <c r="AY152" s="126"/>
      <c r="AZ152" s="126"/>
      <c r="BA152" s="126"/>
      <c r="BB152" s="126"/>
      <c r="BC152" s="126"/>
      <c r="BD152" s="126"/>
      <c r="BE152" s="126"/>
      <c r="BF152" s="126"/>
      <c r="BG152" s="126"/>
      <c r="BH152" s="126"/>
      <c r="BI152" s="126"/>
      <c r="BJ152" s="126"/>
      <c r="BK152" s="126"/>
      <c r="BL152" s="126"/>
      <c r="BM152" s="126"/>
      <c r="BN152" s="126"/>
      <c r="BO152" s="126"/>
      <c r="BP152" s="126"/>
      <c r="BQ152" s="126"/>
      <c r="BR152" s="126"/>
      <c r="BS152" s="126"/>
      <c r="BT152" s="126"/>
      <c r="BU152" s="126"/>
      <c r="BV152" s="126"/>
      <c r="BW152" s="126"/>
      <c r="BX152" s="126"/>
      <c r="BY152" s="126"/>
      <c r="BZ152" s="126"/>
      <c r="CA152" s="126"/>
      <c r="CB152" s="126"/>
      <c r="CC152" s="126"/>
      <c r="CD152" s="126"/>
      <c r="CE152" s="126"/>
      <c r="CF152" s="126"/>
      <c r="CG152" s="126"/>
      <c r="CH152" s="126"/>
      <c r="CI152" s="126"/>
      <c r="CJ152" s="126"/>
      <c r="CK152" s="126"/>
      <c r="CL152" s="126"/>
      <c r="CM152" s="126"/>
      <c r="CN152" s="126"/>
      <c r="CO152" s="126"/>
      <c r="CP152" s="126"/>
      <c r="CQ152" s="126"/>
      <c r="CR152" s="126"/>
      <c r="CS152" s="126"/>
      <c r="CT152" s="126"/>
      <c r="CU152" s="126"/>
      <c r="CV152" s="126"/>
      <c r="CW152" s="126"/>
      <c r="CX152" s="126"/>
      <c r="CY152" s="126"/>
      <c r="CZ152" s="126"/>
      <c r="DA152" s="126"/>
      <c r="DB152" s="126"/>
      <c r="DC152" s="126"/>
      <c r="DD152" s="126"/>
      <c r="DE152" s="126"/>
      <c r="DF152" s="126"/>
      <c r="DG152" s="126"/>
      <c r="DH152" s="126"/>
      <c r="DI152" s="126"/>
      <c r="DJ152" s="126"/>
      <c r="DK152" s="126"/>
      <c r="DL152" s="126"/>
      <c r="DM152" s="126"/>
      <c r="DN152" s="126"/>
      <c r="DO152" s="126"/>
      <c r="DP152" s="126"/>
      <c r="DQ152" s="126"/>
      <c r="DR152" s="126"/>
      <c r="DS152" s="126"/>
      <c r="DT152" s="126"/>
      <c r="DU152" s="126"/>
      <c r="DV152" s="126"/>
      <c r="DW152" s="126"/>
      <c r="DX152" s="126"/>
      <c r="DY152" s="126"/>
      <c r="DZ152" s="126"/>
      <c r="EA152" s="126"/>
      <c r="EB152" s="126"/>
      <c r="EC152" s="126"/>
      <c r="ED152" s="126"/>
      <c r="EE152" s="126"/>
      <c r="EF152" s="126"/>
      <c r="EG152" s="126"/>
      <c r="EH152" s="126"/>
      <c r="EI152" s="126"/>
      <c r="EJ152" s="126"/>
      <c r="EK152" s="126"/>
      <c r="EL152" s="126"/>
      <c r="EM152" s="126"/>
      <c r="EN152" s="126"/>
      <c r="EO152" s="126"/>
      <c r="EP152" s="126"/>
      <c r="EQ152" s="126"/>
      <c r="ER152" s="126"/>
      <c r="ES152" s="126"/>
      <c r="ET152" s="126"/>
      <c r="EU152" s="126"/>
      <c r="EV152" s="126"/>
      <c r="EW152" s="126"/>
      <c r="EX152" s="126"/>
      <c r="EY152" s="126"/>
      <c r="EZ152" s="126"/>
      <c r="FA152" s="126"/>
      <c r="FB152" s="126"/>
      <c r="FC152" s="126"/>
      <c r="FD152" s="126"/>
      <c r="FE152" s="126"/>
      <c r="FF152" s="126"/>
      <c r="FG152" s="126"/>
      <c r="FH152" s="126"/>
      <c r="FI152" s="126"/>
      <c r="FJ152" s="126"/>
      <c r="FK152" s="126"/>
      <c r="FL152" s="126"/>
      <c r="FM152" s="126"/>
      <c r="FN152" s="126"/>
      <c r="FO152" s="126"/>
      <c r="FP152" s="126"/>
      <c r="FQ152" s="126"/>
      <c r="FR152" s="126"/>
      <c r="FS152" s="126"/>
      <c r="FT152" s="126"/>
      <c r="FU152" s="126"/>
      <c r="FV152" s="126"/>
      <c r="FW152" s="126"/>
      <c r="FX152" s="126"/>
    </row>
    <row r="153" spans="1:180" s="134" customFormat="1" ht="30">
      <c r="A153" s="1024" t="s">
        <v>1588</v>
      </c>
      <c r="B153" s="156" t="s">
        <v>2037</v>
      </c>
      <c r="C153" s="555">
        <v>41961</v>
      </c>
      <c r="D153" s="158">
        <v>45597</v>
      </c>
      <c r="E153" s="158" t="str">
        <f t="shared" ca="1" si="18"/>
        <v>CADUCADO</v>
      </c>
      <c r="F153" s="158" t="str">
        <f t="shared" ca="1" si="19"/>
        <v>ALERTA</v>
      </c>
      <c r="G153" s="156" t="s">
        <v>1278</v>
      </c>
      <c r="H153" s="556" t="s">
        <v>2041</v>
      </c>
      <c r="I153" s="160" t="s">
        <v>2038</v>
      </c>
      <c r="J153" s="160" t="s">
        <v>1873</v>
      </c>
      <c r="K153" s="809" t="s">
        <v>2044</v>
      </c>
      <c r="L153" s="132"/>
      <c r="M153" s="132" t="str">
        <f t="shared" si="16"/>
        <v>D1411-53</v>
      </c>
      <c r="N153" s="132" t="str">
        <f t="shared" si="17"/>
        <v>5</v>
      </c>
      <c r="O153" s="133"/>
      <c r="P153" s="133"/>
      <c r="Q153" s="133"/>
      <c r="R153" s="2219"/>
      <c r="S153" s="1948"/>
      <c r="T153" s="1948"/>
      <c r="U153" s="1948"/>
      <c r="V153" s="1948"/>
      <c r="W153" s="1948"/>
      <c r="X153" s="1948"/>
      <c r="Y153" s="1948"/>
      <c r="Z153" s="1948"/>
      <c r="AA153" s="1948"/>
      <c r="AB153" s="126"/>
      <c r="AC153" s="126"/>
      <c r="AD153" s="126"/>
      <c r="AE153" s="126"/>
      <c r="AF153" s="126"/>
      <c r="AG153" s="126"/>
      <c r="AH153" s="126"/>
      <c r="AI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26"/>
      <c r="BE153" s="126"/>
      <c r="BF153" s="126"/>
      <c r="BG153" s="126"/>
      <c r="BH153" s="126"/>
      <c r="BI153" s="126"/>
      <c r="BJ153" s="126"/>
      <c r="BK153" s="126"/>
      <c r="BL153" s="126"/>
      <c r="BM153" s="126"/>
      <c r="BN153" s="126"/>
      <c r="BO153" s="126"/>
      <c r="BP153" s="126"/>
      <c r="BQ153" s="126"/>
      <c r="BR153" s="126"/>
      <c r="BS153" s="126"/>
      <c r="BT153" s="126"/>
      <c r="BU153" s="126"/>
      <c r="BV153" s="126"/>
      <c r="BW153" s="126"/>
      <c r="BX153" s="126"/>
      <c r="BY153" s="126"/>
      <c r="BZ153" s="126"/>
      <c r="CA153" s="126"/>
      <c r="CB153" s="126"/>
      <c r="CC153" s="126"/>
      <c r="CD153" s="126"/>
      <c r="CE153" s="126"/>
      <c r="CF153" s="126"/>
      <c r="CG153" s="126"/>
      <c r="CH153" s="126"/>
      <c r="CI153" s="126"/>
      <c r="CJ153" s="126"/>
      <c r="CK153" s="126"/>
      <c r="CL153" s="126"/>
      <c r="CM153" s="126"/>
      <c r="CN153" s="126"/>
      <c r="CO153" s="126"/>
      <c r="CP153" s="126"/>
      <c r="CQ153" s="126"/>
      <c r="CR153" s="126"/>
      <c r="CS153" s="126"/>
      <c r="CT153" s="126"/>
      <c r="CU153" s="126"/>
      <c r="CV153" s="126"/>
      <c r="CW153" s="126"/>
      <c r="CX153" s="126"/>
      <c r="CY153" s="126"/>
      <c r="CZ153" s="126"/>
      <c r="DA153" s="126"/>
      <c r="DB153" s="126"/>
      <c r="DC153" s="126"/>
      <c r="DD153" s="126"/>
      <c r="DE153" s="126"/>
      <c r="DF153" s="126"/>
      <c r="DG153" s="126"/>
      <c r="DH153" s="126"/>
      <c r="DI153" s="126"/>
      <c r="DJ153" s="126"/>
      <c r="DK153" s="126"/>
      <c r="DL153" s="126"/>
      <c r="DM153" s="126"/>
      <c r="DN153" s="126"/>
      <c r="DO153" s="126"/>
      <c r="DP153" s="126"/>
      <c r="DQ153" s="126"/>
      <c r="DR153" s="126"/>
      <c r="DS153" s="126"/>
      <c r="DT153" s="126"/>
      <c r="DU153" s="126"/>
      <c r="DV153" s="126"/>
      <c r="DW153" s="126"/>
      <c r="DX153" s="126"/>
      <c r="DY153" s="126"/>
      <c r="DZ153" s="126"/>
      <c r="EA153" s="126"/>
      <c r="EB153" s="126"/>
      <c r="EC153" s="126"/>
      <c r="ED153" s="126"/>
      <c r="EE153" s="126"/>
      <c r="EF153" s="126"/>
      <c r="EG153" s="126"/>
      <c r="EH153" s="126"/>
      <c r="EI153" s="126"/>
      <c r="EJ153" s="126"/>
      <c r="EK153" s="126"/>
      <c r="EL153" s="126"/>
      <c r="EM153" s="126"/>
      <c r="EN153" s="126"/>
      <c r="EO153" s="126"/>
      <c r="EP153" s="126"/>
      <c r="EQ153" s="126"/>
      <c r="ER153" s="126"/>
      <c r="ES153" s="126"/>
      <c r="ET153" s="126"/>
      <c r="EU153" s="126"/>
      <c r="EV153" s="126"/>
      <c r="EW153" s="126"/>
      <c r="EX153" s="126"/>
      <c r="EY153" s="126"/>
      <c r="EZ153" s="126"/>
      <c r="FA153" s="126"/>
      <c r="FB153" s="126"/>
      <c r="FC153" s="126"/>
      <c r="FD153" s="126"/>
      <c r="FE153" s="126"/>
      <c r="FF153" s="126"/>
      <c r="FG153" s="126"/>
      <c r="FH153" s="126"/>
      <c r="FI153" s="126"/>
      <c r="FJ153" s="126"/>
      <c r="FK153" s="126"/>
      <c r="FL153" s="126"/>
      <c r="FM153" s="126"/>
      <c r="FN153" s="126"/>
      <c r="FO153" s="126"/>
      <c r="FP153" s="126"/>
      <c r="FQ153" s="126"/>
      <c r="FR153" s="126"/>
      <c r="FS153" s="126"/>
      <c r="FT153" s="126"/>
      <c r="FU153" s="126"/>
      <c r="FV153" s="126"/>
      <c r="FW153" s="126"/>
      <c r="FX153" s="126"/>
    </row>
    <row r="154" spans="1:180" s="134" customFormat="1" ht="30">
      <c r="A154" s="1024" t="s">
        <v>1588</v>
      </c>
      <c r="B154" s="156" t="s">
        <v>2676</v>
      </c>
      <c r="C154" s="555">
        <v>41961</v>
      </c>
      <c r="D154" s="158">
        <v>45597</v>
      </c>
      <c r="E154" s="158" t="str">
        <f t="shared" ca="1" si="18"/>
        <v>CADUCADO</v>
      </c>
      <c r="F154" s="158" t="str">
        <f t="shared" ca="1" si="19"/>
        <v>ALERTA</v>
      </c>
      <c r="G154" s="156" t="s">
        <v>1278</v>
      </c>
      <c r="H154" s="556" t="s">
        <v>2677</v>
      </c>
      <c r="I154" s="160" t="s">
        <v>2038</v>
      </c>
      <c r="J154" s="160" t="s">
        <v>1873</v>
      </c>
      <c r="K154" s="809" t="s">
        <v>2678</v>
      </c>
      <c r="L154" s="132"/>
      <c r="M154" s="132" t="str">
        <f t="shared" si="16"/>
        <v>D1411-53</v>
      </c>
      <c r="N154" s="132" t="str">
        <f t="shared" si="17"/>
        <v>6</v>
      </c>
      <c r="O154" s="133"/>
      <c r="P154" s="133"/>
      <c r="Q154" s="133"/>
      <c r="R154" s="2219"/>
      <c r="S154" s="1948"/>
      <c r="T154" s="1948"/>
      <c r="U154" s="1948"/>
      <c r="V154" s="1948"/>
      <c r="W154" s="1948"/>
      <c r="X154" s="1948"/>
      <c r="Y154" s="1948"/>
      <c r="Z154" s="1948"/>
      <c r="AA154" s="1948"/>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6"/>
      <c r="BJ154" s="126"/>
      <c r="BK154" s="126"/>
      <c r="BL154" s="126"/>
      <c r="BM154" s="126"/>
      <c r="BN154" s="126"/>
      <c r="BO154" s="126"/>
      <c r="BP154" s="126"/>
      <c r="BQ154" s="126"/>
      <c r="BR154" s="126"/>
      <c r="BS154" s="126"/>
      <c r="BT154" s="126"/>
      <c r="BU154" s="126"/>
      <c r="BV154" s="126"/>
      <c r="BW154" s="126"/>
      <c r="BX154" s="126"/>
      <c r="BY154" s="126"/>
      <c r="BZ154" s="126"/>
      <c r="CA154" s="126"/>
      <c r="CB154" s="126"/>
      <c r="CC154" s="126"/>
      <c r="CD154" s="126"/>
      <c r="CE154" s="126"/>
      <c r="CF154" s="126"/>
      <c r="CG154" s="126"/>
      <c r="CH154" s="126"/>
      <c r="CI154" s="126"/>
      <c r="CJ154" s="126"/>
      <c r="CK154" s="126"/>
      <c r="CL154" s="126"/>
      <c r="CM154" s="126"/>
      <c r="CN154" s="126"/>
      <c r="CO154" s="126"/>
      <c r="CP154" s="126"/>
      <c r="CQ154" s="126"/>
      <c r="CR154" s="126"/>
      <c r="CS154" s="126"/>
      <c r="CT154" s="126"/>
      <c r="CU154" s="126"/>
      <c r="CV154" s="126"/>
      <c r="CW154" s="126"/>
      <c r="CX154" s="126"/>
      <c r="CY154" s="126"/>
      <c r="CZ154" s="126"/>
      <c r="DA154" s="126"/>
      <c r="DB154" s="126"/>
      <c r="DC154" s="126"/>
      <c r="DD154" s="126"/>
      <c r="DE154" s="126"/>
      <c r="DF154" s="126"/>
      <c r="DG154" s="126"/>
      <c r="DH154" s="126"/>
      <c r="DI154" s="126"/>
      <c r="DJ154" s="126"/>
      <c r="DK154" s="126"/>
      <c r="DL154" s="126"/>
      <c r="DM154" s="126"/>
      <c r="DN154" s="126"/>
      <c r="DO154" s="126"/>
      <c r="DP154" s="126"/>
      <c r="DQ154" s="126"/>
      <c r="DR154" s="126"/>
      <c r="DS154" s="126"/>
      <c r="DT154" s="126"/>
      <c r="DU154" s="126"/>
      <c r="DV154" s="126"/>
      <c r="DW154" s="126"/>
      <c r="DX154" s="126"/>
      <c r="DY154" s="126"/>
      <c r="DZ154" s="126"/>
      <c r="EA154" s="126"/>
      <c r="EB154" s="126"/>
      <c r="EC154" s="126"/>
      <c r="ED154" s="126"/>
      <c r="EE154" s="126"/>
      <c r="EF154" s="126"/>
      <c r="EG154" s="126"/>
      <c r="EH154" s="126"/>
      <c r="EI154" s="126"/>
      <c r="EJ154" s="126"/>
      <c r="EK154" s="126"/>
      <c r="EL154" s="126"/>
      <c r="EM154" s="126"/>
      <c r="EN154" s="126"/>
      <c r="EO154" s="126"/>
      <c r="EP154" s="126"/>
      <c r="EQ154" s="126"/>
      <c r="ER154" s="126"/>
      <c r="ES154" s="126"/>
      <c r="ET154" s="126"/>
      <c r="EU154" s="126"/>
      <c r="EV154" s="126"/>
      <c r="EW154" s="126"/>
      <c r="EX154" s="126"/>
      <c r="EY154" s="126"/>
      <c r="EZ154" s="126"/>
      <c r="FA154" s="126"/>
      <c r="FB154" s="126"/>
      <c r="FC154" s="126"/>
      <c r="FD154" s="126"/>
      <c r="FE154" s="126"/>
      <c r="FF154" s="126"/>
      <c r="FG154" s="126"/>
      <c r="FH154" s="126"/>
      <c r="FI154" s="126"/>
      <c r="FJ154" s="126"/>
      <c r="FK154" s="126"/>
      <c r="FL154" s="126"/>
      <c r="FM154" s="126"/>
      <c r="FN154" s="126"/>
      <c r="FO154" s="126"/>
      <c r="FP154" s="126"/>
      <c r="FQ154" s="126"/>
      <c r="FR154" s="126"/>
      <c r="FS154" s="126"/>
      <c r="FT154" s="126"/>
      <c r="FU154" s="126"/>
      <c r="FV154" s="126"/>
      <c r="FW154" s="126"/>
      <c r="FX154" s="126"/>
    </row>
    <row r="155" spans="1:180" s="134" customFormat="1" ht="30">
      <c r="A155" s="1024" t="s">
        <v>1588</v>
      </c>
      <c r="B155" s="156" t="s">
        <v>4478</v>
      </c>
      <c r="C155" s="555">
        <v>41961</v>
      </c>
      <c r="D155" s="158">
        <v>45597</v>
      </c>
      <c r="E155" s="158" t="str">
        <f ca="1">IF(D155&lt;=$T$2,"CADUCADO","VIGENTE")</f>
        <v>CADUCADO</v>
      </c>
      <c r="F155" s="158" t="str">
        <f ca="1">IF($T$2&gt;=(EDATE(D155,-4)),"ALERTA","OK")</f>
        <v>ALERTA</v>
      </c>
      <c r="G155" s="156" t="s">
        <v>1278</v>
      </c>
      <c r="H155" s="556" t="s">
        <v>4479</v>
      </c>
      <c r="I155" s="160" t="s">
        <v>2038</v>
      </c>
      <c r="J155" s="160" t="s">
        <v>1873</v>
      </c>
      <c r="K155" s="807" t="s">
        <v>4480</v>
      </c>
      <c r="L155" s="132"/>
      <c r="M155" s="132" t="str">
        <f t="shared" si="16"/>
        <v>D1411-53</v>
      </c>
      <c r="N155" s="132" t="str">
        <f t="shared" si="17"/>
        <v>7</v>
      </c>
      <c r="O155" s="133"/>
      <c r="P155" s="133"/>
      <c r="Q155" s="133"/>
      <c r="R155" s="2219"/>
      <c r="S155" s="1948"/>
      <c r="T155" s="1948"/>
      <c r="U155" s="1948"/>
      <c r="V155" s="1948"/>
      <c r="W155" s="1948"/>
      <c r="X155" s="1948"/>
      <c r="Y155" s="1948"/>
      <c r="Z155" s="1948"/>
      <c r="AA155" s="1948"/>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26"/>
      <c r="BE155" s="126"/>
      <c r="BF155" s="126"/>
      <c r="BG155" s="126"/>
      <c r="BH155" s="126"/>
      <c r="BI155" s="126"/>
      <c r="BJ155" s="126"/>
      <c r="BK155" s="126"/>
      <c r="BL155" s="126"/>
      <c r="BM155" s="126"/>
      <c r="BN155" s="126"/>
      <c r="BO155" s="126"/>
      <c r="BP155" s="126"/>
      <c r="BQ155" s="126"/>
      <c r="BR155" s="126"/>
      <c r="BS155" s="126"/>
      <c r="BT155" s="126"/>
      <c r="BU155" s="126"/>
      <c r="BV155" s="126"/>
      <c r="BW155" s="126"/>
      <c r="BX155" s="126"/>
      <c r="BY155" s="126"/>
      <c r="BZ155" s="126"/>
      <c r="CA155" s="126"/>
      <c r="CB155" s="126"/>
      <c r="CC155" s="126"/>
      <c r="CD155" s="126"/>
      <c r="CE155" s="126"/>
      <c r="CF155" s="126"/>
      <c r="CG155" s="126"/>
      <c r="CH155" s="126"/>
      <c r="CI155" s="126"/>
      <c r="CJ155" s="126"/>
      <c r="CK155" s="126"/>
      <c r="CL155" s="126"/>
      <c r="CM155" s="126"/>
      <c r="CN155" s="126"/>
      <c r="CO155" s="126"/>
      <c r="CP155" s="126"/>
      <c r="CQ155" s="126"/>
      <c r="CR155" s="126"/>
      <c r="CS155" s="126"/>
      <c r="CT155" s="126"/>
      <c r="CU155" s="126"/>
      <c r="CV155" s="126"/>
      <c r="CW155" s="126"/>
      <c r="CX155" s="126"/>
      <c r="CY155" s="126"/>
      <c r="CZ155" s="126"/>
      <c r="DA155" s="126"/>
      <c r="DB155" s="126"/>
      <c r="DC155" s="126"/>
      <c r="DD155" s="126"/>
      <c r="DE155" s="126"/>
      <c r="DF155" s="126"/>
      <c r="DG155" s="126"/>
      <c r="DH155" s="126"/>
      <c r="DI155" s="126"/>
      <c r="DJ155" s="126"/>
      <c r="DK155" s="126"/>
      <c r="DL155" s="126"/>
      <c r="DM155" s="126"/>
      <c r="DN155" s="126"/>
      <c r="DO155" s="126"/>
      <c r="DP155" s="126"/>
      <c r="DQ155" s="126"/>
      <c r="DR155" s="126"/>
      <c r="DS155" s="126"/>
      <c r="DT155" s="126"/>
      <c r="DU155" s="126"/>
      <c r="DV155" s="126"/>
      <c r="DW155" s="126"/>
      <c r="DX155" s="126"/>
      <c r="DY155" s="126"/>
      <c r="DZ155" s="126"/>
      <c r="EA155" s="126"/>
      <c r="EB155" s="126"/>
      <c r="EC155" s="126"/>
      <c r="ED155" s="126"/>
      <c r="EE155" s="126"/>
      <c r="EF155" s="126"/>
      <c r="EG155" s="126"/>
      <c r="EH155" s="126"/>
      <c r="EI155" s="126"/>
      <c r="EJ155" s="126"/>
      <c r="EK155" s="126"/>
      <c r="EL155" s="126"/>
      <c r="EM155" s="126"/>
      <c r="EN155" s="126"/>
      <c r="EO155" s="126"/>
      <c r="EP155" s="126"/>
      <c r="EQ155" s="126"/>
      <c r="ER155" s="126"/>
      <c r="ES155" s="126"/>
      <c r="ET155" s="126"/>
      <c r="EU155" s="126"/>
      <c r="EV155" s="126"/>
      <c r="EW155" s="126"/>
      <c r="EX155" s="126"/>
      <c r="EY155" s="126"/>
      <c r="EZ155" s="126"/>
      <c r="FA155" s="126"/>
      <c r="FB155" s="126"/>
      <c r="FC155" s="126"/>
      <c r="FD155" s="126"/>
      <c r="FE155" s="126"/>
      <c r="FF155" s="126"/>
      <c r="FG155" s="126"/>
      <c r="FH155" s="126"/>
      <c r="FI155" s="126"/>
      <c r="FJ155" s="126"/>
      <c r="FK155" s="126"/>
      <c r="FL155" s="126"/>
      <c r="FM155" s="126"/>
      <c r="FN155" s="126"/>
      <c r="FO155" s="126"/>
      <c r="FP155" s="126"/>
      <c r="FQ155" s="126"/>
      <c r="FR155" s="126"/>
      <c r="FS155" s="126"/>
      <c r="FT155" s="126"/>
      <c r="FU155" s="126"/>
      <c r="FV155" s="126"/>
      <c r="FW155" s="126"/>
      <c r="FX155" s="126"/>
    </row>
    <row r="156" spans="1:180" s="134" customFormat="1" ht="75">
      <c r="A156" s="1024" t="s">
        <v>1588</v>
      </c>
      <c r="B156" s="122" t="s">
        <v>4865</v>
      </c>
      <c r="C156" s="555">
        <v>41961</v>
      </c>
      <c r="D156" s="158">
        <v>45597</v>
      </c>
      <c r="E156" s="158" t="str">
        <f ca="1">IF(D156&lt;=$T$2,"CADUCADO","VIGENTE")</f>
        <v>CADUCADO</v>
      </c>
      <c r="F156" s="158" t="str">
        <f ca="1">IF($T$2&gt;=(EDATE(D156,-4)),"ALERTA","OK")</f>
        <v>ALERTA</v>
      </c>
      <c r="G156" s="156" t="s">
        <v>1278</v>
      </c>
      <c r="H156" s="556" t="s">
        <v>4866</v>
      </c>
      <c r="I156" s="556" t="s">
        <v>4867</v>
      </c>
      <c r="J156" s="160" t="s">
        <v>1873</v>
      </c>
      <c r="K156" s="807" t="s">
        <v>4868</v>
      </c>
      <c r="L156" s="132"/>
      <c r="M156" s="132"/>
      <c r="N156" s="132"/>
      <c r="O156" s="133"/>
      <c r="P156" s="133"/>
      <c r="Q156" s="133"/>
      <c r="R156" s="2219"/>
      <c r="S156" s="1948"/>
      <c r="T156" s="1948"/>
      <c r="U156" s="1948"/>
      <c r="V156" s="1948"/>
      <c r="W156" s="1948"/>
      <c r="X156" s="1948"/>
      <c r="Y156" s="1948"/>
      <c r="Z156" s="1948"/>
      <c r="AA156" s="1948"/>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6"/>
      <c r="BW156" s="126"/>
      <c r="BX156" s="126"/>
      <c r="BY156" s="126"/>
      <c r="BZ156" s="126"/>
      <c r="CA156" s="126"/>
      <c r="CB156" s="126"/>
      <c r="CC156" s="126"/>
      <c r="CD156" s="126"/>
      <c r="CE156" s="126"/>
      <c r="CF156" s="126"/>
      <c r="CG156" s="126"/>
      <c r="CH156" s="126"/>
      <c r="CI156" s="126"/>
      <c r="CJ156" s="126"/>
      <c r="CK156" s="126"/>
      <c r="CL156" s="126"/>
      <c r="CM156" s="126"/>
      <c r="CN156" s="126"/>
      <c r="CO156" s="126"/>
      <c r="CP156" s="126"/>
      <c r="CQ156" s="126"/>
      <c r="CR156" s="126"/>
      <c r="CS156" s="126"/>
      <c r="CT156" s="126"/>
      <c r="CU156" s="126"/>
      <c r="CV156" s="126"/>
      <c r="CW156" s="126"/>
      <c r="CX156" s="126"/>
      <c r="CY156" s="126"/>
      <c r="CZ156" s="126"/>
      <c r="DA156" s="126"/>
      <c r="DB156" s="126"/>
      <c r="DC156" s="126"/>
      <c r="DD156" s="126"/>
      <c r="DE156" s="126"/>
      <c r="DF156" s="126"/>
      <c r="DG156" s="126"/>
      <c r="DH156" s="126"/>
      <c r="DI156" s="126"/>
      <c r="DJ156" s="126"/>
      <c r="DK156" s="126"/>
      <c r="DL156" s="126"/>
      <c r="DM156" s="126"/>
      <c r="DN156" s="126"/>
      <c r="DO156" s="126"/>
      <c r="DP156" s="126"/>
      <c r="DQ156" s="126"/>
      <c r="DR156" s="126"/>
      <c r="DS156" s="126"/>
      <c r="DT156" s="126"/>
      <c r="DU156" s="126"/>
      <c r="DV156" s="126"/>
      <c r="DW156" s="126"/>
      <c r="DX156" s="126"/>
      <c r="DY156" s="126"/>
      <c r="DZ156" s="126"/>
      <c r="EA156" s="126"/>
      <c r="EB156" s="126"/>
      <c r="EC156" s="126"/>
      <c r="ED156" s="126"/>
      <c r="EE156" s="126"/>
      <c r="EF156" s="126"/>
      <c r="EG156" s="126"/>
      <c r="EH156" s="126"/>
      <c r="EI156" s="126"/>
      <c r="EJ156" s="126"/>
      <c r="EK156" s="126"/>
      <c r="EL156" s="126"/>
      <c r="EM156" s="126"/>
      <c r="EN156" s="126"/>
      <c r="EO156" s="126"/>
      <c r="EP156" s="126"/>
      <c r="EQ156" s="126"/>
      <c r="ER156" s="126"/>
      <c r="ES156" s="126"/>
      <c r="ET156" s="126"/>
      <c r="EU156" s="126"/>
      <c r="EV156" s="126"/>
      <c r="EW156" s="126"/>
      <c r="EX156" s="126"/>
      <c r="EY156" s="126"/>
      <c r="EZ156" s="126"/>
      <c r="FA156" s="126"/>
      <c r="FB156" s="126"/>
      <c r="FC156" s="126"/>
      <c r="FD156" s="126"/>
      <c r="FE156" s="126"/>
      <c r="FF156" s="126"/>
      <c r="FG156" s="126"/>
      <c r="FH156" s="126"/>
      <c r="FI156" s="126"/>
      <c r="FJ156" s="126"/>
      <c r="FK156" s="126"/>
      <c r="FL156" s="126"/>
      <c r="FM156" s="126"/>
      <c r="FN156" s="126"/>
      <c r="FO156" s="126"/>
      <c r="FP156" s="126"/>
      <c r="FQ156" s="126"/>
      <c r="FR156" s="126"/>
      <c r="FS156" s="126"/>
      <c r="FT156" s="126"/>
      <c r="FU156" s="126"/>
      <c r="FV156" s="126"/>
      <c r="FW156" s="126"/>
      <c r="FX156" s="126"/>
    </row>
    <row r="157" spans="1:180" s="134" customFormat="1" ht="75">
      <c r="A157" s="1024" t="s">
        <v>1588</v>
      </c>
      <c r="B157" s="122" t="s">
        <v>5063</v>
      </c>
      <c r="C157" s="555">
        <v>41961</v>
      </c>
      <c r="D157" s="158">
        <v>45597</v>
      </c>
      <c r="E157" s="158" t="str">
        <f ca="1">IF(D157&lt;=$T$2,"CADUCADO","VIGENTE")</f>
        <v>CADUCADO</v>
      </c>
      <c r="F157" s="158" t="str">
        <f ca="1">IF($T$2&gt;=(EDATE(D157,-4)),"ALERTA","OK")</f>
        <v>ALERTA</v>
      </c>
      <c r="G157" s="156" t="s">
        <v>1278</v>
      </c>
      <c r="H157" s="556" t="s">
        <v>5060</v>
      </c>
      <c r="I157" s="556" t="s">
        <v>5062</v>
      </c>
      <c r="J157" s="159" t="s">
        <v>1873</v>
      </c>
      <c r="K157" s="807" t="s">
        <v>5061</v>
      </c>
      <c r="L157" s="132"/>
      <c r="M157" s="132"/>
      <c r="N157" s="132"/>
      <c r="O157" s="133"/>
      <c r="P157" s="133"/>
      <c r="Q157" s="133"/>
      <c r="R157" s="2219"/>
      <c r="S157" s="1948"/>
      <c r="T157" s="1948"/>
      <c r="U157" s="1948"/>
      <c r="V157" s="1948"/>
      <c r="W157" s="1948"/>
      <c r="X157" s="1948"/>
      <c r="Y157" s="1948"/>
      <c r="Z157" s="1948"/>
      <c r="AA157" s="1948"/>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26"/>
      <c r="BG157" s="126"/>
      <c r="BH157" s="126"/>
      <c r="BI157" s="126"/>
      <c r="BJ157" s="126"/>
      <c r="BK157" s="126"/>
      <c r="BL157" s="126"/>
      <c r="BM157" s="126"/>
      <c r="BN157" s="126"/>
      <c r="BO157" s="126"/>
      <c r="BP157" s="126"/>
      <c r="BQ157" s="126"/>
      <c r="BR157" s="126"/>
      <c r="BS157" s="126"/>
      <c r="BT157" s="126"/>
      <c r="BU157" s="126"/>
      <c r="BV157" s="126"/>
      <c r="BW157" s="126"/>
      <c r="BX157" s="126"/>
      <c r="BY157" s="126"/>
      <c r="BZ157" s="126"/>
      <c r="CA157" s="126"/>
      <c r="CB157" s="126"/>
      <c r="CC157" s="126"/>
      <c r="CD157" s="126"/>
      <c r="CE157" s="126"/>
      <c r="CF157" s="126"/>
      <c r="CG157" s="126"/>
      <c r="CH157" s="126"/>
      <c r="CI157" s="126"/>
      <c r="CJ157" s="126"/>
      <c r="CK157" s="126"/>
      <c r="CL157" s="126"/>
      <c r="CM157" s="126"/>
      <c r="CN157" s="126"/>
      <c r="CO157" s="126"/>
      <c r="CP157" s="126"/>
      <c r="CQ157" s="126"/>
      <c r="CR157" s="126"/>
      <c r="CS157" s="126"/>
      <c r="CT157" s="126"/>
      <c r="CU157" s="126"/>
      <c r="CV157" s="126"/>
      <c r="CW157" s="126"/>
      <c r="CX157" s="126"/>
      <c r="CY157" s="126"/>
      <c r="CZ157" s="126"/>
      <c r="DA157" s="126"/>
      <c r="DB157" s="126"/>
      <c r="DC157" s="126"/>
      <c r="DD157" s="126"/>
      <c r="DE157" s="126"/>
      <c r="DF157" s="126"/>
      <c r="DG157" s="126"/>
      <c r="DH157" s="126"/>
      <c r="DI157" s="126"/>
      <c r="DJ157" s="126"/>
      <c r="DK157" s="126"/>
      <c r="DL157" s="126"/>
      <c r="DM157" s="126"/>
      <c r="DN157" s="126"/>
      <c r="DO157" s="126"/>
      <c r="DP157" s="126"/>
      <c r="DQ157" s="126"/>
      <c r="DR157" s="126"/>
      <c r="DS157" s="126"/>
      <c r="DT157" s="126"/>
      <c r="DU157" s="126"/>
      <c r="DV157" s="126"/>
      <c r="DW157" s="126"/>
      <c r="DX157" s="126"/>
      <c r="DY157" s="126"/>
      <c r="DZ157" s="126"/>
      <c r="EA157" s="126"/>
      <c r="EB157" s="126"/>
      <c r="EC157" s="126"/>
      <c r="ED157" s="126"/>
      <c r="EE157" s="126"/>
      <c r="EF157" s="126"/>
      <c r="EG157" s="126"/>
      <c r="EH157" s="126"/>
      <c r="EI157" s="126"/>
      <c r="EJ157" s="126"/>
      <c r="EK157" s="126"/>
      <c r="EL157" s="126"/>
      <c r="EM157" s="126"/>
      <c r="EN157" s="126"/>
      <c r="EO157" s="126"/>
      <c r="EP157" s="126"/>
      <c r="EQ157" s="126"/>
      <c r="ER157" s="126"/>
      <c r="ES157" s="126"/>
      <c r="ET157" s="126"/>
      <c r="EU157" s="126"/>
      <c r="EV157" s="126"/>
      <c r="EW157" s="126"/>
      <c r="EX157" s="126"/>
      <c r="EY157" s="126"/>
      <c r="EZ157" s="126"/>
      <c r="FA157" s="126"/>
      <c r="FB157" s="126"/>
      <c r="FC157" s="126"/>
      <c r="FD157" s="126"/>
      <c r="FE157" s="126"/>
      <c r="FF157" s="126"/>
      <c r="FG157" s="126"/>
      <c r="FH157" s="126"/>
      <c r="FI157" s="126"/>
      <c r="FJ157" s="126"/>
      <c r="FK157" s="126"/>
      <c r="FL157" s="126"/>
      <c r="FM157" s="126"/>
      <c r="FN157" s="126"/>
      <c r="FO157" s="126"/>
      <c r="FP157" s="126"/>
      <c r="FQ157" s="126"/>
      <c r="FR157" s="126"/>
      <c r="FS157" s="126"/>
      <c r="FT157" s="126"/>
      <c r="FU157" s="126"/>
      <c r="FV157" s="126"/>
      <c r="FW157" s="126"/>
      <c r="FX157" s="126"/>
    </row>
    <row r="158" spans="1:180" s="134" customFormat="1" ht="105">
      <c r="A158" s="1024" t="s">
        <v>1588</v>
      </c>
      <c r="B158" s="122" t="s">
        <v>5406</v>
      </c>
      <c r="C158" s="555">
        <v>41961</v>
      </c>
      <c r="D158" s="158">
        <v>45597</v>
      </c>
      <c r="E158" s="158" t="str">
        <f ca="1">IF(D158&lt;=$T$2,"CADUCADO","VIGENTE")</f>
        <v>CADUCADO</v>
      </c>
      <c r="F158" s="158" t="str">
        <f ca="1">IF($T$2&gt;=(EDATE(D158,-4)),"ALERTA","OK")</f>
        <v>ALERTA</v>
      </c>
      <c r="G158" s="156" t="s">
        <v>1278</v>
      </c>
      <c r="H158" s="556" t="s">
        <v>5407</v>
      </c>
      <c r="I158" s="556" t="s">
        <v>5408</v>
      </c>
      <c r="J158" s="159" t="s">
        <v>1873</v>
      </c>
      <c r="K158" s="807" t="s">
        <v>5409</v>
      </c>
      <c r="L158" s="132"/>
      <c r="M158" s="132"/>
      <c r="N158" s="132"/>
      <c r="O158" s="133"/>
      <c r="P158" s="133"/>
      <c r="Q158" s="133"/>
      <c r="R158" s="2219"/>
      <c r="S158" s="1948"/>
      <c r="T158" s="1948"/>
      <c r="U158" s="1948"/>
      <c r="V158" s="1948"/>
      <c r="W158" s="1948"/>
      <c r="X158" s="1948"/>
      <c r="Y158" s="1948"/>
      <c r="Z158" s="1948"/>
      <c r="AA158" s="1948"/>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126"/>
      <c r="CI158" s="126"/>
      <c r="CJ158" s="126"/>
      <c r="CK158" s="126"/>
      <c r="CL158" s="126"/>
      <c r="CM158" s="126"/>
      <c r="CN158" s="126"/>
      <c r="CO158" s="126"/>
      <c r="CP158" s="126"/>
      <c r="CQ158" s="126"/>
      <c r="CR158" s="126"/>
      <c r="CS158" s="126"/>
      <c r="CT158" s="126"/>
      <c r="CU158" s="126"/>
      <c r="CV158" s="126"/>
      <c r="CW158" s="126"/>
      <c r="CX158" s="126"/>
      <c r="CY158" s="126"/>
      <c r="CZ158" s="126"/>
      <c r="DA158" s="126"/>
      <c r="DB158" s="126"/>
      <c r="DC158" s="126"/>
      <c r="DD158" s="126"/>
      <c r="DE158" s="126"/>
      <c r="DF158" s="126"/>
      <c r="DG158" s="126"/>
      <c r="DH158" s="126"/>
      <c r="DI158" s="126"/>
      <c r="DJ158" s="126"/>
      <c r="DK158" s="126"/>
      <c r="DL158" s="126"/>
      <c r="DM158" s="126"/>
      <c r="DN158" s="126"/>
      <c r="DO158" s="126"/>
      <c r="DP158" s="126"/>
      <c r="DQ158" s="126"/>
      <c r="DR158" s="126"/>
      <c r="DS158" s="126"/>
      <c r="DT158" s="126"/>
      <c r="DU158" s="126"/>
      <c r="DV158" s="126"/>
      <c r="DW158" s="126"/>
      <c r="DX158" s="126"/>
      <c r="DY158" s="126"/>
      <c r="DZ158" s="126"/>
      <c r="EA158" s="126"/>
      <c r="EB158" s="126"/>
      <c r="EC158" s="126"/>
      <c r="ED158" s="126"/>
      <c r="EE158" s="126"/>
      <c r="EF158" s="126"/>
      <c r="EG158" s="126"/>
      <c r="EH158" s="126"/>
      <c r="EI158" s="126"/>
      <c r="EJ158" s="126"/>
      <c r="EK158" s="126"/>
      <c r="EL158" s="126"/>
      <c r="EM158" s="126"/>
      <c r="EN158" s="126"/>
      <c r="EO158" s="126"/>
      <c r="EP158" s="126"/>
      <c r="EQ158" s="126"/>
      <c r="ER158" s="126"/>
      <c r="ES158" s="126"/>
      <c r="ET158" s="126"/>
      <c r="EU158" s="126"/>
      <c r="EV158" s="126"/>
      <c r="EW158" s="126"/>
      <c r="EX158" s="126"/>
      <c r="EY158" s="126"/>
      <c r="EZ158" s="126"/>
      <c r="FA158" s="126"/>
      <c r="FB158" s="126"/>
      <c r="FC158" s="126"/>
      <c r="FD158" s="126"/>
      <c r="FE158" s="126"/>
      <c r="FF158" s="126"/>
      <c r="FG158" s="126"/>
      <c r="FH158" s="126"/>
      <c r="FI158" s="126"/>
      <c r="FJ158" s="126"/>
      <c r="FK158" s="126"/>
      <c r="FL158" s="126"/>
      <c r="FM158" s="126"/>
      <c r="FN158" s="126"/>
      <c r="FO158" s="126"/>
      <c r="FP158" s="126"/>
      <c r="FQ158" s="126"/>
      <c r="FR158" s="126"/>
      <c r="FS158" s="126"/>
      <c r="FT158" s="126"/>
      <c r="FU158" s="126"/>
      <c r="FV158" s="126"/>
      <c r="FW158" s="126"/>
      <c r="FX158" s="126"/>
    </row>
    <row r="159" spans="1:180" s="134" customFormat="1" ht="30">
      <c r="A159" s="1024" t="s">
        <v>1587</v>
      </c>
      <c r="B159" s="156" t="s">
        <v>1935</v>
      </c>
      <c r="C159" s="555">
        <v>41987</v>
      </c>
      <c r="D159" s="158">
        <v>47453</v>
      </c>
      <c r="E159" s="158" t="str">
        <f t="shared" ca="1" si="18"/>
        <v>VIGENTE</v>
      </c>
      <c r="F159" s="158" t="str">
        <f t="shared" ca="1" si="19"/>
        <v>OK</v>
      </c>
      <c r="G159" s="156" t="s">
        <v>1277</v>
      </c>
      <c r="H159" s="159" t="s">
        <v>224</v>
      </c>
      <c r="I159" s="617" t="s">
        <v>1934</v>
      </c>
      <c r="J159" s="160" t="s">
        <v>4830</v>
      </c>
      <c r="K159" s="807" t="s">
        <v>4831</v>
      </c>
      <c r="L159" s="132"/>
      <c r="M159" s="132"/>
      <c r="N159" s="132"/>
      <c r="O159" s="133"/>
      <c r="P159" s="133"/>
      <c r="Q159" s="133"/>
      <c r="R159" s="2219"/>
      <c r="S159" s="1948"/>
      <c r="T159" s="1948"/>
      <c r="U159" s="1948"/>
      <c r="V159" s="1948"/>
      <c r="W159" s="1948"/>
      <c r="X159" s="1948"/>
      <c r="Y159" s="1948"/>
      <c r="Z159" s="1948"/>
      <c r="AA159" s="1948"/>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6"/>
      <c r="BQ159" s="126"/>
      <c r="BR159" s="126"/>
      <c r="BS159" s="126"/>
      <c r="BT159" s="126"/>
      <c r="BU159" s="126"/>
      <c r="BV159" s="126"/>
      <c r="BW159" s="126"/>
      <c r="BX159" s="126"/>
      <c r="BY159" s="126"/>
      <c r="BZ159" s="126"/>
      <c r="CA159" s="126"/>
      <c r="CB159" s="126"/>
      <c r="CC159" s="126"/>
      <c r="CD159" s="126"/>
      <c r="CE159" s="126"/>
      <c r="CF159" s="126"/>
      <c r="CG159" s="126"/>
      <c r="CH159" s="126"/>
      <c r="CI159" s="126"/>
      <c r="CJ159" s="126"/>
      <c r="CK159" s="126"/>
      <c r="CL159" s="126"/>
      <c r="CM159" s="126"/>
      <c r="CN159" s="126"/>
      <c r="CO159" s="126"/>
      <c r="CP159" s="126"/>
      <c r="CQ159" s="126"/>
      <c r="CR159" s="126"/>
      <c r="CS159" s="126"/>
      <c r="CT159" s="126"/>
      <c r="CU159" s="126"/>
      <c r="CV159" s="126"/>
      <c r="CW159" s="126"/>
      <c r="CX159" s="126"/>
      <c r="CY159" s="126"/>
      <c r="CZ159" s="126"/>
      <c r="DA159" s="126"/>
      <c r="DB159" s="126"/>
      <c r="DC159" s="126"/>
      <c r="DD159" s="126"/>
      <c r="DE159" s="126"/>
      <c r="DF159" s="126"/>
      <c r="DG159" s="126"/>
      <c r="DH159" s="126"/>
      <c r="DI159" s="126"/>
      <c r="DJ159" s="126"/>
      <c r="DK159" s="126"/>
      <c r="DL159" s="126"/>
      <c r="DM159" s="126"/>
      <c r="DN159" s="126"/>
      <c r="DO159" s="126"/>
      <c r="DP159" s="126"/>
      <c r="DQ159" s="126"/>
      <c r="DR159" s="126"/>
      <c r="DS159" s="126"/>
      <c r="DT159" s="126"/>
      <c r="DU159" s="126"/>
      <c r="DV159" s="126"/>
      <c r="DW159" s="126"/>
      <c r="DX159" s="126"/>
      <c r="DY159" s="126"/>
      <c r="DZ159" s="126"/>
      <c r="EA159" s="126"/>
      <c r="EB159" s="126"/>
      <c r="EC159" s="126"/>
      <c r="ED159" s="126"/>
      <c r="EE159" s="126"/>
      <c r="EF159" s="126"/>
      <c r="EG159" s="126"/>
      <c r="EH159" s="126"/>
      <c r="EI159" s="126"/>
      <c r="EJ159" s="126"/>
      <c r="EK159" s="126"/>
      <c r="EL159" s="126"/>
      <c r="EM159" s="126"/>
      <c r="EN159" s="126"/>
      <c r="EO159" s="126"/>
      <c r="EP159" s="126"/>
      <c r="EQ159" s="126"/>
      <c r="ER159" s="126"/>
      <c r="ES159" s="126"/>
      <c r="ET159" s="126"/>
      <c r="EU159" s="126"/>
      <c r="EV159" s="126"/>
      <c r="EW159" s="126"/>
      <c r="EX159" s="126"/>
      <c r="EY159" s="126"/>
      <c r="EZ159" s="126"/>
      <c r="FA159" s="126"/>
      <c r="FB159" s="126"/>
      <c r="FC159" s="126"/>
      <c r="FD159" s="126"/>
      <c r="FE159" s="126"/>
      <c r="FF159" s="126"/>
      <c r="FG159" s="126"/>
      <c r="FH159" s="126"/>
      <c r="FI159" s="126"/>
      <c r="FJ159" s="126"/>
      <c r="FK159" s="126"/>
      <c r="FL159" s="126"/>
      <c r="FM159" s="126"/>
      <c r="FN159" s="126"/>
      <c r="FO159" s="126"/>
      <c r="FP159" s="126"/>
      <c r="FQ159" s="126"/>
      <c r="FR159" s="126"/>
      <c r="FS159" s="126"/>
      <c r="FT159" s="126"/>
      <c r="FU159" s="126"/>
      <c r="FV159" s="126"/>
      <c r="FW159" s="126"/>
      <c r="FX159" s="126"/>
    </row>
    <row r="160" spans="1:180" s="134" customFormat="1" ht="30">
      <c r="A160" s="1024" t="s">
        <v>1587</v>
      </c>
      <c r="B160" s="156" t="s">
        <v>1937</v>
      </c>
      <c r="C160" s="555">
        <v>41997</v>
      </c>
      <c r="D160" s="158">
        <v>47453</v>
      </c>
      <c r="E160" s="158" t="str">
        <f t="shared" ca="1" si="18"/>
        <v>VIGENTE</v>
      </c>
      <c r="F160" s="158" t="str">
        <f t="shared" ca="1" si="19"/>
        <v>OK</v>
      </c>
      <c r="G160" s="156" t="s">
        <v>1277</v>
      </c>
      <c r="H160" s="159" t="s">
        <v>4439</v>
      </c>
      <c r="I160" s="617" t="s">
        <v>1938</v>
      </c>
      <c r="J160" s="160" t="s">
        <v>4440</v>
      </c>
      <c r="K160" s="809" t="s">
        <v>4441</v>
      </c>
      <c r="L160" s="132"/>
      <c r="M160" s="132" t="str">
        <f>IF(ISNUMBER(FIND("/",$B153,1)),MID($B153,1,FIND("/",$B153,1)-1),$B153)</f>
        <v>D1411-53</v>
      </c>
      <c r="N160" s="132" t="str">
        <f>IF(ISNUMBER(FIND("/",$B153,1)),MID($B153,FIND("/",$B153,1)+1,LEN($B153)),"")</f>
        <v>8</v>
      </c>
      <c r="O160" s="133"/>
      <c r="P160" s="133"/>
      <c r="Q160" s="133"/>
      <c r="R160" s="2219"/>
      <c r="S160" s="1948"/>
      <c r="T160" s="1948"/>
      <c r="U160" s="1948"/>
      <c r="V160" s="1948"/>
      <c r="W160" s="1948"/>
      <c r="X160" s="1948"/>
      <c r="Y160" s="1948"/>
      <c r="Z160" s="1948"/>
      <c r="AA160" s="1948"/>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c r="CV160" s="126"/>
      <c r="CW160" s="126"/>
      <c r="CX160" s="126"/>
      <c r="CY160" s="126"/>
      <c r="CZ160" s="126"/>
      <c r="DA160" s="126"/>
      <c r="DB160" s="126"/>
      <c r="DC160" s="126"/>
      <c r="DD160" s="126"/>
      <c r="DE160" s="126"/>
      <c r="DF160" s="126"/>
      <c r="DG160" s="126"/>
      <c r="DH160" s="126"/>
      <c r="DI160" s="126"/>
      <c r="DJ160" s="126"/>
      <c r="DK160" s="126"/>
      <c r="DL160" s="126"/>
      <c r="DM160" s="126"/>
      <c r="DN160" s="126"/>
      <c r="DO160" s="126"/>
      <c r="DP160" s="126"/>
      <c r="DQ160" s="126"/>
      <c r="DR160" s="126"/>
      <c r="DS160" s="126"/>
      <c r="DT160" s="126"/>
      <c r="DU160" s="126"/>
      <c r="DV160" s="126"/>
      <c r="DW160" s="126"/>
      <c r="DX160" s="126"/>
      <c r="DY160" s="126"/>
      <c r="DZ160" s="126"/>
      <c r="EA160" s="126"/>
      <c r="EB160" s="126"/>
      <c r="EC160" s="126"/>
      <c r="ED160" s="126"/>
      <c r="EE160" s="126"/>
      <c r="EF160" s="126"/>
      <c r="EG160" s="126"/>
      <c r="EH160" s="126"/>
      <c r="EI160" s="126"/>
      <c r="EJ160" s="126"/>
      <c r="EK160" s="126"/>
      <c r="EL160" s="126"/>
      <c r="EM160" s="126"/>
      <c r="EN160" s="126"/>
      <c r="EO160" s="126"/>
      <c r="EP160" s="126"/>
      <c r="EQ160" s="126"/>
      <c r="ER160" s="126"/>
      <c r="ES160" s="126"/>
      <c r="ET160" s="126"/>
      <c r="EU160" s="126"/>
      <c r="EV160" s="126"/>
      <c r="EW160" s="126"/>
      <c r="EX160" s="126"/>
      <c r="EY160" s="126"/>
      <c r="EZ160" s="126"/>
      <c r="FA160" s="126"/>
      <c r="FB160" s="126"/>
      <c r="FC160" s="126"/>
      <c r="FD160" s="126"/>
      <c r="FE160" s="126"/>
      <c r="FF160" s="126"/>
      <c r="FG160" s="126"/>
      <c r="FH160" s="126"/>
      <c r="FI160" s="126"/>
      <c r="FJ160" s="126"/>
      <c r="FK160" s="126"/>
      <c r="FL160" s="126"/>
      <c r="FM160" s="126"/>
      <c r="FN160" s="126"/>
      <c r="FO160" s="126"/>
      <c r="FP160" s="126"/>
      <c r="FQ160" s="126"/>
      <c r="FR160" s="126"/>
      <c r="FS160" s="126"/>
      <c r="FT160" s="126"/>
      <c r="FU160" s="126"/>
      <c r="FV160" s="126"/>
      <c r="FW160" s="126"/>
      <c r="FX160" s="126"/>
    </row>
    <row r="161" spans="1:180" s="134" customFormat="1" ht="30">
      <c r="A161" s="1024" t="s">
        <v>1587</v>
      </c>
      <c r="B161" s="156" t="s">
        <v>1936</v>
      </c>
      <c r="C161" s="555">
        <v>41997</v>
      </c>
      <c r="D161" s="158">
        <v>43800</v>
      </c>
      <c r="E161" s="158" t="str">
        <f t="shared" ca="1" si="18"/>
        <v>CADUCADO</v>
      </c>
      <c r="F161" s="158" t="str">
        <f t="shared" ca="1" si="19"/>
        <v>ALERTA</v>
      </c>
      <c r="G161" s="156" t="s">
        <v>1278</v>
      </c>
      <c r="H161" s="159" t="s">
        <v>1939</v>
      </c>
      <c r="I161" s="617" t="s">
        <v>2554</v>
      </c>
      <c r="J161" s="160" t="s">
        <v>1054</v>
      </c>
      <c r="K161" s="807" t="s">
        <v>1940</v>
      </c>
      <c r="L161" s="132"/>
      <c r="M161" s="132" t="str">
        <f>IF(ISNUMBER(FIND("/",$B154,1)),MID($B154,1,FIND("/",$B154,1)-1),$B154)</f>
        <v>D1411-53</v>
      </c>
      <c r="N161" s="132" t="str">
        <f>IF(ISNUMBER(FIND("/",$B154,1)),MID($B154,FIND("/",$B154,1)+1,LEN($B154)),"")</f>
        <v>9</v>
      </c>
      <c r="O161" s="133"/>
      <c r="P161" s="133"/>
      <c r="Q161" s="133"/>
      <c r="R161" s="2219"/>
      <c r="S161" s="1948"/>
      <c r="T161" s="1948"/>
      <c r="U161" s="1948"/>
      <c r="V161" s="1948"/>
      <c r="W161" s="1948"/>
      <c r="X161" s="1948"/>
      <c r="Y161" s="1948"/>
      <c r="Z161" s="1948"/>
      <c r="AA161" s="1948"/>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26"/>
      <c r="BE161" s="126"/>
      <c r="BF161" s="126"/>
      <c r="BG161" s="126"/>
      <c r="BH161" s="126"/>
      <c r="BI161" s="126"/>
      <c r="BJ161" s="126"/>
      <c r="BK161" s="126"/>
      <c r="BL161" s="126"/>
      <c r="BM161" s="126"/>
      <c r="BN161" s="126"/>
      <c r="BO161" s="126"/>
      <c r="BP161" s="126"/>
      <c r="BQ161" s="126"/>
      <c r="BR161" s="126"/>
      <c r="BS161" s="126"/>
      <c r="BT161" s="126"/>
      <c r="BU161" s="126"/>
      <c r="BV161" s="126"/>
      <c r="BW161" s="126"/>
      <c r="BX161" s="126"/>
      <c r="BY161" s="126"/>
      <c r="BZ161" s="126"/>
      <c r="CA161" s="126"/>
      <c r="CB161" s="126"/>
      <c r="CC161" s="126"/>
      <c r="CD161" s="126"/>
      <c r="CE161" s="126"/>
      <c r="CF161" s="126"/>
      <c r="CG161" s="126"/>
      <c r="CH161" s="126"/>
      <c r="CI161" s="126"/>
      <c r="CJ161" s="126"/>
      <c r="CK161" s="126"/>
      <c r="CL161" s="126"/>
      <c r="CM161" s="126"/>
      <c r="CN161" s="126"/>
      <c r="CO161" s="126"/>
      <c r="CP161" s="126"/>
      <c r="CQ161" s="126"/>
      <c r="CR161" s="126"/>
      <c r="CS161" s="126"/>
      <c r="CT161" s="126"/>
      <c r="CU161" s="126"/>
      <c r="CV161" s="126"/>
      <c r="CW161" s="126"/>
      <c r="CX161" s="126"/>
      <c r="CY161" s="126"/>
      <c r="CZ161" s="126"/>
      <c r="DA161" s="126"/>
      <c r="DB161" s="126"/>
      <c r="DC161" s="126"/>
      <c r="DD161" s="126"/>
      <c r="DE161" s="126"/>
      <c r="DF161" s="126"/>
      <c r="DG161" s="126"/>
      <c r="DH161" s="126"/>
      <c r="DI161" s="126"/>
      <c r="DJ161" s="126"/>
      <c r="DK161" s="126"/>
      <c r="DL161" s="126"/>
      <c r="DM161" s="126"/>
      <c r="DN161" s="126"/>
      <c r="DO161" s="126"/>
      <c r="DP161" s="126"/>
      <c r="DQ161" s="126"/>
      <c r="DR161" s="126"/>
      <c r="DS161" s="126"/>
      <c r="DT161" s="126"/>
      <c r="DU161" s="126"/>
      <c r="DV161" s="126"/>
      <c r="DW161" s="126"/>
      <c r="DX161" s="126"/>
      <c r="DY161" s="126"/>
      <c r="DZ161" s="126"/>
      <c r="EA161" s="126"/>
      <c r="EB161" s="126"/>
      <c r="EC161" s="126"/>
      <c r="ED161" s="126"/>
      <c r="EE161" s="126"/>
      <c r="EF161" s="126"/>
      <c r="EG161" s="126"/>
      <c r="EH161" s="126"/>
      <c r="EI161" s="126"/>
      <c r="EJ161" s="126"/>
      <c r="EK161" s="126"/>
      <c r="EL161" s="126"/>
      <c r="EM161" s="126"/>
      <c r="EN161" s="126"/>
      <c r="EO161" s="126"/>
      <c r="EP161" s="126"/>
      <c r="EQ161" s="126"/>
      <c r="ER161" s="126"/>
      <c r="ES161" s="126"/>
      <c r="ET161" s="126"/>
      <c r="EU161" s="126"/>
      <c r="EV161" s="126"/>
      <c r="EW161" s="126"/>
      <c r="EX161" s="126"/>
      <c r="EY161" s="126"/>
      <c r="EZ161" s="126"/>
      <c r="FA161" s="126"/>
      <c r="FB161" s="126"/>
      <c r="FC161" s="126"/>
      <c r="FD161" s="126"/>
      <c r="FE161" s="126"/>
      <c r="FF161" s="126"/>
      <c r="FG161" s="126"/>
      <c r="FH161" s="126"/>
      <c r="FI161" s="126"/>
      <c r="FJ161" s="126"/>
      <c r="FK161" s="126"/>
      <c r="FL161" s="126"/>
      <c r="FM161" s="126"/>
      <c r="FN161" s="126"/>
      <c r="FO161" s="126"/>
      <c r="FP161" s="126"/>
      <c r="FQ161" s="126"/>
      <c r="FR161" s="126"/>
      <c r="FS161" s="126"/>
      <c r="FT161" s="126"/>
      <c r="FU161" s="126"/>
      <c r="FV161" s="126"/>
      <c r="FW161" s="126"/>
      <c r="FX161" s="126"/>
    </row>
    <row r="162" spans="1:180" s="134" customFormat="1" ht="45">
      <c r="A162" s="1025" t="s">
        <v>1596</v>
      </c>
      <c r="B162" s="557" t="s">
        <v>1941</v>
      </c>
      <c r="C162" s="558">
        <v>41997</v>
      </c>
      <c r="D162" s="559">
        <v>47483</v>
      </c>
      <c r="E162" s="559" t="str">
        <f t="shared" ca="1" si="18"/>
        <v>VIGENTE</v>
      </c>
      <c r="F162" s="559" t="str">
        <f t="shared" ca="1" si="19"/>
        <v>OK</v>
      </c>
      <c r="G162" s="557" t="s">
        <v>1278</v>
      </c>
      <c r="H162" s="999" t="s">
        <v>4404</v>
      </c>
      <c r="I162" s="996" t="s">
        <v>4405</v>
      </c>
      <c r="J162" s="997" t="s">
        <v>4406</v>
      </c>
      <c r="K162" s="876" t="s">
        <v>5018</v>
      </c>
      <c r="L162" s="132"/>
      <c r="M162" s="132" t="str">
        <f t="shared" ref="M162:M185" si="20">IF(ISNUMBER(FIND("/",$B159,1)),MID($B159,1,FIND("/",$B159,1)-1),$B159)</f>
        <v>D1412-61</v>
      </c>
      <c r="N162" s="132" t="str">
        <f t="shared" ref="N162:N185" si="21">IF(ISNUMBER(FIND("/",$B159,1)),MID($B159,FIND("/",$B159,1)+1,LEN($B159)),"")</f>
        <v/>
      </c>
      <c r="O162" s="133"/>
      <c r="P162" s="133"/>
      <c r="Q162" s="133"/>
      <c r="R162" s="2219"/>
      <c r="S162" s="1948"/>
      <c r="T162" s="1948"/>
      <c r="U162" s="1948"/>
      <c r="V162" s="1948"/>
      <c r="W162" s="1948"/>
      <c r="X162" s="1948"/>
      <c r="Y162" s="1948"/>
      <c r="Z162" s="1948"/>
      <c r="AA162" s="1948"/>
      <c r="AB162" s="126"/>
      <c r="AC162" s="126"/>
      <c r="AD162" s="126"/>
      <c r="AE162" s="126"/>
      <c r="AF162" s="126"/>
      <c r="AG162" s="126"/>
      <c r="AH162" s="126"/>
      <c r="AI162" s="126"/>
      <c r="AJ162" s="126"/>
      <c r="AK162" s="126"/>
      <c r="AL162" s="126"/>
      <c r="AM162" s="126"/>
      <c r="AN162" s="126"/>
      <c r="AO162" s="126"/>
      <c r="AP162" s="126"/>
      <c r="AQ162" s="126"/>
      <c r="AR162" s="126"/>
      <c r="AS162" s="126"/>
      <c r="AT162" s="126"/>
      <c r="AU162" s="126"/>
      <c r="AV162" s="126"/>
      <c r="AW162" s="126"/>
      <c r="AX162" s="126"/>
      <c r="AY162" s="126"/>
      <c r="AZ162" s="126"/>
      <c r="BA162" s="126"/>
      <c r="BB162" s="126"/>
      <c r="BC162" s="126"/>
      <c r="BD162" s="126"/>
      <c r="BE162" s="126"/>
      <c r="BF162" s="126"/>
      <c r="BG162" s="126"/>
      <c r="BH162" s="126"/>
      <c r="BI162" s="126"/>
      <c r="BJ162" s="126"/>
      <c r="BK162" s="126"/>
      <c r="BL162" s="126"/>
      <c r="BM162" s="126"/>
      <c r="BN162" s="126"/>
      <c r="BO162" s="126"/>
      <c r="BP162" s="126"/>
      <c r="BQ162" s="126"/>
      <c r="BR162" s="126"/>
      <c r="BS162" s="126"/>
      <c r="BT162" s="126"/>
      <c r="BU162" s="126"/>
      <c r="BV162" s="126"/>
      <c r="BW162" s="126"/>
      <c r="BX162" s="126"/>
      <c r="BY162" s="126"/>
      <c r="BZ162" s="126"/>
      <c r="CA162" s="126"/>
      <c r="CB162" s="126"/>
      <c r="CC162" s="126"/>
      <c r="CD162" s="126"/>
      <c r="CE162" s="126"/>
      <c r="CF162" s="126"/>
      <c r="CG162" s="126"/>
      <c r="CH162" s="126"/>
      <c r="CI162" s="126"/>
      <c r="CJ162" s="126"/>
      <c r="CK162" s="126"/>
      <c r="CL162" s="126"/>
      <c r="CM162" s="126"/>
      <c r="CN162" s="126"/>
      <c r="CO162" s="126"/>
      <c r="CP162" s="126"/>
      <c r="CQ162" s="126"/>
      <c r="CR162" s="126"/>
      <c r="CS162" s="126"/>
      <c r="CT162" s="126"/>
      <c r="CU162" s="126"/>
      <c r="CV162" s="126"/>
      <c r="CW162" s="126"/>
      <c r="CX162" s="126"/>
      <c r="CY162" s="126"/>
      <c r="CZ162" s="126"/>
      <c r="DA162" s="126"/>
      <c r="DB162" s="126"/>
      <c r="DC162" s="126"/>
      <c r="DD162" s="126"/>
      <c r="DE162" s="126"/>
      <c r="DF162" s="126"/>
      <c r="DG162" s="126"/>
      <c r="DH162" s="126"/>
      <c r="DI162" s="126"/>
      <c r="DJ162" s="126"/>
      <c r="DK162" s="126"/>
      <c r="DL162" s="126"/>
      <c r="DM162" s="126"/>
      <c r="DN162" s="126"/>
      <c r="DO162" s="126"/>
      <c r="DP162" s="126"/>
      <c r="DQ162" s="126"/>
      <c r="DR162" s="126"/>
      <c r="DS162" s="126"/>
      <c r="DT162" s="126"/>
      <c r="DU162" s="126"/>
      <c r="DV162" s="126"/>
      <c r="DW162" s="126"/>
      <c r="DX162" s="126"/>
      <c r="DY162" s="126"/>
      <c r="DZ162" s="126"/>
      <c r="EA162" s="126"/>
      <c r="EB162" s="126"/>
      <c r="EC162" s="126"/>
      <c r="ED162" s="126"/>
      <c r="EE162" s="126"/>
      <c r="EF162" s="126"/>
      <c r="EG162" s="126"/>
      <c r="EH162" s="126"/>
      <c r="EI162" s="126"/>
      <c r="EJ162" s="126"/>
      <c r="EK162" s="126"/>
      <c r="EL162" s="126"/>
      <c r="EM162" s="126"/>
      <c r="EN162" s="126"/>
      <c r="EO162" s="126"/>
      <c r="EP162" s="126"/>
      <c r="EQ162" s="126"/>
      <c r="ER162" s="126"/>
      <c r="ES162" s="126"/>
      <c r="ET162" s="126"/>
      <c r="EU162" s="126"/>
      <c r="EV162" s="126"/>
      <c r="EW162" s="126"/>
      <c r="EX162" s="126"/>
      <c r="EY162" s="126"/>
      <c r="EZ162" s="126"/>
      <c r="FA162" s="126"/>
      <c r="FB162" s="126"/>
      <c r="FC162" s="126"/>
      <c r="FD162" s="126"/>
      <c r="FE162" s="126"/>
      <c r="FF162" s="126"/>
      <c r="FG162" s="126"/>
      <c r="FH162" s="126"/>
      <c r="FI162" s="126"/>
      <c r="FJ162" s="126"/>
      <c r="FK162" s="126"/>
      <c r="FL162" s="126"/>
      <c r="FM162" s="126"/>
      <c r="FN162" s="126"/>
      <c r="FO162" s="126"/>
      <c r="FP162" s="126"/>
      <c r="FQ162" s="126"/>
      <c r="FR162" s="126"/>
      <c r="FS162" s="126"/>
      <c r="FT162" s="126"/>
      <c r="FU162" s="126"/>
      <c r="FV162" s="126"/>
      <c r="FW162" s="126"/>
      <c r="FX162" s="126"/>
    </row>
    <row r="163" spans="1:180" s="134" customFormat="1" ht="30">
      <c r="A163" s="1024" t="s">
        <v>1587</v>
      </c>
      <c r="B163" s="156" t="s">
        <v>1942</v>
      </c>
      <c r="C163" s="555">
        <v>41997</v>
      </c>
      <c r="D163" s="158">
        <v>47453</v>
      </c>
      <c r="E163" s="158" t="str">
        <f t="shared" ca="1" si="18"/>
        <v>VIGENTE</v>
      </c>
      <c r="F163" s="158" t="str">
        <f t="shared" ca="1" si="19"/>
        <v>OK</v>
      </c>
      <c r="G163" s="156" t="s">
        <v>1277</v>
      </c>
      <c r="H163" s="159" t="s">
        <v>4400</v>
      </c>
      <c r="I163" s="617" t="s">
        <v>4401</v>
      </c>
      <c r="J163" s="160" t="s">
        <v>4402</v>
      </c>
      <c r="K163" s="807" t="s">
        <v>4403</v>
      </c>
      <c r="L163" s="132"/>
      <c r="M163" s="132" t="str">
        <f t="shared" si="20"/>
        <v>D1412-65</v>
      </c>
      <c r="N163" s="132" t="str">
        <f t="shared" si="21"/>
        <v/>
      </c>
      <c r="O163" s="133"/>
      <c r="P163" s="133"/>
      <c r="Q163" s="133"/>
      <c r="R163" s="2219"/>
      <c r="S163" s="1948"/>
      <c r="T163" s="1948"/>
      <c r="U163" s="1948"/>
      <c r="V163" s="1948"/>
      <c r="W163" s="1948"/>
      <c r="X163" s="1948"/>
      <c r="Y163" s="1948"/>
      <c r="Z163" s="1948"/>
      <c r="AA163" s="1948"/>
      <c r="AB163" s="126"/>
      <c r="AC163" s="126"/>
      <c r="AD163" s="126"/>
      <c r="AE163" s="126"/>
      <c r="AF163" s="126"/>
      <c r="AG163" s="126"/>
      <c r="AH163" s="126"/>
      <c r="AI163" s="126"/>
      <c r="AJ163" s="126"/>
      <c r="AK163" s="126"/>
      <c r="AL163" s="126"/>
      <c r="AM163" s="126"/>
      <c r="AN163" s="126"/>
      <c r="AO163" s="126"/>
      <c r="AP163" s="126"/>
      <c r="AQ163" s="126"/>
      <c r="AR163" s="126"/>
      <c r="AS163" s="126"/>
      <c r="AT163" s="126"/>
      <c r="AU163" s="126"/>
      <c r="AV163" s="126"/>
      <c r="AW163" s="126"/>
      <c r="AX163" s="126"/>
      <c r="AY163" s="126"/>
      <c r="AZ163" s="126"/>
      <c r="BA163" s="126"/>
      <c r="BB163" s="126"/>
      <c r="BC163" s="126"/>
      <c r="BD163" s="126"/>
      <c r="BE163" s="126"/>
      <c r="BF163" s="126"/>
      <c r="BG163" s="126"/>
      <c r="BH163" s="126"/>
      <c r="BI163" s="126"/>
      <c r="BJ163" s="126"/>
      <c r="BK163" s="126"/>
      <c r="BL163" s="126"/>
      <c r="BM163" s="126"/>
      <c r="BN163" s="126"/>
      <c r="BO163" s="126"/>
      <c r="BP163" s="126"/>
      <c r="BQ163" s="126"/>
      <c r="BR163" s="126"/>
      <c r="BS163" s="126"/>
      <c r="BT163" s="126"/>
      <c r="BU163" s="126"/>
      <c r="BV163" s="126"/>
      <c r="BW163" s="126"/>
      <c r="BX163" s="126"/>
      <c r="BY163" s="126"/>
      <c r="BZ163" s="126"/>
      <c r="CA163" s="126"/>
      <c r="CB163" s="126"/>
      <c r="CC163" s="126"/>
      <c r="CD163" s="126"/>
      <c r="CE163" s="126"/>
      <c r="CF163" s="126"/>
      <c r="CG163" s="126"/>
      <c r="CH163" s="126"/>
      <c r="CI163" s="126"/>
      <c r="CJ163" s="126"/>
      <c r="CK163" s="126"/>
      <c r="CL163" s="126"/>
      <c r="CM163" s="126"/>
      <c r="CN163" s="126"/>
      <c r="CO163" s="126"/>
      <c r="CP163" s="126"/>
      <c r="CQ163" s="126"/>
      <c r="CR163" s="126"/>
      <c r="CS163" s="126"/>
      <c r="CT163" s="126"/>
      <c r="CU163" s="126"/>
      <c r="CV163" s="126"/>
      <c r="CW163" s="126"/>
      <c r="CX163" s="126"/>
      <c r="CY163" s="126"/>
      <c r="CZ163" s="126"/>
      <c r="DA163" s="126"/>
      <c r="DB163" s="126"/>
      <c r="DC163" s="126"/>
      <c r="DD163" s="126"/>
      <c r="DE163" s="126"/>
      <c r="DF163" s="126"/>
      <c r="DG163" s="126"/>
      <c r="DH163" s="126"/>
      <c r="DI163" s="126"/>
      <c r="DJ163" s="126"/>
      <c r="DK163" s="126"/>
      <c r="DL163" s="126"/>
      <c r="DM163" s="126"/>
      <c r="DN163" s="126"/>
      <c r="DO163" s="126"/>
      <c r="DP163" s="126"/>
      <c r="DQ163" s="126"/>
      <c r="DR163" s="126"/>
      <c r="DS163" s="126"/>
      <c r="DT163" s="126"/>
      <c r="DU163" s="126"/>
      <c r="DV163" s="126"/>
      <c r="DW163" s="126"/>
      <c r="DX163" s="126"/>
      <c r="DY163" s="126"/>
      <c r="DZ163" s="126"/>
      <c r="EA163" s="126"/>
      <c r="EB163" s="126"/>
      <c r="EC163" s="126"/>
      <c r="ED163" s="126"/>
      <c r="EE163" s="126"/>
      <c r="EF163" s="126"/>
      <c r="EG163" s="126"/>
      <c r="EH163" s="126"/>
      <c r="EI163" s="126"/>
      <c r="EJ163" s="126"/>
      <c r="EK163" s="126"/>
      <c r="EL163" s="126"/>
      <c r="EM163" s="126"/>
      <c r="EN163" s="126"/>
      <c r="EO163" s="126"/>
      <c r="EP163" s="126"/>
      <c r="EQ163" s="126"/>
      <c r="ER163" s="126"/>
      <c r="ES163" s="126"/>
      <c r="ET163" s="126"/>
      <c r="EU163" s="126"/>
      <c r="EV163" s="126"/>
      <c r="EW163" s="126"/>
      <c r="EX163" s="126"/>
      <c r="EY163" s="126"/>
      <c r="EZ163" s="126"/>
      <c r="FA163" s="126"/>
      <c r="FB163" s="126"/>
      <c r="FC163" s="126"/>
      <c r="FD163" s="126"/>
      <c r="FE163" s="126"/>
      <c r="FF163" s="126"/>
      <c r="FG163" s="126"/>
      <c r="FH163" s="126"/>
      <c r="FI163" s="126"/>
      <c r="FJ163" s="126"/>
      <c r="FK163" s="126"/>
      <c r="FL163" s="126"/>
      <c r="FM163" s="126"/>
      <c r="FN163" s="126"/>
      <c r="FO163" s="126"/>
      <c r="FP163" s="126"/>
      <c r="FQ163" s="126"/>
      <c r="FR163" s="126"/>
      <c r="FS163" s="126"/>
      <c r="FT163" s="126"/>
      <c r="FU163" s="126"/>
      <c r="FV163" s="126"/>
      <c r="FW163" s="126"/>
      <c r="FX163" s="126"/>
    </row>
    <row r="164" spans="1:180" s="134" customFormat="1" ht="45">
      <c r="A164" s="1025" t="s">
        <v>2685</v>
      </c>
      <c r="B164" s="557" t="s">
        <v>1943</v>
      </c>
      <c r="C164" s="558">
        <v>41997</v>
      </c>
      <c r="D164" s="559">
        <v>47453</v>
      </c>
      <c r="E164" s="559" t="str">
        <f t="shared" ca="1" si="18"/>
        <v>VIGENTE</v>
      </c>
      <c r="F164" s="559" t="str">
        <f t="shared" ca="1" si="19"/>
        <v>OK</v>
      </c>
      <c r="G164" s="557" t="s">
        <v>1277</v>
      </c>
      <c r="H164" s="999" t="s">
        <v>4459</v>
      </c>
      <c r="I164" s="996" t="s">
        <v>2686</v>
      </c>
      <c r="J164" s="997" t="s">
        <v>4460</v>
      </c>
      <c r="K164" s="876" t="s">
        <v>2687</v>
      </c>
      <c r="L164" s="132"/>
      <c r="M164" s="132" t="str">
        <f t="shared" si="20"/>
        <v>D1412-62</v>
      </c>
      <c r="N164" s="132" t="str">
        <f t="shared" si="21"/>
        <v/>
      </c>
      <c r="O164" s="133"/>
      <c r="P164" s="133"/>
      <c r="Q164" s="133"/>
      <c r="R164" s="2219"/>
      <c r="S164" s="1948"/>
      <c r="T164" s="1948"/>
      <c r="U164" s="1948"/>
      <c r="V164" s="1948"/>
      <c r="W164" s="1948"/>
      <c r="X164" s="1948"/>
      <c r="Y164" s="1948"/>
      <c r="Z164" s="1948"/>
      <c r="AA164" s="1948"/>
      <c r="AB164" s="126"/>
      <c r="AC164" s="126"/>
      <c r="AD164" s="126"/>
      <c r="AE164" s="126"/>
      <c r="AF164" s="126"/>
      <c r="AG164" s="126"/>
      <c r="AH164" s="126"/>
      <c r="AI164" s="126"/>
      <c r="AJ164" s="126"/>
      <c r="AK164" s="126"/>
      <c r="AL164" s="126"/>
      <c r="AM164" s="126"/>
      <c r="AN164" s="126"/>
      <c r="AO164" s="126"/>
      <c r="AP164" s="126"/>
      <c r="AQ164" s="126"/>
      <c r="AR164" s="126"/>
      <c r="AS164" s="126"/>
      <c r="AT164" s="126"/>
      <c r="AU164" s="126"/>
      <c r="AV164" s="126"/>
      <c r="AW164" s="126"/>
      <c r="AX164" s="126"/>
      <c r="AY164" s="126"/>
      <c r="AZ164" s="126"/>
      <c r="BA164" s="126"/>
      <c r="BB164" s="126"/>
      <c r="BC164" s="126"/>
      <c r="BD164" s="126"/>
      <c r="BE164" s="126"/>
      <c r="BF164" s="126"/>
      <c r="BG164" s="126"/>
      <c r="BH164" s="126"/>
      <c r="BI164" s="126"/>
      <c r="BJ164" s="126"/>
      <c r="BK164" s="126"/>
      <c r="BL164" s="126"/>
      <c r="BM164" s="126"/>
      <c r="BN164" s="126"/>
      <c r="BO164" s="126"/>
      <c r="BP164" s="126"/>
      <c r="BQ164" s="126"/>
      <c r="BR164" s="126"/>
      <c r="BS164" s="126"/>
      <c r="BT164" s="126"/>
      <c r="BU164" s="126"/>
      <c r="BV164" s="126"/>
      <c r="BW164" s="126"/>
      <c r="BX164" s="126"/>
      <c r="BY164" s="126"/>
      <c r="BZ164" s="126"/>
      <c r="CA164" s="126"/>
      <c r="CB164" s="126"/>
      <c r="CC164" s="126"/>
      <c r="CD164" s="126"/>
      <c r="CE164" s="126"/>
      <c r="CF164" s="126"/>
      <c r="CG164" s="126"/>
      <c r="CH164" s="126"/>
      <c r="CI164" s="126"/>
      <c r="CJ164" s="126"/>
      <c r="CK164" s="126"/>
      <c r="CL164" s="126"/>
      <c r="CM164" s="126"/>
      <c r="CN164" s="126"/>
      <c r="CO164" s="126"/>
      <c r="CP164" s="126"/>
      <c r="CQ164" s="126"/>
      <c r="CR164" s="126"/>
      <c r="CS164" s="126"/>
      <c r="CT164" s="126"/>
      <c r="CU164" s="126"/>
      <c r="CV164" s="126"/>
      <c r="CW164" s="126"/>
      <c r="CX164" s="126"/>
      <c r="CY164" s="126"/>
      <c r="CZ164" s="126"/>
      <c r="DA164" s="126"/>
      <c r="DB164" s="126"/>
      <c r="DC164" s="126"/>
      <c r="DD164" s="126"/>
      <c r="DE164" s="126"/>
      <c r="DF164" s="126"/>
      <c r="DG164" s="126"/>
      <c r="DH164" s="126"/>
      <c r="DI164" s="126"/>
      <c r="DJ164" s="126"/>
      <c r="DK164" s="126"/>
      <c r="DL164" s="126"/>
      <c r="DM164" s="126"/>
      <c r="DN164" s="126"/>
      <c r="DO164" s="126"/>
      <c r="DP164" s="126"/>
      <c r="DQ164" s="126"/>
      <c r="DR164" s="126"/>
      <c r="DS164" s="126"/>
      <c r="DT164" s="126"/>
      <c r="DU164" s="126"/>
      <c r="DV164" s="126"/>
      <c r="DW164" s="126"/>
      <c r="DX164" s="126"/>
      <c r="DY164" s="126"/>
      <c r="DZ164" s="126"/>
      <c r="EA164" s="126"/>
      <c r="EB164" s="126"/>
      <c r="EC164" s="126"/>
      <c r="ED164" s="126"/>
      <c r="EE164" s="126"/>
      <c r="EF164" s="126"/>
      <c r="EG164" s="126"/>
      <c r="EH164" s="126"/>
      <c r="EI164" s="126"/>
      <c r="EJ164" s="126"/>
      <c r="EK164" s="126"/>
      <c r="EL164" s="126"/>
      <c r="EM164" s="126"/>
      <c r="EN164" s="126"/>
      <c r="EO164" s="126"/>
      <c r="EP164" s="126"/>
      <c r="EQ164" s="126"/>
      <c r="ER164" s="126"/>
      <c r="ES164" s="126"/>
      <c r="ET164" s="126"/>
      <c r="EU164" s="126"/>
      <c r="EV164" s="126"/>
      <c r="EW164" s="126"/>
      <c r="EX164" s="126"/>
      <c r="EY164" s="126"/>
      <c r="EZ164" s="126"/>
      <c r="FA164" s="126"/>
      <c r="FB164" s="126"/>
      <c r="FC164" s="126"/>
      <c r="FD164" s="126"/>
      <c r="FE164" s="126"/>
      <c r="FF164" s="126"/>
      <c r="FG164" s="126"/>
      <c r="FH164" s="126"/>
      <c r="FI164" s="126"/>
      <c r="FJ164" s="126"/>
      <c r="FK164" s="126"/>
      <c r="FL164" s="126"/>
      <c r="FM164" s="126"/>
      <c r="FN164" s="126"/>
      <c r="FO164" s="126"/>
      <c r="FP164" s="126"/>
      <c r="FQ164" s="126"/>
      <c r="FR164" s="126"/>
      <c r="FS164" s="126"/>
      <c r="FT164" s="126"/>
      <c r="FU164" s="126"/>
      <c r="FV164" s="126"/>
      <c r="FW164" s="126"/>
      <c r="FX164" s="126"/>
    </row>
    <row r="165" spans="1:180" s="134" customFormat="1" ht="30">
      <c r="A165" s="1024" t="s">
        <v>1587</v>
      </c>
      <c r="B165" s="156" t="s">
        <v>2115</v>
      </c>
      <c r="C165" s="555">
        <v>42038</v>
      </c>
      <c r="D165" s="158">
        <v>47515</v>
      </c>
      <c r="E165" s="158" t="str">
        <f t="shared" ca="1" si="18"/>
        <v>VIGENTE</v>
      </c>
      <c r="F165" s="158" t="str">
        <f t="shared" ca="1" si="19"/>
        <v>OK</v>
      </c>
      <c r="G165" s="156" t="s">
        <v>1277</v>
      </c>
      <c r="H165" s="159" t="s">
        <v>4463</v>
      </c>
      <c r="I165" s="617" t="s">
        <v>4464</v>
      </c>
      <c r="J165" s="160" t="s">
        <v>5847</v>
      </c>
      <c r="K165" s="807" t="s">
        <v>5848</v>
      </c>
      <c r="L165" s="132"/>
      <c r="M165" s="132" t="str">
        <f t="shared" si="20"/>
        <v>D1412-66</v>
      </c>
      <c r="N165" s="132" t="str">
        <f t="shared" si="21"/>
        <v/>
      </c>
      <c r="O165" s="133"/>
      <c r="P165" s="133"/>
      <c r="Q165" s="133"/>
      <c r="R165" s="2219"/>
      <c r="S165" s="1948"/>
      <c r="T165" s="1948"/>
      <c r="U165" s="1948"/>
      <c r="V165" s="1948"/>
      <c r="W165" s="1948"/>
      <c r="X165" s="1948"/>
      <c r="Y165" s="1948"/>
      <c r="Z165" s="1948"/>
      <c r="AA165" s="1948"/>
      <c r="AB165" s="126"/>
      <c r="AC165" s="126"/>
      <c r="AD165" s="126"/>
      <c r="AE165" s="126"/>
      <c r="AF165" s="126"/>
      <c r="AG165" s="126"/>
      <c r="AH165" s="126"/>
      <c r="AI165" s="126"/>
      <c r="AJ165" s="126"/>
      <c r="AK165" s="126"/>
      <c r="AL165" s="126"/>
      <c r="AM165" s="126"/>
      <c r="AN165" s="126"/>
      <c r="AO165" s="126"/>
      <c r="AP165" s="126"/>
      <c r="AQ165" s="126"/>
      <c r="AR165" s="126"/>
      <c r="AS165" s="126"/>
      <c r="AT165" s="126"/>
      <c r="AU165" s="126"/>
      <c r="AV165" s="126"/>
      <c r="AW165" s="126"/>
      <c r="AX165" s="126"/>
      <c r="AY165" s="126"/>
      <c r="AZ165" s="126"/>
      <c r="BA165" s="126"/>
      <c r="BB165" s="126"/>
      <c r="BC165" s="126"/>
      <c r="BD165" s="126"/>
      <c r="BE165" s="126"/>
      <c r="BF165" s="126"/>
      <c r="BG165" s="126"/>
      <c r="BH165" s="126"/>
      <c r="BI165" s="126"/>
      <c r="BJ165" s="126"/>
      <c r="BK165" s="126"/>
      <c r="BL165" s="126"/>
      <c r="BM165" s="126"/>
      <c r="BN165" s="126"/>
      <c r="BO165" s="126"/>
      <c r="BP165" s="126"/>
      <c r="BQ165" s="126"/>
      <c r="BR165" s="126"/>
      <c r="BS165" s="126"/>
      <c r="BT165" s="126"/>
      <c r="BU165" s="126"/>
      <c r="BV165" s="126"/>
      <c r="BW165" s="126"/>
      <c r="BX165" s="126"/>
      <c r="BY165" s="126"/>
      <c r="BZ165" s="126"/>
      <c r="CA165" s="126"/>
      <c r="CB165" s="126"/>
      <c r="CC165" s="126"/>
      <c r="CD165" s="126"/>
      <c r="CE165" s="126"/>
      <c r="CF165" s="126"/>
      <c r="CG165" s="126"/>
      <c r="CH165" s="126"/>
      <c r="CI165" s="126"/>
      <c r="CJ165" s="126"/>
      <c r="CK165" s="126"/>
      <c r="CL165" s="126"/>
      <c r="CM165" s="126"/>
      <c r="CN165" s="126"/>
      <c r="CO165" s="126"/>
      <c r="CP165" s="126"/>
      <c r="CQ165" s="126"/>
      <c r="CR165" s="126"/>
      <c r="CS165" s="126"/>
      <c r="CT165" s="126"/>
      <c r="CU165" s="126"/>
      <c r="CV165" s="126"/>
      <c r="CW165" s="126"/>
      <c r="CX165" s="126"/>
      <c r="CY165" s="126"/>
      <c r="CZ165" s="126"/>
      <c r="DA165" s="126"/>
      <c r="DB165" s="126"/>
      <c r="DC165" s="126"/>
      <c r="DD165" s="126"/>
      <c r="DE165" s="126"/>
      <c r="DF165" s="126"/>
      <c r="DG165" s="126"/>
      <c r="DH165" s="126"/>
      <c r="DI165" s="126"/>
      <c r="DJ165" s="126"/>
      <c r="DK165" s="126"/>
      <c r="DL165" s="126"/>
      <c r="DM165" s="126"/>
      <c r="DN165" s="126"/>
      <c r="DO165" s="126"/>
      <c r="DP165" s="126"/>
      <c r="DQ165" s="126"/>
      <c r="DR165" s="126"/>
      <c r="DS165" s="126"/>
      <c r="DT165" s="126"/>
      <c r="DU165" s="126"/>
      <c r="DV165" s="126"/>
      <c r="DW165" s="126"/>
      <c r="DX165" s="126"/>
      <c r="DY165" s="126"/>
      <c r="DZ165" s="126"/>
      <c r="EA165" s="126"/>
      <c r="EB165" s="126"/>
      <c r="EC165" s="126"/>
      <c r="ED165" s="126"/>
      <c r="EE165" s="126"/>
      <c r="EF165" s="126"/>
      <c r="EG165" s="126"/>
      <c r="EH165" s="126"/>
      <c r="EI165" s="126"/>
      <c r="EJ165" s="126"/>
      <c r="EK165" s="126"/>
      <c r="EL165" s="126"/>
      <c r="EM165" s="126"/>
      <c r="EN165" s="126"/>
      <c r="EO165" s="126"/>
      <c r="EP165" s="126"/>
      <c r="EQ165" s="126"/>
      <c r="ER165" s="126"/>
      <c r="ES165" s="126"/>
      <c r="ET165" s="126"/>
      <c r="EU165" s="126"/>
      <c r="EV165" s="126"/>
      <c r="EW165" s="126"/>
      <c r="EX165" s="126"/>
      <c r="EY165" s="126"/>
      <c r="EZ165" s="126"/>
      <c r="FA165" s="126"/>
      <c r="FB165" s="126"/>
      <c r="FC165" s="126"/>
      <c r="FD165" s="126"/>
      <c r="FE165" s="126"/>
      <c r="FF165" s="126"/>
      <c r="FG165" s="126"/>
      <c r="FH165" s="126"/>
      <c r="FI165" s="126"/>
      <c r="FJ165" s="126"/>
      <c r="FK165" s="126"/>
      <c r="FL165" s="126"/>
      <c r="FM165" s="126"/>
      <c r="FN165" s="126"/>
      <c r="FO165" s="126"/>
      <c r="FP165" s="126"/>
      <c r="FQ165" s="126"/>
      <c r="FR165" s="126"/>
      <c r="FS165" s="126"/>
      <c r="FT165" s="126"/>
      <c r="FU165" s="126"/>
      <c r="FV165" s="126"/>
      <c r="FW165" s="126"/>
      <c r="FX165" s="126"/>
    </row>
    <row r="166" spans="1:180" s="134" customFormat="1" ht="30">
      <c r="A166" s="1024" t="s">
        <v>1587</v>
      </c>
      <c r="B166" s="156" t="s">
        <v>1961</v>
      </c>
      <c r="C166" s="555">
        <v>42038</v>
      </c>
      <c r="D166" s="158">
        <v>47515</v>
      </c>
      <c r="E166" s="158" t="str">
        <f t="shared" ca="1" si="18"/>
        <v>VIGENTE</v>
      </c>
      <c r="F166" s="158" t="str">
        <f t="shared" ca="1" si="19"/>
        <v>OK</v>
      </c>
      <c r="G166" s="156" t="s">
        <v>1277</v>
      </c>
      <c r="H166" s="159" t="s">
        <v>4461</v>
      </c>
      <c r="I166" s="160" t="s">
        <v>4462</v>
      </c>
      <c r="J166" s="160" t="s">
        <v>5845</v>
      </c>
      <c r="K166" s="807" t="s">
        <v>5846</v>
      </c>
      <c r="L166" s="132"/>
      <c r="M166" s="132" t="str">
        <f t="shared" si="20"/>
        <v>D1412-63</v>
      </c>
      <c r="N166" s="132" t="str">
        <f t="shared" si="21"/>
        <v/>
      </c>
      <c r="O166" s="133"/>
      <c r="P166" s="133"/>
      <c r="Q166" s="133"/>
      <c r="R166" s="2219"/>
      <c r="S166" s="1948"/>
      <c r="T166" s="1948"/>
      <c r="U166" s="1948"/>
      <c r="V166" s="1948"/>
      <c r="W166" s="1948"/>
      <c r="X166" s="1948"/>
      <c r="Y166" s="1948"/>
      <c r="Z166" s="1948"/>
      <c r="AA166" s="1948"/>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26"/>
      <c r="BL166" s="126"/>
      <c r="BM166" s="126"/>
      <c r="BN166" s="126"/>
      <c r="BO166" s="126"/>
      <c r="BP166" s="126"/>
      <c r="BQ166" s="126"/>
      <c r="BR166" s="126"/>
      <c r="BS166" s="126"/>
      <c r="BT166" s="126"/>
      <c r="BU166" s="126"/>
      <c r="BV166" s="126"/>
      <c r="BW166" s="126"/>
      <c r="BX166" s="126"/>
      <c r="BY166" s="126"/>
      <c r="BZ166" s="126"/>
      <c r="CA166" s="126"/>
      <c r="CB166" s="126"/>
      <c r="CC166" s="126"/>
      <c r="CD166" s="126"/>
      <c r="CE166" s="126"/>
      <c r="CF166" s="126"/>
      <c r="CG166" s="126"/>
      <c r="CH166" s="126"/>
      <c r="CI166" s="126"/>
      <c r="CJ166" s="126"/>
      <c r="CK166" s="126"/>
      <c r="CL166" s="126"/>
      <c r="CM166" s="126"/>
      <c r="CN166" s="126"/>
      <c r="CO166" s="126"/>
      <c r="CP166" s="126"/>
      <c r="CQ166" s="126"/>
      <c r="CR166" s="126"/>
      <c r="CS166" s="126"/>
      <c r="CT166" s="126"/>
      <c r="CU166" s="126"/>
      <c r="CV166" s="126"/>
      <c r="CW166" s="126"/>
      <c r="CX166" s="126"/>
      <c r="CY166" s="126"/>
      <c r="CZ166" s="126"/>
      <c r="DA166" s="126"/>
      <c r="DB166" s="126"/>
      <c r="DC166" s="126"/>
      <c r="DD166" s="126"/>
      <c r="DE166" s="126"/>
      <c r="DF166" s="126"/>
      <c r="DG166" s="126"/>
      <c r="DH166" s="126"/>
      <c r="DI166" s="126"/>
      <c r="DJ166" s="126"/>
      <c r="DK166" s="126"/>
      <c r="DL166" s="126"/>
      <c r="DM166" s="126"/>
      <c r="DN166" s="126"/>
      <c r="DO166" s="126"/>
      <c r="DP166" s="126"/>
      <c r="DQ166" s="126"/>
      <c r="DR166" s="126"/>
      <c r="DS166" s="126"/>
      <c r="DT166" s="126"/>
      <c r="DU166" s="126"/>
      <c r="DV166" s="126"/>
      <c r="DW166" s="126"/>
      <c r="DX166" s="126"/>
      <c r="DY166" s="126"/>
      <c r="DZ166" s="126"/>
      <c r="EA166" s="126"/>
      <c r="EB166" s="126"/>
      <c r="EC166" s="126"/>
      <c r="ED166" s="126"/>
      <c r="EE166" s="126"/>
      <c r="EF166" s="126"/>
      <c r="EG166" s="126"/>
      <c r="EH166" s="126"/>
      <c r="EI166" s="126"/>
      <c r="EJ166" s="126"/>
      <c r="EK166" s="126"/>
      <c r="EL166" s="126"/>
      <c r="EM166" s="126"/>
      <c r="EN166" s="126"/>
      <c r="EO166" s="126"/>
      <c r="EP166" s="126"/>
      <c r="EQ166" s="126"/>
      <c r="ER166" s="126"/>
      <c r="ES166" s="126"/>
      <c r="ET166" s="126"/>
      <c r="EU166" s="126"/>
      <c r="EV166" s="126"/>
      <c r="EW166" s="126"/>
      <c r="EX166" s="126"/>
      <c r="EY166" s="126"/>
      <c r="EZ166" s="126"/>
      <c r="FA166" s="126"/>
      <c r="FB166" s="126"/>
      <c r="FC166" s="126"/>
      <c r="FD166" s="126"/>
      <c r="FE166" s="126"/>
      <c r="FF166" s="126"/>
      <c r="FG166" s="126"/>
      <c r="FH166" s="126"/>
      <c r="FI166" s="126"/>
      <c r="FJ166" s="126"/>
      <c r="FK166" s="126"/>
      <c r="FL166" s="126"/>
      <c r="FM166" s="126"/>
      <c r="FN166" s="126"/>
      <c r="FO166" s="126"/>
      <c r="FP166" s="126"/>
      <c r="FQ166" s="126"/>
      <c r="FR166" s="126"/>
      <c r="FS166" s="126"/>
      <c r="FT166" s="126"/>
      <c r="FU166" s="126"/>
      <c r="FV166" s="126"/>
      <c r="FW166" s="126"/>
      <c r="FX166" s="126"/>
    </row>
    <row r="167" spans="1:180" s="134" customFormat="1" ht="30">
      <c r="A167" s="1024" t="s">
        <v>1587</v>
      </c>
      <c r="B167" s="156" t="s">
        <v>1962</v>
      </c>
      <c r="C167" s="555">
        <v>42038</v>
      </c>
      <c r="D167" s="158">
        <v>47515</v>
      </c>
      <c r="E167" s="158" t="str">
        <f t="shared" ca="1" si="18"/>
        <v>VIGENTE</v>
      </c>
      <c r="F167" s="158" t="str">
        <f t="shared" ca="1" si="19"/>
        <v>OK</v>
      </c>
      <c r="G167" s="156" t="s">
        <v>1277</v>
      </c>
      <c r="H167" s="159" t="s">
        <v>4466</v>
      </c>
      <c r="I167" s="160" t="s">
        <v>5850</v>
      </c>
      <c r="J167" s="160" t="s">
        <v>4058</v>
      </c>
      <c r="K167" s="807" t="s">
        <v>5851</v>
      </c>
      <c r="L167" s="132"/>
      <c r="M167" s="132" t="str">
        <f t="shared" si="20"/>
        <v>D1412-64</v>
      </c>
      <c r="N167" s="132" t="str">
        <f t="shared" si="21"/>
        <v/>
      </c>
      <c r="O167" s="133"/>
      <c r="P167" s="133"/>
      <c r="Q167" s="133"/>
      <c r="R167" s="2219"/>
      <c r="S167" s="1948"/>
      <c r="T167" s="1948"/>
      <c r="U167" s="1948"/>
      <c r="V167" s="1948"/>
      <c r="W167" s="1948"/>
      <c r="X167" s="1948"/>
      <c r="Y167" s="1948"/>
      <c r="Z167" s="1948"/>
      <c r="AA167" s="1948"/>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126"/>
      <c r="AW167" s="126"/>
      <c r="AX167" s="126"/>
      <c r="AY167" s="126"/>
      <c r="AZ167" s="126"/>
      <c r="BA167" s="126"/>
      <c r="BB167" s="126"/>
      <c r="BC167" s="126"/>
      <c r="BD167" s="126"/>
      <c r="BE167" s="126"/>
      <c r="BF167" s="126"/>
      <c r="BG167" s="126"/>
      <c r="BH167" s="126"/>
      <c r="BI167" s="126"/>
      <c r="BJ167" s="126"/>
      <c r="BK167" s="126"/>
      <c r="BL167" s="126"/>
      <c r="BM167" s="126"/>
      <c r="BN167" s="126"/>
      <c r="BO167" s="126"/>
      <c r="BP167" s="126"/>
      <c r="BQ167" s="126"/>
      <c r="BR167" s="126"/>
      <c r="BS167" s="126"/>
      <c r="BT167" s="126"/>
      <c r="BU167" s="126"/>
      <c r="BV167" s="126"/>
      <c r="BW167" s="126"/>
      <c r="BX167" s="126"/>
      <c r="BY167" s="126"/>
      <c r="BZ167" s="126"/>
      <c r="CA167" s="126"/>
      <c r="CB167" s="126"/>
      <c r="CC167" s="126"/>
      <c r="CD167" s="126"/>
      <c r="CE167" s="126"/>
      <c r="CF167" s="126"/>
      <c r="CG167" s="126"/>
      <c r="CH167" s="126"/>
      <c r="CI167" s="126"/>
      <c r="CJ167" s="126"/>
      <c r="CK167" s="126"/>
      <c r="CL167" s="126"/>
      <c r="CM167" s="126"/>
      <c r="CN167" s="126"/>
      <c r="CO167" s="126"/>
      <c r="CP167" s="126"/>
      <c r="CQ167" s="126"/>
      <c r="CR167" s="126"/>
      <c r="CS167" s="126"/>
      <c r="CT167" s="126"/>
      <c r="CU167" s="126"/>
      <c r="CV167" s="126"/>
      <c r="CW167" s="126"/>
      <c r="CX167" s="126"/>
      <c r="CY167" s="126"/>
      <c r="CZ167" s="126"/>
      <c r="DA167" s="126"/>
      <c r="DB167" s="126"/>
      <c r="DC167" s="126"/>
      <c r="DD167" s="126"/>
      <c r="DE167" s="126"/>
      <c r="DF167" s="126"/>
      <c r="DG167" s="126"/>
      <c r="DH167" s="126"/>
      <c r="DI167" s="126"/>
      <c r="DJ167" s="126"/>
      <c r="DK167" s="126"/>
      <c r="DL167" s="126"/>
      <c r="DM167" s="126"/>
      <c r="DN167" s="126"/>
      <c r="DO167" s="126"/>
      <c r="DP167" s="126"/>
      <c r="DQ167" s="126"/>
      <c r="DR167" s="126"/>
      <c r="DS167" s="126"/>
      <c r="DT167" s="126"/>
      <c r="DU167" s="126"/>
      <c r="DV167" s="126"/>
      <c r="DW167" s="126"/>
      <c r="DX167" s="126"/>
      <c r="DY167" s="126"/>
      <c r="DZ167" s="126"/>
      <c r="EA167" s="126"/>
      <c r="EB167" s="126"/>
      <c r="EC167" s="126"/>
      <c r="ED167" s="126"/>
      <c r="EE167" s="126"/>
      <c r="EF167" s="126"/>
      <c r="EG167" s="126"/>
      <c r="EH167" s="126"/>
      <c r="EI167" s="126"/>
      <c r="EJ167" s="126"/>
      <c r="EK167" s="126"/>
      <c r="EL167" s="126"/>
      <c r="EM167" s="126"/>
      <c r="EN167" s="126"/>
      <c r="EO167" s="126"/>
      <c r="EP167" s="126"/>
      <c r="EQ167" s="126"/>
      <c r="ER167" s="126"/>
      <c r="ES167" s="126"/>
      <c r="ET167" s="126"/>
      <c r="EU167" s="126"/>
      <c r="EV167" s="126"/>
      <c r="EW167" s="126"/>
      <c r="EX167" s="126"/>
      <c r="EY167" s="126"/>
      <c r="EZ167" s="126"/>
      <c r="FA167" s="126"/>
      <c r="FB167" s="126"/>
      <c r="FC167" s="126"/>
      <c r="FD167" s="126"/>
      <c r="FE167" s="126"/>
      <c r="FF167" s="126"/>
      <c r="FG167" s="126"/>
      <c r="FH167" s="126"/>
      <c r="FI167" s="126"/>
      <c r="FJ167" s="126"/>
      <c r="FK167" s="126"/>
      <c r="FL167" s="126"/>
      <c r="FM167" s="126"/>
      <c r="FN167" s="126"/>
      <c r="FO167" s="126"/>
      <c r="FP167" s="126"/>
      <c r="FQ167" s="126"/>
      <c r="FR167" s="126"/>
      <c r="FS167" s="126"/>
      <c r="FT167" s="126"/>
      <c r="FU167" s="126"/>
      <c r="FV167" s="126"/>
      <c r="FW167" s="126"/>
      <c r="FX167" s="126"/>
    </row>
    <row r="168" spans="1:180" s="134" customFormat="1" ht="30">
      <c r="A168" s="1024" t="s">
        <v>1587</v>
      </c>
      <c r="B168" s="156" t="s">
        <v>1963</v>
      </c>
      <c r="C168" s="555">
        <v>42038</v>
      </c>
      <c r="D168" s="158">
        <v>47515</v>
      </c>
      <c r="E168" s="158" t="str">
        <f t="shared" ca="1" si="18"/>
        <v>VIGENTE</v>
      </c>
      <c r="F168" s="158" t="str">
        <f t="shared" ca="1" si="19"/>
        <v>OK</v>
      </c>
      <c r="G168" s="156" t="s">
        <v>1277</v>
      </c>
      <c r="H168" s="159" t="s">
        <v>4474</v>
      </c>
      <c r="I168" s="617" t="s">
        <v>4475</v>
      </c>
      <c r="J168" s="160" t="s">
        <v>4476</v>
      </c>
      <c r="K168" s="807" t="s">
        <v>5849</v>
      </c>
      <c r="L168" s="132"/>
      <c r="M168" s="132" t="str">
        <f t="shared" si="20"/>
        <v>D1502-03</v>
      </c>
      <c r="N168" s="132" t="str">
        <f t="shared" si="21"/>
        <v/>
      </c>
      <c r="O168" s="133"/>
      <c r="P168" s="133"/>
      <c r="Q168" s="133"/>
      <c r="R168" s="2219"/>
      <c r="S168" s="1948"/>
      <c r="T168" s="1948"/>
      <c r="U168" s="1948"/>
      <c r="V168" s="1948"/>
      <c r="W168" s="1948"/>
      <c r="X168" s="1948"/>
      <c r="Y168" s="1948"/>
      <c r="Z168" s="1948"/>
      <c r="AA168" s="1948"/>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126"/>
      <c r="AW168" s="126"/>
      <c r="AX168" s="126"/>
      <c r="AY168" s="126"/>
      <c r="AZ168" s="126"/>
      <c r="BA168" s="126"/>
      <c r="BB168" s="126"/>
      <c r="BC168" s="126"/>
      <c r="BD168" s="126"/>
      <c r="BE168" s="126"/>
      <c r="BF168" s="126"/>
      <c r="BG168" s="126"/>
      <c r="BH168" s="126"/>
      <c r="BI168" s="126"/>
      <c r="BJ168" s="126"/>
      <c r="BK168" s="126"/>
      <c r="BL168" s="126"/>
      <c r="BM168" s="126"/>
      <c r="BN168" s="126"/>
      <c r="BO168" s="126"/>
      <c r="BP168" s="126"/>
      <c r="BQ168" s="126"/>
      <c r="BR168" s="126"/>
      <c r="BS168" s="126"/>
      <c r="BT168" s="126"/>
      <c r="BU168" s="126"/>
      <c r="BV168" s="126"/>
      <c r="BW168" s="126"/>
      <c r="BX168" s="126"/>
      <c r="BY168" s="126"/>
      <c r="BZ168" s="126"/>
      <c r="CA168" s="126"/>
      <c r="CB168" s="126"/>
      <c r="CC168" s="126"/>
      <c r="CD168" s="126"/>
      <c r="CE168" s="126"/>
      <c r="CF168" s="126"/>
      <c r="CG168" s="126"/>
      <c r="CH168" s="126"/>
      <c r="CI168" s="126"/>
      <c r="CJ168" s="126"/>
      <c r="CK168" s="126"/>
      <c r="CL168" s="126"/>
      <c r="CM168" s="126"/>
      <c r="CN168" s="126"/>
      <c r="CO168" s="126"/>
      <c r="CP168" s="126"/>
      <c r="CQ168" s="126"/>
      <c r="CR168" s="126"/>
      <c r="CS168" s="126"/>
      <c r="CT168" s="126"/>
      <c r="CU168" s="126"/>
      <c r="CV168" s="126"/>
      <c r="CW168" s="126"/>
      <c r="CX168" s="126"/>
      <c r="CY168" s="126"/>
      <c r="CZ168" s="126"/>
      <c r="DA168" s="126"/>
      <c r="DB168" s="126"/>
      <c r="DC168" s="126"/>
      <c r="DD168" s="126"/>
      <c r="DE168" s="126"/>
      <c r="DF168" s="126"/>
      <c r="DG168" s="126"/>
      <c r="DH168" s="126"/>
      <c r="DI168" s="126"/>
      <c r="DJ168" s="126"/>
      <c r="DK168" s="126"/>
      <c r="DL168" s="126"/>
      <c r="DM168" s="126"/>
      <c r="DN168" s="126"/>
      <c r="DO168" s="126"/>
      <c r="DP168" s="126"/>
      <c r="DQ168" s="126"/>
      <c r="DR168" s="126"/>
      <c r="DS168" s="126"/>
      <c r="DT168" s="126"/>
      <c r="DU168" s="126"/>
      <c r="DV168" s="126"/>
      <c r="DW168" s="126"/>
      <c r="DX168" s="126"/>
      <c r="DY168" s="126"/>
      <c r="DZ168" s="126"/>
      <c r="EA168" s="126"/>
      <c r="EB168" s="126"/>
      <c r="EC168" s="126"/>
      <c r="ED168" s="126"/>
      <c r="EE168" s="126"/>
      <c r="EF168" s="126"/>
      <c r="EG168" s="126"/>
      <c r="EH168" s="126"/>
      <c r="EI168" s="126"/>
      <c r="EJ168" s="126"/>
      <c r="EK168" s="126"/>
      <c r="EL168" s="126"/>
      <c r="EM168" s="126"/>
      <c r="EN168" s="126"/>
      <c r="EO168" s="126"/>
      <c r="EP168" s="126"/>
      <c r="EQ168" s="126"/>
      <c r="ER168" s="126"/>
      <c r="ES168" s="126"/>
      <c r="ET168" s="126"/>
      <c r="EU168" s="126"/>
      <c r="EV168" s="126"/>
      <c r="EW168" s="126"/>
      <c r="EX168" s="126"/>
      <c r="EY168" s="126"/>
      <c r="EZ168" s="126"/>
      <c r="FA168" s="126"/>
      <c r="FB168" s="126"/>
      <c r="FC168" s="126"/>
      <c r="FD168" s="126"/>
      <c r="FE168" s="126"/>
      <c r="FF168" s="126"/>
      <c r="FG168" s="126"/>
      <c r="FH168" s="126"/>
      <c r="FI168" s="126"/>
      <c r="FJ168" s="126"/>
      <c r="FK168" s="126"/>
      <c r="FL168" s="126"/>
      <c r="FM168" s="126"/>
      <c r="FN168" s="126"/>
      <c r="FO168" s="126"/>
      <c r="FP168" s="126"/>
      <c r="FQ168" s="126"/>
      <c r="FR168" s="126"/>
      <c r="FS168" s="126"/>
      <c r="FT168" s="126"/>
      <c r="FU168" s="126"/>
      <c r="FV168" s="126"/>
      <c r="FW168" s="126"/>
      <c r="FX168" s="126"/>
    </row>
    <row r="169" spans="1:180" s="134" customFormat="1" ht="60">
      <c r="A169" s="1025" t="s">
        <v>1597</v>
      </c>
      <c r="B169" s="557" t="s">
        <v>1994</v>
      </c>
      <c r="C169" s="558">
        <v>42102</v>
      </c>
      <c r="D169" s="559">
        <v>47574</v>
      </c>
      <c r="E169" s="559" t="str">
        <f t="shared" ca="1" si="18"/>
        <v>VIGENTE</v>
      </c>
      <c r="F169" s="559" t="str">
        <f t="shared" ca="1" si="19"/>
        <v>OK</v>
      </c>
      <c r="G169" s="557" t="s">
        <v>1277</v>
      </c>
      <c r="H169" s="999" t="s">
        <v>5970</v>
      </c>
      <c r="I169" s="996" t="s">
        <v>5971</v>
      </c>
      <c r="J169" s="997" t="s">
        <v>5541</v>
      </c>
      <c r="K169" s="998" t="s">
        <v>5542</v>
      </c>
      <c r="L169" s="132"/>
      <c r="M169" s="132" t="str">
        <f t="shared" si="20"/>
        <v>D1502-04</v>
      </c>
      <c r="N169" s="132" t="str">
        <f t="shared" si="21"/>
        <v/>
      </c>
      <c r="O169" s="133"/>
      <c r="P169" s="133"/>
      <c r="Q169" s="133"/>
      <c r="R169" s="2219"/>
      <c r="S169" s="1948"/>
      <c r="T169" s="1948"/>
      <c r="U169" s="1948"/>
      <c r="V169" s="1948"/>
      <c r="W169" s="1948"/>
      <c r="X169" s="1948"/>
      <c r="Y169" s="1948"/>
      <c r="Z169" s="1948"/>
      <c r="AA169" s="1948"/>
      <c r="AB169" s="126"/>
      <c r="AC169" s="126"/>
      <c r="AD169" s="126"/>
      <c r="AE169" s="126"/>
      <c r="AF169" s="126"/>
      <c r="AG169" s="126"/>
      <c r="AH169" s="126"/>
      <c r="AI169" s="126"/>
      <c r="AJ169" s="126"/>
      <c r="AK169" s="126"/>
      <c r="AL169" s="126"/>
      <c r="AM169" s="126"/>
      <c r="AN169" s="126"/>
      <c r="AO169" s="126"/>
      <c r="AP169" s="126"/>
      <c r="AQ169" s="126"/>
      <c r="AR169" s="126"/>
      <c r="AS169" s="126"/>
      <c r="AT169" s="126"/>
      <c r="AU169" s="126"/>
      <c r="AV169" s="126"/>
      <c r="AW169" s="126"/>
      <c r="AX169" s="126"/>
      <c r="AY169" s="126"/>
      <c r="AZ169" s="126"/>
      <c r="BA169" s="126"/>
      <c r="BB169" s="126"/>
      <c r="BC169" s="126"/>
      <c r="BD169" s="126"/>
      <c r="BE169" s="126"/>
      <c r="BF169" s="126"/>
      <c r="BG169" s="126"/>
      <c r="BH169" s="126"/>
      <c r="BI169" s="126"/>
      <c r="BJ169" s="126"/>
      <c r="BK169" s="126"/>
      <c r="BL169" s="126"/>
      <c r="BM169" s="126"/>
      <c r="BN169" s="126"/>
      <c r="BO169" s="126"/>
      <c r="BP169" s="126"/>
      <c r="BQ169" s="126"/>
      <c r="BR169" s="126"/>
      <c r="BS169" s="126"/>
      <c r="BT169" s="126"/>
      <c r="BU169" s="126"/>
      <c r="BV169" s="126"/>
      <c r="BW169" s="126"/>
      <c r="BX169" s="126"/>
      <c r="BY169" s="126"/>
      <c r="BZ169" s="126"/>
      <c r="CA169" s="126"/>
      <c r="CB169" s="126"/>
      <c r="CC169" s="126"/>
      <c r="CD169" s="126"/>
      <c r="CE169" s="126"/>
      <c r="CF169" s="126"/>
      <c r="CG169" s="126"/>
      <c r="CH169" s="126"/>
      <c r="CI169" s="126"/>
      <c r="CJ169" s="126"/>
      <c r="CK169" s="126"/>
      <c r="CL169" s="126"/>
      <c r="CM169" s="126"/>
      <c r="CN169" s="126"/>
      <c r="CO169" s="126"/>
      <c r="CP169" s="126"/>
      <c r="CQ169" s="126"/>
      <c r="CR169" s="126"/>
      <c r="CS169" s="126"/>
      <c r="CT169" s="126"/>
      <c r="CU169" s="126"/>
      <c r="CV169" s="126"/>
      <c r="CW169" s="126"/>
      <c r="CX169" s="126"/>
      <c r="CY169" s="126"/>
      <c r="CZ169" s="126"/>
      <c r="DA169" s="126"/>
      <c r="DB169" s="126"/>
      <c r="DC169" s="126"/>
      <c r="DD169" s="126"/>
      <c r="DE169" s="126"/>
      <c r="DF169" s="126"/>
      <c r="DG169" s="126"/>
      <c r="DH169" s="126"/>
      <c r="DI169" s="126"/>
      <c r="DJ169" s="126"/>
      <c r="DK169" s="126"/>
      <c r="DL169" s="126"/>
      <c r="DM169" s="126"/>
      <c r="DN169" s="126"/>
      <c r="DO169" s="126"/>
      <c r="DP169" s="126"/>
      <c r="DQ169" s="126"/>
      <c r="DR169" s="126"/>
      <c r="DS169" s="126"/>
      <c r="DT169" s="126"/>
      <c r="DU169" s="126"/>
      <c r="DV169" s="126"/>
      <c r="DW169" s="126"/>
      <c r="DX169" s="126"/>
      <c r="DY169" s="126"/>
      <c r="DZ169" s="126"/>
      <c r="EA169" s="126"/>
      <c r="EB169" s="126"/>
      <c r="EC169" s="126"/>
      <c r="ED169" s="126"/>
      <c r="EE169" s="126"/>
      <c r="EF169" s="126"/>
      <c r="EG169" s="126"/>
      <c r="EH169" s="126"/>
      <c r="EI169" s="126"/>
      <c r="EJ169" s="126"/>
      <c r="EK169" s="126"/>
      <c r="EL169" s="126"/>
      <c r="EM169" s="126"/>
      <c r="EN169" s="126"/>
      <c r="EO169" s="126"/>
      <c r="EP169" s="126"/>
      <c r="EQ169" s="126"/>
      <c r="ER169" s="126"/>
      <c r="ES169" s="126"/>
      <c r="ET169" s="126"/>
      <c r="EU169" s="126"/>
      <c r="EV169" s="126"/>
      <c r="EW169" s="126"/>
      <c r="EX169" s="126"/>
      <c r="EY169" s="126"/>
      <c r="EZ169" s="126"/>
      <c r="FA169" s="126"/>
      <c r="FB169" s="126"/>
      <c r="FC169" s="126"/>
      <c r="FD169" s="126"/>
      <c r="FE169" s="126"/>
      <c r="FF169" s="126"/>
      <c r="FG169" s="126"/>
      <c r="FH169" s="126"/>
      <c r="FI169" s="126"/>
      <c r="FJ169" s="126"/>
      <c r="FK169" s="126"/>
      <c r="FL169" s="126"/>
      <c r="FM169" s="126"/>
      <c r="FN169" s="126"/>
      <c r="FO169" s="126"/>
      <c r="FP169" s="126"/>
      <c r="FQ169" s="126"/>
      <c r="FR169" s="126"/>
      <c r="FS169" s="126"/>
      <c r="FT169" s="126"/>
      <c r="FU169" s="126"/>
      <c r="FV169" s="126"/>
      <c r="FW169" s="126"/>
      <c r="FX169" s="126"/>
    </row>
    <row r="170" spans="1:180" s="134" customFormat="1" ht="30">
      <c r="A170" s="1024" t="s">
        <v>1587</v>
      </c>
      <c r="B170" s="156" t="s">
        <v>1996</v>
      </c>
      <c r="C170" s="555">
        <v>42102</v>
      </c>
      <c r="D170" s="158">
        <v>47209</v>
      </c>
      <c r="E170" s="158" t="str">
        <f t="shared" ca="1" si="18"/>
        <v>VIGENTE</v>
      </c>
      <c r="F170" s="158" t="str">
        <f t="shared" ca="1" si="19"/>
        <v>OK</v>
      </c>
      <c r="G170" s="156" t="s">
        <v>1277</v>
      </c>
      <c r="H170" s="159" t="s">
        <v>1997</v>
      </c>
      <c r="I170" s="617" t="s">
        <v>5969</v>
      </c>
      <c r="J170" s="160" t="s">
        <v>2470</v>
      </c>
      <c r="K170" s="807" t="s">
        <v>1998</v>
      </c>
      <c r="L170" s="132"/>
      <c r="M170" s="132" t="str">
        <f t="shared" si="20"/>
        <v>D1502-05</v>
      </c>
      <c r="N170" s="132" t="str">
        <f t="shared" si="21"/>
        <v/>
      </c>
      <c r="O170" s="133"/>
      <c r="P170" s="133"/>
      <c r="Q170" s="133"/>
      <c r="R170" s="2219"/>
      <c r="S170" s="1948"/>
      <c r="T170" s="1948"/>
      <c r="U170" s="1948"/>
      <c r="V170" s="1948"/>
      <c r="W170" s="1948"/>
      <c r="X170" s="1948"/>
      <c r="Y170" s="1948"/>
      <c r="Z170" s="1948"/>
      <c r="AA170" s="1948"/>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126"/>
      <c r="BA170" s="126"/>
      <c r="BB170" s="126"/>
      <c r="BC170" s="126"/>
      <c r="BD170" s="126"/>
      <c r="BE170" s="126"/>
      <c r="BF170" s="126"/>
      <c r="BG170" s="126"/>
      <c r="BH170" s="126"/>
      <c r="BI170" s="126"/>
      <c r="BJ170" s="126"/>
      <c r="BK170" s="126"/>
      <c r="BL170" s="126"/>
      <c r="BM170" s="126"/>
      <c r="BN170" s="126"/>
      <c r="BO170" s="126"/>
      <c r="BP170" s="126"/>
      <c r="BQ170" s="126"/>
      <c r="BR170" s="126"/>
      <c r="BS170" s="126"/>
      <c r="BT170" s="126"/>
      <c r="BU170" s="126"/>
      <c r="BV170" s="126"/>
      <c r="BW170" s="126"/>
      <c r="BX170" s="126"/>
      <c r="BY170" s="126"/>
      <c r="BZ170" s="126"/>
      <c r="CA170" s="126"/>
      <c r="CB170" s="126"/>
      <c r="CC170" s="126"/>
      <c r="CD170" s="126"/>
      <c r="CE170" s="126"/>
      <c r="CF170" s="126"/>
      <c r="CG170" s="126"/>
      <c r="CH170" s="126"/>
      <c r="CI170" s="126"/>
      <c r="CJ170" s="126"/>
      <c r="CK170" s="126"/>
      <c r="CL170" s="126"/>
      <c r="CM170" s="126"/>
      <c r="CN170" s="126"/>
      <c r="CO170" s="126"/>
      <c r="CP170" s="126"/>
      <c r="CQ170" s="126"/>
      <c r="CR170" s="126"/>
      <c r="CS170" s="126"/>
      <c r="CT170" s="126"/>
      <c r="CU170" s="126"/>
      <c r="CV170" s="126"/>
      <c r="CW170" s="126"/>
      <c r="CX170" s="126"/>
      <c r="CY170" s="126"/>
      <c r="CZ170" s="126"/>
      <c r="DA170" s="126"/>
      <c r="DB170" s="126"/>
      <c r="DC170" s="126"/>
      <c r="DD170" s="126"/>
      <c r="DE170" s="126"/>
      <c r="DF170" s="126"/>
      <c r="DG170" s="126"/>
      <c r="DH170" s="126"/>
      <c r="DI170" s="126"/>
      <c r="DJ170" s="126"/>
      <c r="DK170" s="126"/>
      <c r="DL170" s="126"/>
      <c r="DM170" s="126"/>
      <c r="DN170" s="126"/>
      <c r="DO170" s="126"/>
      <c r="DP170" s="126"/>
      <c r="DQ170" s="126"/>
      <c r="DR170" s="126"/>
      <c r="DS170" s="126"/>
      <c r="DT170" s="126"/>
      <c r="DU170" s="126"/>
      <c r="DV170" s="126"/>
      <c r="DW170" s="126"/>
      <c r="DX170" s="126"/>
      <c r="DY170" s="126"/>
      <c r="DZ170" s="126"/>
      <c r="EA170" s="126"/>
      <c r="EB170" s="126"/>
      <c r="EC170" s="126"/>
      <c r="ED170" s="126"/>
      <c r="EE170" s="126"/>
      <c r="EF170" s="126"/>
      <c r="EG170" s="126"/>
      <c r="EH170" s="126"/>
      <c r="EI170" s="126"/>
      <c r="EJ170" s="126"/>
      <c r="EK170" s="126"/>
      <c r="EL170" s="126"/>
      <c r="EM170" s="126"/>
      <c r="EN170" s="126"/>
      <c r="EO170" s="126"/>
      <c r="EP170" s="126"/>
      <c r="EQ170" s="126"/>
      <c r="ER170" s="126"/>
      <c r="ES170" s="126"/>
      <c r="ET170" s="126"/>
      <c r="EU170" s="126"/>
      <c r="EV170" s="126"/>
      <c r="EW170" s="126"/>
      <c r="EX170" s="126"/>
      <c r="EY170" s="126"/>
      <c r="EZ170" s="126"/>
      <c r="FA170" s="126"/>
      <c r="FB170" s="126"/>
      <c r="FC170" s="126"/>
      <c r="FD170" s="126"/>
      <c r="FE170" s="126"/>
      <c r="FF170" s="126"/>
      <c r="FG170" s="126"/>
      <c r="FH170" s="126"/>
      <c r="FI170" s="126"/>
      <c r="FJ170" s="126"/>
      <c r="FK170" s="126"/>
      <c r="FL170" s="126"/>
      <c r="FM170" s="126"/>
      <c r="FN170" s="126"/>
      <c r="FO170" s="126"/>
      <c r="FP170" s="126"/>
      <c r="FQ170" s="126"/>
      <c r="FR170" s="126"/>
      <c r="FS170" s="126"/>
      <c r="FT170" s="126"/>
      <c r="FU170" s="126"/>
      <c r="FV170" s="126"/>
      <c r="FW170" s="126"/>
      <c r="FX170" s="126"/>
    </row>
    <row r="171" spans="1:180" s="134" customFormat="1" ht="30">
      <c r="A171" s="1024" t="s">
        <v>1587</v>
      </c>
      <c r="B171" s="156" t="s">
        <v>1999</v>
      </c>
      <c r="C171" s="555">
        <v>42102</v>
      </c>
      <c r="D171" s="158">
        <v>45748</v>
      </c>
      <c r="E171" s="158" t="str">
        <f t="shared" ca="1" si="18"/>
        <v>CADUCADO</v>
      </c>
      <c r="F171" s="158" t="str">
        <f t="shared" ca="1" si="19"/>
        <v>ALERTA</v>
      </c>
      <c r="G171" s="156" t="s">
        <v>1277</v>
      </c>
      <c r="H171" s="159" t="s">
        <v>2000</v>
      </c>
      <c r="I171" s="617" t="s">
        <v>2555</v>
      </c>
      <c r="J171" s="160" t="s">
        <v>2001</v>
      </c>
      <c r="K171" s="809">
        <v>10905321</v>
      </c>
      <c r="L171" s="132"/>
      <c r="M171" s="132" t="str">
        <f t="shared" si="20"/>
        <v>D1502-02</v>
      </c>
      <c r="N171" s="132" t="str">
        <f t="shared" si="21"/>
        <v/>
      </c>
      <c r="O171" s="133"/>
      <c r="P171" s="133"/>
      <c r="Q171" s="133"/>
      <c r="R171" s="2219"/>
      <c r="S171" s="1948"/>
      <c r="T171" s="1948"/>
      <c r="U171" s="1948"/>
      <c r="V171" s="1948"/>
      <c r="W171" s="1948"/>
      <c r="X171" s="1948"/>
      <c r="Y171" s="1948"/>
      <c r="Z171" s="1948"/>
      <c r="AA171" s="1948"/>
      <c r="AB171" s="126"/>
      <c r="AC171" s="126"/>
      <c r="AD171" s="126"/>
      <c r="AE171" s="126"/>
      <c r="AF171" s="126"/>
      <c r="AG171" s="126"/>
      <c r="AH171" s="126"/>
      <c r="AI171" s="126"/>
      <c r="AJ171" s="126"/>
      <c r="AK171" s="126"/>
      <c r="AL171" s="126"/>
      <c r="AM171" s="126"/>
      <c r="AN171" s="126"/>
      <c r="AO171" s="126"/>
      <c r="AP171" s="126"/>
      <c r="AQ171" s="126"/>
      <c r="AR171" s="126"/>
      <c r="AS171" s="126"/>
      <c r="AT171" s="126"/>
      <c r="AU171" s="126"/>
      <c r="AV171" s="126"/>
      <c r="AW171" s="126"/>
      <c r="AX171" s="126"/>
      <c r="AY171" s="126"/>
      <c r="AZ171" s="126"/>
      <c r="BA171" s="126"/>
      <c r="BB171" s="126"/>
      <c r="BC171" s="126"/>
      <c r="BD171" s="126"/>
      <c r="BE171" s="126"/>
      <c r="BF171" s="126"/>
      <c r="BG171" s="126"/>
      <c r="BH171" s="126"/>
      <c r="BI171" s="126"/>
      <c r="BJ171" s="126"/>
      <c r="BK171" s="126"/>
      <c r="BL171" s="126"/>
      <c r="BM171" s="126"/>
      <c r="BN171" s="126"/>
      <c r="BO171" s="126"/>
      <c r="BP171" s="126"/>
      <c r="BQ171" s="126"/>
      <c r="BR171" s="126"/>
      <c r="BS171" s="126"/>
      <c r="BT171" s="126"/>
      <c r="BU171" s="126"/>
      <c r="BV171" s="126"/>
      <c r="BW171" s="126"/>
      <c r="BX171" s="126"/>
      <c r="BY171" s="126"/>
      <c r="BZ171" s="126"/>
      <c r="CA171" s="126"/>
      <c r="CB171" s="126"/>
      <c r="CC171" s="126"/>
      <c r="CD171" s="126"/>
      <c r="CE171" s="126"/>
      <c r="CF171" s="126"/>
      <c r="CG171" s="126"/>
      <c r="CH171" s="126"/>
      <c r="CI171" s="126"/>
      <c r="CJ171" s="126"/>
      <c r="CK171" s="126"/>
      <c r="CL171" s="126"/>
      <c r="CM171" s="126"/>
      <c r="CN171" s="126"/>
      <c r="CO171" s="126"/>
      <c r="CP171" s="126"/>
      <c r="CQ171" s="126"/>
      <c r="CR171" s="126"/>
      <c r="CS171" s="126"/>
      <c r="CT171" s="126"/>
      <c r="CU171" s="126"/>
      <c r="CV171" s="126"/>
      <c r="CW171" s="126"/>
      <c r="CX171" s="126"/>
      <c r="CY171" s="126"/>
      <c r="CZ171" s="126"/>
      <c r="DA171" s="126"/>
      <c r="DB171" s="126"/>
      <c r="DC171" s="126"/>
      <c r="DD171" s="126"/>
      <c r="DE171" s="126"/>
      <c r="DF171" s="126"/>
      <c r="DG171" s="126"/>
      <c r="DH171" s="126"/>
      <c r="DI171" s="126"/>
      <c r="DJ171" s="126"/>
      <c r="DK171" s="126"/>
      <c r="DL171" s="126"/>
      <c r="DM171" s="126"/>
      <c r="DN171" s="126"/>
      <c r="DO171" s="126"/>
      <c r="DP171" s="126"/>
      <c r="DQ171" s="126"/>
      <c r="DR171" s="126"/>
      <c r="DS171" s="126"/>
      <c r="DT171" s="126"/>
      <c r="DU171" s="126"/>
      <c r="DV171" s="126"/>
      <c r="DW171" s="126"/>
      <c r="DX171" s="126"/>
      <c r="DY171" s="126"/>
      <c r="DZ171" s="126"/>
      <c r="EA171" s="126"/>
      <c r="EB171" s="126"/>
      <c r="EC171" s="126"/>
      <c r="ED171" s="126"/>
      <c r="EE171" s="126"/>
      <c r="EF171" s="126"/>
      <c r="EG171" s="126"/>
      <c r="EH171" s="126"/>
      <c r="EI171" s="126"/>
      <c r="EJ171" s="126"/>
      <c r="EK171" s="126"/>
      <c r="EL171" s="126"/>
      <c r="EM171" s="126"/>
      <c r="EN171" s="126"/>
      <c r="EO171" s="126"/>
      <c r="EP171" s="126"/>
      <c r="EQ171" s="126"/>
      <c r="ER171" s="126"/>
      <c r="ES171" s="126"/>
      <c r="ET171" s="126"/>
      <c r="EU171" s="126"/>
      <c r="EV171" s="126"/>
      <c r="EW171" s="126"/>
      <c r="EX171" s="126"/>
      <c r="EY171" s="126"/>
      <c r="EZ171" s="126"/>
      <c r="FA171" s="126"/>
      <c r="FB171" s="126"/>
      <c r="FC171" s="126"/>
      <c r="FD171" s="126"/>
      <c r="FE171" s="126"/>
      <c r="FF171" s="126"/>
      <c r="FG171" s="126"/>
      <c r="FH171" s="126"/>
      <c r="FI171" s="126"/>
      <c r="FJ171" s="126"/>
      <c r="FK171" s="126"/>
      <c r="FL171" s="126"/>
      <c r="FM171" s="126"/>
      <c r="FN171" s="126"/>
      <c r="FO171" s="126"/>
      <c r="FP171" s="126"/>
      <c r="FQ171" s="126"/>
      <c r="FR171" s="126"/>
      <c r="FS171" s="126"/>
      <c r="FT171" s="126"/>
      <c r="FU171" s="126"/>
      <c r="FV171" s="126"/>
      <c r="FW171" s="126"/>
      <c r="FX171" s="126"/>
    </row>
    <row r="172" spans="1:180" s="134" customFormat="1" ht="30">
      <c r="A172" s="1024" t="s">
        <v>1587</v>
      </c>
      <c r="B172" s="156" t="s">
        <v>2003</v>
      </c>
      <c r="C172" s="555">
        <v>42102</v>
      </c>
      <c r="D172" s="158">
        <v>45748</v>
      </c>
      <c r="E172" s="158" t="str">
        <f t="shared" ca="1" si="18"/>
        <v>CADUCADO</v>
      </c>
      <c r="F172" s="158" t="str">
        <f t="shared" ca="1" si="19"/>
        <v>ALERTA</v>
      </c>
      <c r="G172" s="156" t="s">
        <v>1277</v>
      </c>
      <c r="H172" s="159" t="s">
        <v>2004</v>
      </c>
      <c r="I172" s="617" t="s">
        <v>2556</v>
      </c>
      <c r="J172" s="160" t="s">
        <v>2001</v>
      </c>
      <c r="K172" s="809">
        <v>10745065</v>
      </c>
      <c r="L172" s="132"/>
      <c r="M172" s="132" t="str">
        <f t="shared" si="20"/>
        <v>D1504-15</v>
      </c>
      <c r="N172" s="132" t="str">
        <f t="shared" si="21"/>
        <v/>
      </c>
      <c r="O172" s="133"/>
      <c r="P172" s="133"/>
      <c r="Q172" s="133"/>
      <c r="R172" s="2219"/>
      <c r="S172" s="1948"/>
      <c r="T172" s="1948"/>
      <c r="U172" s="1948"/>
      <c r="V172" s="1948"/>
      <c r="W172" s="1948"/>
      <c r="X172" s="1948"/>
      <c r="Y172" s="1948"/>
      <c r="Z172" s="1948"/>
      <c r="AA172" s="1948"/>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26"/>
      <c r="BE172" s="126"/>
      <c r="BF172" s="126"/>
      <c r="BG172" s="126"/>
      <c r="BH172" s="126"/>
      <c r="BI172" s="126"/>
      <c r="BJ172" s="126"/>
      <c r="BK172" s="126"/>
      <c r="BL172" s="126"/>
      <c r="BM172" s="126"/>
      <c r="BN172" s="126"/>
      <c r="BO172" s="126"/>
      <c r="BP172" s="126"/>
      <c r="BQ172" s="126"/>
      <c r="BR172" s="126"/>
      <c r="BS172" s="126"/>
      <c r="BT172" s="126"/>
      <c r="BU172" s="126"/>
      <c r="BV172" s="126"/>
      <c r="BW172" s="126"/>
      <c r="BX172" s="126"/>
      <c r="BY172" s="126"/>
      <c r="BZ172" s="126"/>
      <c r="CA172" s="126"/>
      <c r="CB172" s="126"/>
      <c r="CC172" s="126"/>
      <c r="CD172" s="126"/>
      <c r="CE172" s="126"/>
      <c r="CF172" s="126"/>
      <c r="CG172" s="126"/>
      <c r="CH172" s="126"/>
      <c r="CI172" s="126"/>
      <c r="CJ172" s="126"/>
      <c r="CK172" s="126"/>
      <c r="CL172" s="126"/>
      <c r="CM172" s="126"/>
      <c r="CN172" s="126"/>
      <c r="CO172" s="126"/>
      <c r="CP172" s="126"/>
      <c r="CQ172" s="126"/>
      <c r="CR172" s="126"/>
      <c r="CS172" s="126"/>
      <c r="CT172" s="126"/>
      <c r="CU172" s="126"/>
      <c r="CV172" s="126"/>
      <c r="CW172" s="126"/>
      <c r="CX172" s="126"/>
      <c r="CY172" s="126"/>
      <c r="CZ172" s="126"/>
      <c r="DA172" s="126"/>
      <c r="DB172" s="126"/>
      <c r="DC172" s="126"/>
      <c r="DD172" s="126"/>
      <c r="DE172" s="126"/>
      <c r="DF172" s="126"/>
      <c r="DG172" s="126"/>
      <c r="DH172" s="126"/>
      <c r="DI172" s="126"/>
      <c r="DJ172" s="126"/>
      <c r="DK172" s="126"/>
      <c r="DL172" s="126"/>
      <c r="DM172" s="126"/>
      <c r="DN172" s="126"/>
      <c r="DO172" s="126"/>
      <c r="DP172" s="126"/>
      <c r="DQ172" s="126"/>
      <c r="DR172" s="126"/>
      <c r="DS172" s="126"/>
      <c r="DT172" s="126"/>
      <c r="DU172" s="126"/>
      <c r="DV172" s="126"/>
      <c r="DW172" s="126"/>
      <c r="DX172" s="126"/>
      <c r="DY172" s="126"/>
      <c r="DZ172" s="126"/>
      <c r="EA172" s="126"/>
      <c r="EB172" s="126"/>
      <c r="EC172" s="126"/>
      <c r="ED172" s="126"/>
      <c r="EE172" s="126"/>
      <c r="EF172" s="126"/>
      <c r="EG172" s="126"/>
      <c r="EH172" s="126"/>
      <c r="EI172" s="126"/>
      <c r="EJ172" s="126"/>
      <c r="EK172" s="126"/>
      <c r="EL172" s="126"/>
      <c r="EM172" s="126"/>
      <c r="EN172" s="126"/>
      <c r="EO172" s="126"/>
      <c r="EP172" s="126"/>
      <c r="EQ172" s="126"/>
      <c r="ER172" s="126"/>
      <c r="ES172" s="126"/>
      <c r="ET172" s="126"/>
      <c r="EU172" s="126"/>
      <c r="EV172" s="126"/>
      <c r="EW172" s="126"/>
      <c r="EX172" s="126"/>
      <c r="EY172" s="126"/>
      <c r="EZ172" s="126"/>
      <c r="FA172" s="126"/>
      <c r="FB172" s="126"/>
      <c r="FC172" s="126"/>
      <c r="FD172" s="126"/>
      <c r="FE172" s="126"/>
      <c r="FF172" s="126"/>
      <c r="FG172" s="126"/>
      <c r="FH172" s="126"/>
      <c r="FI172" s="126"/>
      <c r="FJ172" s="126"/>
      <c r="FK172" s="126"/>
      <c r="FL172" s="126"/>
      <c r="FM172" s="126"/>
      <c r="FN172" s="126"/>
      <c r="FO172" s="126"/>
      <c r="FP172" s="126"/>
      <c r="FQ172" s="126"/>
      <c r="FR172" s="126"/>
      <c r="FS172" s="126"/>
      <c r="FT172" s="126"/>
      <c r="FU172" s="126"/>
      <c r="FV172" s="126"/>
      <c r="FW172" s="126"/>
      <c r="FX172" s="126"/>
    </row>
    <row r="173" spans="1:180" s="134" customFormat="1" ht="30">
      <c r="A173" s="1024" t="s">
        <v>1587</v>
      </c>
      <c r="B173" s="156" t="s">
        <v>2002</v>
      </c>
      <c r="C173" s="555">
        <v>42102</v>
      </c>
      <c r="D173" s="158">
        <v>45748</v>
      </c>
      <c r="E173" s="158" t="str">
        <f t="shared" ca="1" si="18"/>
        <v>CADUCADO</v>
      </c>
      <c r="F173" s="158" t="str">
        <f t="shared" ca="1" si="19"/>
        <v>ALERTA</v>
      </c>
      <c r="G173" s="156" t="s">
        <v>1277</v>
      </c>
      <c r="H173" s="159" t="s">
        <v>2005</v>
      </c>
      <c r="I173" s="617" t="s">
        <v>2557</v>
      </c>
      <c r="J173" s="160" t="s">
        <v>2001</v>
      </c>
      <c r="K173" s="809">
        <v>10745049</v>
      </c>
      <c r="L173" s="132"/>
      <c r="M173" s="132" t="str">
        <f t="shared" si="20"/>
        <v>D1504-14</v>
      </c>
      <c r="N173" s="132" t="str">
        <f t="shared" si="21"/>
        <v/>
      </c>
      <c r="O173" s="133"/>
      <c r="P173" s="133"/>
      <c r="Q173" s="133"/>
      <c r="R173" s="2219"/>
      <c r="S173" s="1948"/>
      <c r="T173" s="1948"/>
      <c r="U173" s="1948"/>
      <c r="V173" s="1948"/>
      <c r="W173" s="1948"/>
      <c r="X173" s="1948"/>
      <c r="Y173" s="1948"/>
      <c r="Z173" s="1948"/>
      <c r="AA173" s="1948"/>
      <c r="AB173" s="126"/>
      <c r="AC173" s="126"/>
      <c r="AD173" s="126"/>
      <c r="AE173" s="126"/>
      <c r="AF173" s="126"/>
      <c r="AG173" s="126"/>
      <c r="AH173" s="126"/>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26"/>
      <c r="BE173" s="126"/>
      <c r="BF173" s="126"/>
      <c r="BG173" s="126"/>
      <c r="BH173" s="126"/>
      <c r="BI173" s="126"/>
      <c r="BJ173" s="126"/>
      <c r="BK173" s="126"/>
      <c r="BL173" s="126"/>
      <c r="BM173" s="126"/>
      <c r="BN173" s="126"/>
      <c r="BO173" s="126"/>
      <c r="BP173" s="126"/>
      <c r="BQ173" s="126"/>
      <c r="BR173" s="126"/>
      <c r="BS173" s="126"/>
      <c r="BT173" s="126"/>
      <c r="BU173" s="126"/>
      <c r="BV173" s="126"/>
      <c r="BW173" s="126"/>
      <c r="BX173" s="126"/>
      <c r="BY173" s="126"/>
      <c r="BZ173" s="126"/>
      <c r="CA173" s="126"/>
      <c r="CB173" s="126"/>
      <c r="CC173" s="126"/>
      <c r="CD173" s="126"/>
      <c r="CE173" s="126"/>
      <c r="CF173" s="126"/>
      <c r="CG173" s="126"/>
      <c r="CH173" s="126"/>
      <c r="CI173" s="126"/>
      <c r="CJ173" s="126"/>
      <c r="CK173" s="126"/>
      <c r="CL173" s="126"/>
      <c r="CM173" s="126"/>
      <c r="CN173" s="126"/>
      <c r="CO173" s="126"/>
      <c r="CP173" s="126"/>
      <c r="CQ173" s="126"/>
      <c r="CR173" s="126"/>
      <c r="CS173" s="126"/>
      <c r="CT173" s="126"/>
      <c r="CU173" s="126"/>
      <c r="CV173" s="126"/>
      <c r="CW173" s="126"/>
      <c r="CX173" s="126"/>
      <c r="CY173" s="126"/>
      <c r="CZ173" s="126"/>
      <c r="DA173" s="126"/>
      <c r="DB173" s="126"/>
      <c r="DC173" s="126"/>
      <c r="DD173" s="126"/>
      <c r="DE173" s="126"/>
      <c r="DF173" s="126"/>
      <c r="DG173" s="126"/>
      <c r="DH173" s="126"/>
      <c r="DI173" s="126"/>
      <c r="DJ173" s="126"/>
      <c r="DK173" s="126"/>
      <c r="DL173" s="126"/>
      <c r="DM173" s="126"/>
      <c r="DN173" s="126"/>
      <c r="DO173" s="126"/>
      <c r="DP173" s="126"/>
      <c r="DQ173" s="126"/>
      <c r="DR173" s="126"/>
      <c r="DS173" s="126"/>
      <c r="DT173" s="126"/>
      <c r="DU173" s="126"/>
      <c r="DV173" s="126"/>
      <c r="DW173" s="126"/>
      <c r="DX173" s="126"/>
      <c r="DY173" s="126"/>
      <c r="DZ173" s="126"/>
      <c r="EA173" s="126"/>
      <c r="EB173" s="126"/>
      <c r="EC173" s="126"/>
      <c r="ED173" s="126"/>
      <c r="EE173" s="126"/>
      <c r="EF173" s="126"/>
      <c r="EG173" s="126"/>
      <c r="EH173" s="126"/>
      <c r="EI173" s="126"/>
      <c r="EJ173" s="126"/>
      <c r="EK173" s="126"/>
      <c r="EL173" s="126"/>
      <c r="EM173" s="126"/>
      <c r="EN173" s="126"/>
      <c r="EO173" s="126"/>
      <c r="EP173" s="126"/>
      <c r="EQ173" s="126"/>
      <c r="ER173" s="126"/>
      <c r="ES173" s="126"/>
      <c r="ET173" s="126"/>
      <c r="EU173" s="126"/>
      <c r="EV173" s="126"/>
      <c r="EW173" s="126"/>
      <c r="EX173" s="126"/>
      <c r="EY173" s="126"/>
      <c r="EZ173" s="126"/>
      <c r="FA173" s="126"/>
      <c r="FB173" s="126"/>
      <c r="FC173" s="126"/>
      <c r="FD173" s="126"/>
      <c r="FE173" s="126"/>
      <c r="FF173" s="126"/>
      <c r="FG173" s="126"/>
      <c r="FH173" s="126"/>
      <c r="FI173" s="126"/>
      <c r="FJ173" s="126"/>
      <c r="FK173" s="126"/>
      <c r="FL173" s="126"/>
      <c r="FM173" s="126"/>
      <c r="FN173" s="126"/>
      <c r="FO173" s="126"/>
      <c r="FP173" s="126"/>
      <c r="FQ173" s="126"/>
      <c r="FR173" s="126"/>
      <c r="FS173" s="126"/>
      <c r="FT173" s="126"/>
      <c r="FU173" s="126"/>
      <c r="FV173" s="126"/>
      <c r="FW173" s="126"/>
      <c r="FX173" s="126"/>
    </row>
    <row r="174" spans="1:180" s="134" customFormat="1" ht="30">
      <c r="A174" s="1024" t="s">
        <v>1587</v>
      </c>
      <c r="B174" s="156" t="s">
        <v>1995</v>
      </c>
      <c r="C174" s="555">
        <v>42102</v>
      </c>
      <c r="D174" s="158">
        <v>45748</v>
      </c>
      <c r="E174" s="158" t="str">
        <f t="shared" ca="1" si="18"/>
        <v>CADUCADO</v>
      </c>
      <c r="F174" s="158" t="str">
        <f t="shared" ca="1" si="19"/>
        <v>ALERTA</v>
      </c>
      <c r="G174" s="156" t="s">
        <v>1277</v>
      </c>
      <c r="H174" s="159" t="s">
        <v>2006</v>
      </c>
      <c r="I174" s="617" t="s">
        <v>2558</v>
      </c>
      <c r="J174" s="160" t="s">
        <v>2001</v>
      </c>
      <c r="K174" s="809">
        <v>11200666</v>
      </c>
      <c r="L174" s="132"/>
      <c r="M174" s="132" t="str">
        <f t="shared" si="20"/>
        <v>D1504-18</v>
      </c>
      <c r="N174" s="132" t="str">
        <f t="shared" si="21"/>
        <v/>
      </c>
      <c r="O174" s="133"/>
      <c r="P174" s="133"/>
      <c r="Q174" s="133"/>
      <c r="R174" s="2219"/>
      <c r="S174" s="1948"/>
      <c r="T174" s="1948"/>
      <c r="U174" s="1948"/>
      <c r="V174" s="1948"/>
      <c r="W174" s="1948"/>
      <c r="X174" s="1948"/>
      <c r="Y174" s="1948"/>
      <c r="Z174" s="1948"/>
      <c r="AA174" s="1948"/>
      <c r="AB174" s="126"/>
      <c r="AC174" s="126"/>
      <c r="AD174" s="126"/>
      <c r="AE174" s="126"/>
      <c r="AF174" s="126"/>
      <c r="AG174" s="126"/>
      <c r="AH174" s="126"/>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26"/>
      <c r="BE174" s="126"/>
      <c r="BF174" s="126"/>
      <c r="BG174" s="126"/>
      <c r="BH174" s="126"/>
      <c r="BI174" s="126"/>
      <c r="BJ174" s="126"/>
      <c r="BK174" s="126"/>
      <c r="BL174" s="126"/>
      <c r="BM174" s="126"/>
      <c r="BN174" s="126"/>
      <c r="BO174" s="126"/>
      <c r="BP174" s="126"/>
      <c r="BQ174" s="126"/>
      <c r="BR174" s="126"/>
      <c r="BS174" s="126"/>
      <c r="BT174" s="126"/>
      <c r="BU174" s="126"/>
      <c r="BV174" s="126"/>
      <c r="BW174" s="126"/>
      <c r="BX174" s="126"/>
      <c r="BY174" s="126"/>
      <c r="BZ174" s="126"/>
      <c r="CA174" s="126"/>
      <c r="CB174" s="126"/>
      <c r="CC174" s="126"/>
      <c r="CD174" s="126"/>
      <c r="CE174" s="126"/>
      <c r="CF174" s="126"/>
      <c r="CG174" s="126"/>
      <c r="CH174" s="126"/>
      <c r="CI174" s="126"/>
      <c r="CJ174" s="126"/>
      <c r="CK174" s="126"/>
      <c r="CL174" s="126"/>
      <c r="CM174" s="126"/>
      <c r="CN174" s="126"/>
      <c r="CO174" s="126"/>
      <c r="CP174" s="126"/>
      <c r="CQ174" s="126"/>
      <c r="CR174" s="126"/>
      <c r="CS174" s="126"/>
      <c r="CT174" s="126"/>
      <c r="CU174" s="126"/>
      <c r="CV174" s="126"/>
      <c r="CW174" s="126"/>
      <c r="CX174" s="126"/>
      <c r="CY174" s="126"/>
      <c r="CZ174" s="126"/>
      <c r="DA174" s="126"/>
      <c r="DB174" s="126"/>
      <c r="DC174" s="126"/>
      <c r="DD174" s="126"/>
      <c r="DE174" s="126"/>
      <c r="DF174" s="126"/>
      <c r="DG174" s="126"/>
      <c r="DH174" s="126"/>
      <c r="DI174" s="126"/>
      <c r="DJ174" s="126"/>
      <c r="DK174" s="126"/>
      <c r="DL174" s="126"/>
      <c r="DM174" s="126"/>
      <c r="DN174" s="126"/>
      <c r="DO174" s="126"/>
      <c r="DP174" s="126"/>
      <c r="DQ174" s="126"/>
      <c r="DR174" s="126"/>
      <c r="DS174" s="126"/>
      <c r="DT174" s="126"/>
      <c r="DU174" s="126"/>
      <c r="DV174" s="126"/>
      <c r="DW174" s="126"/>
      <c r="DX174" s="126"/>
      <c r="DY174" s="126"/>
      <c r="DZ174" s="126"/>
      <c r="EA174" s="126"/>
      <c r="EB174" s="126"/>
      <c r="EC174" s="126"/>
      <c r="ED174" s="126"/>
      <c r="EE174" s="126"/>
      <c r="EF174" s="126"/>
      <c r="EG174" s="126"/>
      <c r="EH174" s="126"/>
      <c r="EI174" s="126"/>
      <c r="EJ174" s="126"/>
      <c r="EK174" s="126"/>
      <c r="EL174" s="126"/>
      <c r="EM174" s="126"/>
      <c r="EN174" s="126"/>
      <c r="EO174" s="126"/>
      <c r="EP174" s="126"/>
      <c r="EQ174" s="126"/>
      <c r="ER174" s="126"/>
      <c r="ES174" s="126"/>
      <c r="ET174" s="126"/>
      <c r="EU174" s="126"/>
      <c r="EV174" s="126"/>
      <c r="EW174" s="126"/>
      <c r="EX174" s="126"/>
      <c r="EY174" s="126"/>
      <c r="EZ174" s="126"/>
      <c r="FA174" s="126"/>
      <c r="FB174" s="126"/>
      <c r="FC174" s="126"/>
      <c r="FD174" s="126"/>
      <c r="FE174" s="126"/>
      <c r="FF174" s="126"/>
      <c r="FG174" s="126"/>
      <c r="FH174" s="126"/>
      <c r="FI174" s="126"/>
      <c r="FJ174" s="126"/>
      <c r="FK174" s="126"/>
      <c r="FL174" s="126"/>
      <c r="FM174" s="126"/>
      <c r="FN174" s="126"/>
      <c r="FO174" s="126"/>
      <c r="FP174" s="126"/>
      <c r="FQ174" s="126"/>
      <c r="FR174" s="126"/>
      <c r="FS174" s="126"/>
      <c r="FT174" s="126"/>
      <c r="FU174" s="126"/>
      <c r="FV174" s="126"/>
      <c r="FW174" s="126"/>
      <c r="FX174" s="126"/>
    </row>
    <row r="175" spans="1:180" s="134" customFormat="1" ht="45">
      <c r="A175" s="1025" t="s">
        <v>1597</v>
      </c>
      <c r="B175" s="557" t="s">
        <v>2008</v>
      </c>
      <c r="C175" s="558">
        <v>42132</v>
      </c>
      <c r="D175" s="559">
        <v>47604</v>
      </c>
      <c r="E175" s="559" t="str">
        <f t="shared" ca="1" si="18"/>
        <v>VIGENTE</v>
      </c>
      <c r="F175" s="559" t="str">
        <f t="shared" ca="1" si="19"/>
        <v>OK</v>
      </c>
      <c r="G175" s="557" t="s">
        <v>1279</v>
      </c>
      <c r="H175" s="999" t="s">
        <v>4004</v>
      </c>
      <c r="I175" s="996" t="s">
        <v>2559</v>
      </c>
      <c r="J175" s="997" t="s">
        <v>4399</v>
      </c>
      <c r="K175" s="998" t="s">
        <v>5094</v>
      </c>
      <c r="L175" s="132"/>
      <c r="M175" s="132" t="str">
        <f t="shared" si="20"/>
        <v>D1504-17</v>
      </c>
      <c r="N175" s="132" t="str">
        <f t="shared" si="21"/>
        <v/>
      </c>
      <c r="O175" s="133"/>
      <c r="P175" s="133"/>
      <c r="Q175" s="133"/>
      <c r="R175" s="2219"/>
      <c r="S175" s="1948"/>
      <c r="T175" s="1948"/>
      <c r="U175" s="1948"/>
      <c r="V175" s="1948"/>
      <c r="W175" s="1948"/>
      <c r="X175" s="1948"/>
      <c r="Y175" s="1948"/>
      <c r="Z175" s="1948"/>
      <c r="AA175" s="1948"/>
      <c r="AB175" s="126"/>
      <c r="AC175" s="126"/>
      <c r="AD175" s="126"/>
      <c r="AE175" s="126"/>
      <c r="AF175" s="126"/>
      <c r="AG175" s="126"/>
      <c r="AH175" s="126"/>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26"/>
      <c r="BE175" s="126"/>
      <c r="BF175" s="126"/>
      <c r="BG175" s="126"/>
      <c r="BH175" s="126"/>
      <c r="BI175" s="126"/>
      <c r="BJ175" s="126"/>
      <c r="BK175" s="126"/>
      <c r="BL175" s="126"/>
      <c r="BM175" s="126"/>
      <c r="BN175" s="126"/>
      <c r="BO175" s="126"/>
      <c r="BP175" s="126"/>
      <c r="BQ175" s="126"/>
      <c r="BR175" s="126"/>
      <c r="BS175" s="126"/>
      <c r="BT175" s="126"/>
      <c r="BU175" s="126"/>
      <c r="BV175" s="126"/>
      <c r="BW175" s="126"/>
      <c r="BX175" s="126"/>
      <c r="BY175" s="126"/>
      <c r="BZ175" s="126"/>
      <c r="CA175" s="126"/>
      <c r="CB175" s="126"/>
      <c r="CC175" s="126"/>
      <c r="CD175" s="126"/>
      <c r="CE175" s="126"/>
      <c r="CF175" s="126"/>
      <c r="CG175" s="126"/>
      <c r="CH175" s="126"/>
      <c r="CI175" s="126"/>
      <c r="CJ175" s="126"/>
      <c r="CK175" s="126"/>
      <c r="CL175" s="126"/>
      <c r="CM175" s="126"/>
      <c r="CN175" s="126"/>
      <c r="CO175" s="126"/>
      <c r="CP175" s="126"/>
      <c r="CQ175" s="126"/>
      <c r="CR175" s="126"/>
      <c r="CS175" s="126"/>
      <c r="CT175" s="126"/>
      <c r="CU175" s="126"/>
      <c r="CV175" s="126"/>
      <c r="CW175" s="126"/>
      <c r="CX175" s="126"/>
      <c r="CY175" s="126"/>
      <c r="CZ175" s="126"/>
      <c r="DA175" s="126"/>
      <c r="DB175" s="126"/>
      <c r="DC175" s="126"/>
      <c r="DD175" s="126"/>
      <c r="DE175" s="126"/>
      <c r="DF175" s="126"/>
      <c r="DG175" s="126"/>
      <c r="DH175" s="126"/>
      <c r="DI175" s="126"/>
      <c r="DJ175" s="126"/>
      <c r="DK175" s="126"/>
      <c r="DL175" s="126"/>
      <c r="DM175" s="126"/>
      <c r="DN175" s="126"/>
      <c r="DO175" s="126"/>
      <c r="DP175" s="126"/>
      <c r="DQ175" s="126"/>
      <c r="DR175" s="126"/>
      <c r="DS175" s="126"/>
      <c r="DT175" s="126"/>
      <c r="DU175" s="126"/>
      <c r="DV175" s="126"/>
      <c r="DW175" s="126"/>
      <c r="DX175" s="126"/>
      <c r="DY175" s="126"/>
      <c r="DZ175" s="126"/>
      <c r="EA175" s="126"/>
      <c r="EB175" s="126"/>
      <c r="EC175" s="126"/>
      <c r="ED175" s="126"/>
      <c r="EE175" s="126"/>
      <c r="EF175" s="126"/>
      <c r="EG175" s="126"/>
      <c r="EH175" s="126"/>
      <c r="EI175" s="126"/>
      <c r="EJ175" s="126"/>
      <c r="EK175" s="126"/>
      <c r="EL175" s="126"/>
      <c r="EM175" s="126"/>
      <c r="EN175" s="126"/>
      <c r="EO175" s="126"/>
      <c r="EP175" s="126"/>
      <c r="EQ175" s="126"/>
      <c r="ER175" s="126"/>
      <c r="ES175" s="126"/>
      <c r="ET175" s="126"/>
      <c r="EU175" s="126"/>
      <c r="EV175" s="126"/>
      <c r="EW175" s="126"/>
      <c r="EX175" s="126"/>
      <c r="EY175" s="126"/>
      <c r="EZ175" s="126"/>
      <c r="FA175" s="126"/>
      <c r="FB175" s="126"/>
      <c r="FC175" s="126"/>
      <c r="FD175" s="126"/>
      <c r="FE175" s="126"/>
      <c r="FF175" s="126"/>
      <c r="FG175" s="126"/>
      <c r="FH175" s="126"/>
      <c r="FI175" s="126"/>
      <c r="FJ175" s="126"/>
      <c r="FK175" s="126"/>
      <c r="FL175" s="126"/>
      <c r="FM175" s="126"/>
      <c r="FN175" s="126"/>
      <c r="FO175" s="126"/>
      <c r="FP175" s="126"/>
      <c r="FQ175" s="126"/>
      <c r="FR175" s="126"/>
      <c r="FS175" s="126"/>
      <c r="FT175" s="126"/>
      <c r="FU175" s="126"/>
      <c r="FV175" s="126"/>
      <c r="FW175" s="126"/>
      <c r="FX175" s="126"/>
    </row>
    <row r="176" spans="1:180" s="134" customFormat="1" ht="45">
      <c r="A176" s="1024" t="s">
        <v>1587</v>
      </c>
      <c r="B176" s="156" t="s">
        <v>2046</v>
      </c>
      <c r="C176" s="555">
        <v>42156</v>
      </c>
      <c r="D176" s="158">
        <v>43983</v>
      </c>
      <c r="E176" s="158" t="str">
        <f t="shared" ca="1" si="18"/>
        <v>CADUCADO</v>
      </c>
      <c r="F176" s="158" t="str">
        <f t="shared" ca="1" si="19"/>
        <v>ALERTA</v>
      </c>
      <c r="G176" s="156" t="s">
        <v>1278</v>
      </c>
      <c r="H176" s="159" t="s">
        <v>2045</v>
      </c>
      <c r="I176" s="617" t="s">
        <v>2560</v>
      </c>
      <c r="J176" s="160" t="s">
        <v>2047</v>
      </c>
      <c r="K176" s="809" t="s">
        <v>2102</v>
      </c>
      <c r="L176" s="132"/>
      <c r="M176" s="132" t="str">
        <f t="shared" si="20"/>
        <v>D1504-19</v>
      </c>
      <c r="N176" s="132" t="str">
        <f t="shared" si="21"/>
        <v/>
      </c>
      <c r="O176" s="133"/>
      <c r="P176" s="133"/>
      <c r="Q176" s="133"/>
      <c r="R176" s="2219"/>
      <c r="S176" s="1948"/>
      <c r="T176" s="1948"/>
      <c r="U176" s="1948"/>
      <c r="V176" s="1948"/>
      <c r="W176" s="1948"/>
      <c r="X176" s="1948"/>
      <c r="Y176" s="1948"/>
      <c r="Z176" s="1948"/>
      <c r="AA176" s="1948"/>
      <c r="AB176" s="126"/>
      <c r="AC176" s="126"/>
      <c r="AD176" s="126"/>
      <c r="AE176" s="126"/>
      <c r="AF176" s="126"/>
      <c r="AG176" s="126"/>
      <c r="AH176" s="126"/>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26"/>
      <c r="BE176" s="126"/>
      <c r="BF176" s="126"/>
      <c r="BG176" s="126"/>
      <c r="BH176" s="126"/>
      <c r="BI176" s="126"/>
      <c r="BJ176" s="126"/>
      <c r="BK176" s="126"/>
      <c r="BL176" s="126"/>
      <c r="BM176" s="126"/>
      <c r="BN176" s="126"/>
      <c r="BO176" s="126"/>
      <c r="BP176" s="126"/>
      <c r="BQ176" s="126"/>
      <c r="BR176" s="126"/>
      <c r="BS176" s="126"/>
      <c r="BT176" s="126"/>
      <c r="BU176" s="126"/>
      <c r="BV176" s="126"/>
      <c r="BW176" s="126"/>
      <c r="BX176" s="126"/>
      <c r="BY176" s="126"/>
      <c r="BZ176" s="126"/>
      <c r="CA176" s="126"/>
      <c r="CB176" s="126"/>
      <c r="CC176" s="126"/>
      <c r="CD176" s="126"/>
      <c r="CE176" s="126"/>
      <c r="CF176" s="126"/>
      <c r="CG176" s="126"/>
      <c r="CH176" s="126"/>
      <c r="CI176" s="126"/>
      <c r="CJ176" s="126"/>
      <c r="CK176" s="126"/>
      <c r="CL176" s="126"/>
      <c r="CM176" s="126"/>
      <c r="CN176" s="126"/>
      <c r="CO176" s="126"/>
      <c r="CP176" s="126"/>
      <c r="CQ176" s="126"/>
      <c r="CR176" s="126"/>
      <c r="CS176" s="126"/>
      <c r="CT176" s="126"/>
      <c r="CU176" s="126"/>
      <c r="CV176" s="126"/>
      <c r="CW176" s="126"/>
      <c r="CX176" s="126"/>
      <c r="CY176" s="126"/>
      <c r="CZ176" s="126"/>
      <c r="DA176" s="126"/>
      <c r="DB176" s="126"/>
      <c r="DC176" s="126"/>
      <c r="DD176" s="126"/>
      <c r="DE176" s="126"/>
      <c r="DF176" s="126"/>
      <c r="DG176" s="126"/>
      <c r="DH176" s="126"/>
      <c r="DI176" s="126"/>
      <c r="DJ176" s="126"/>
      <c r="DK176" s="126"/>
      <c r="DL176" s="126"/>
      <c r="DM176" s="126"/>
      <c r="DN176" s="126"/>
      <c r="DO176" s="126"/>
      <c r="DP176" s="126"/>
      <c r="DQ176" s="126"/>
      <c r="DR176" s="126"/>
      <c r="DS176" s="126"/>
      <c r="DT176" s="126"/>
      <c r="DU176" s="126"/>
      <c r="DV176" s="126"/>
      <c r="DW176" s="126"/>
      <c r="DX176" s="126"/>
      <c r="DY176" s="126"/>
      <c r="DZ176" s="126"/>
      <c r="EA176" s="126"/>
      <c r="EB176" s="126"/>
      <c r="EC176" s="126"/>
      <c r="ED176" s="126"/>
      <c r="EE176" s="126"/>
      <c r="EF176" s="126"/>
      <c r="EG176" s="126"/>
      <c r="EH176" s="126"/>
      <c r="EI176" s="126"/>
      <c r="EJ176" s="126"/>
      <c r="EK176" s="126"/>
      <c r="EL176" s="126"/>
      <c r="EM176" s="126"/>
      <c r="EN176" s="126"/>
      <c r="EO176" s="126"/>
      <c r="EP176" s="126"/>
      <c r="EQ176" s="126"/>
      <c r="ER176" s="126"/>
      <c r="ES176" s="126"/>
      <c r="ET176" s="126"/>
      <c r="EU176" s="126"/>
      <c r="EV176" s="126"/>
      <c r="EW176" s="126"/>
      <c r="EX176" s="126"/>
      <c r="EY176" s="126"/>
      <c r="EZ176" s="126"/>
      <c r="FA176" s="126"/>
      <c r="FB176" s="126"/>
      <c r="FC176" s="126"/>
      <c r="FD176" s="126"/>
      <c r="FE176" s="126"/>
      <c r="FF176" s="126"/>
      <c r="FG176" s="126"/>
      <c r="FH176" s="126"/>
      <c r="FI176" s="126"/>
      <c r="FJ176" s="126"/>
      <c r="FK176" s="126"/>
      <c r="FL176" s="126"/>
      <c r="FM176" s="126"/>
      <c r="FN176" s="126"/>
      <c r="FO176" s="126"/>
      <c r="FP176" s="126"/>
      <c r="FQ176" s="126"/>
      <c r="FR176" s="126"/>
      <c r="FS176" s="126"/>
      <c r="FT176" s="126"/>
      <c r="FU176" s="126"/>
      <c r="FV176" s="126"/>
      <c r="FW176" s="126"/>
      <c r="FX176" s="126"/>
    </row>
    <row r="177" spans="1:180" s="134" customFormat="1" ht="28.5" customHeight="1">
      <c r="A177" s="1024" t="s">
        <v>1587</v>
      </c>
      <c r="B177" s="156" t="s">
        <v>2100</v>
      </c>
      <c r="C177" s="555">
        <v>42194</v>
      </c>
      <c r="D177" s="158">
        <v>45839</v>
      </c>
      <c r="E177" s="158" t="str">
        <f t="shared" ca="1" si="18"/>
        <v>CADUCADO</v>
      </c>
      <c r="F177" s="158" t="str">
        <f t="shared" ca="1" si="19"/>
        <v>ALERTA</v>
      </c>
      <c r="G177" s="161" t="s">
        <v>1276</v>
      </c>
      <c r="H177" s="159" t="s">
        <v>2101</v>
      </c>
      <c r="I177" s="1034" t="s">
        <v>2595</v>
      </c>
      <c r="J177" s="1003" t="s">
        <v>4467</v>
      </c>
      <c r="K177" s="809" t="s">
        <v>4468</v>
      </c>
      <c r="L177" s="132"/>
      <c r="M177" s="132" t="str">
        <f t="shared" si="20"/>
        <v>D1504-16</v>
      </c>
      <c r="N177" s="132" t="str">
        <f t="shared" si="21"/>
        <v/>
      </c>
      <c r="O177" s="133"/>
      <c r="P177" s="133"/>
      <c r="Q177" s="133"/>
      <c r="R177" s="2219"/>
      <c r="S177" s="1948"/>
      <c r="T177" s="1948"/>
      <c r="U177" s="1948"/>
      <c r="V177" s="1948"/>
      <c r="W177" s="1948"/>
      <c r="X177" s="1948"/>
      <c r="Y177" s="1948"/>
      <c r="Z177" s="1948"/>
      <c r="AA177" s="1948"/>
      <c r="AB177" s="126"/>
      <c r="AC177" s="126"/>
      <c r="AD177" s="126"/>
      <c r="AE177" s="126"/>
      <c r="AF177" s="126"/>
      <c r="AG177" s="126"/>
      <c r="AH177" s="126"/>
      <c r="AI177" s="126"/>
      <c r="AJ177" s="126"/>
      <c r="AK177" s="126"/>
      <c r="AL177" s="126"/>
      <c r="AM177" s="126"/>
      <c r="AN177" s="126"/>
      <c r="AO177" s="126"/>
      <c r="AP177" s="126"/>
      <c r="AQ177" s="126"/>
      <c r="AR177" s="126"/>
      <c r="AS177" s="126"/>
      <c r="AT177" s="126"/>
      <c r="AU177" s="126"/>
      <c r="AV177" s="126"/>
      <c r="AW177" s="126"/>
      <c r="AX177" s="126"/>
      <c r="AY177" s="126"/>
      <c r="AZ177" s="126"/>
      <c r="BA177" s="126"/>
      <c r="BB177" s="126"/>
      <c r="BC177" s="126"/>
      <c r="BD177" s="126"/>
      <c r="BE177" s="126"/>
      <c r="BF177" s="126"/>
      <c r="BG177" s="126"/>
      <c r="BH177" s="126"/>
      <c r="BI177" s="126"/>
      <c r="BJ177" s="126"/>
      <c r="BK177" s="126"/>
      <c r="BL177" s="126"/>
      <c r="BM177" s="126"/>
      <c r="BN177" s="126"/>
      <c r="BO177" s="126"/>
      <c r="BP177" s="126"/>
      <c r="BQ177" s="126"/>
      <c r="BR177" s="126"/>
      <c r="BS177" s="126"/>
      <c r="BT177" s="126"/>
      <c r="BU177" s="126"/>
      <c r="BV177" s="126"/>
      <c r="BW177" s="126"/>
      <c r="BX177" s="126"/>
      <c r="BY177" s="126"/>
      <c r="BZ177" s="126"/>
      <c r="CA177" s="126"/>
      <c r="CB177" s="126"/>
      <c r="CC177" s="126"/>
      <c r="CD177" s="126"/>
      <c r="CE177" s="126"/>
      <c r="CF177" s="126"/>
      <c r="CG177" s="126"/>
      <c r="CH177" s="126"/>
      <c r="CI177" s="126"/>
      <c r="CJ177" s="126"/>
      <c r="CK177" s="126"/>
      <c r="CL177" s="126"/>
      <c r="CM177" s="126"/>
      <c r="CN177" s="126"/>
      <c r="CO177" s="126"/>
      <c r="CP177" s="126"/>
      <c r="CQ177" s="126"/>
      <c r="CR177" s="126"/>
      <c r="CS177" s="126"/>
      <c r="CT177" s="126"/>
      <c r="CU177" s="126"/>
      <c r="CV177" s="126"/>
      <c r="CW177" s="126"/>
      <c r="CX177" s="126"/>
      <c r="CY177" s="126"/>
      <c r="CZ177" s="126"/>
      <c r="DA177" s="126"/>
      <c r="DB177" s="126"/>
      <c r="DC177" s="126"/>
      <c r="DD177" s="126"/>
      <c r="DE177" s="126"/>
      <c r="DF177" s="126"/>
      <c r="DG177" s="126"/>
      <c r="DH177" s="126"/>
      <c r="DI177" s="126"/>
      <c r="DJ177" s="126"/>
      <c r="DK177" s="126"/>
      <c r="DL177" s="126"/>
      <c r="DM177" s="126"/>
      <c r="DN177" s="126"/>
      <c r="DO177" s="126"/>
      <c r="DP177" s="126"/>
      <c r="DQ177" s="126"/>
      <c r="DR177" s="126"/>
      <c r="DS177" s="126"/>
      <c r="DT177" s="126"/>
      <c r="DU177" s="126"/>
      <c r="DV177" s="126"/>
      <c r="DW177" s="126"/>
      <c r="DX177" s="126"/>
      <c r="DY177" s="126"/>
      <c r="DZ177" s="126"/>
      <c r="EA177" s="126"/>
      <c r="EB177" s="126"/>
      <c r="EC177" s="126"/>
      <c r="ED177" s="126"/>
      <c r="EE177" s="126"/>
      <c r="EF177" s="126"/>
      <c r="EG177" s="126"/>
      <c r="EH177" s="126"/>
      <c r="EI177" s="126"/>
      <c r="EJ177" s="126"/>
      <c r="EK177" s="126"/>
      <c r="EL177" s="126"/>
      <c r="EM177" s="126"/>
      <c r="EN177" s="126"/>
      <c r="EO177" s="126"/>
      <c r="EP177" s="126"/>
      <c r="EQ177" s="126"/>
      <c r="ER177" s="126"/>
      <c r="ES177" s="126"/>
      <c r="ET177" s="126"/>
      <c r="EU177" s="126"/>
      <c r="EV177" s="126"/>
      <c r="EW177" s="126"/>
      <c r="EX177" s="126"/>
      <c r="EY177" s="126"/>
      <c r="EZ177" s="126"/>
      <c r="FA177" s="126"/>
      <c r="FB177" s="126"/>
      <c r="FC177" s="126"/>
      <c r="FD177" s="126"/>
      <c r="FE177" s="126"/>
      <c r="FF177" s="126"/>
      <c r="FG177" s="126"/>
      <c r="FH177" s="126"/>
      <c r="FI177" s="126"/>
      <c r="FJ177" s="126"/>
      <c r="FK177" s="126"/>
      <c r="FL177" s="126"/>
      <c r="FM177" s="126"/>
      <c r="FN177" s="126"/>
      <c r="FO177" s="126"/>
      <c r="FP177" s="126"/>
      <c r="FQ177" s="126"/>
      <c r="FR177" s="126"/>
      <c r="FS177" s="126"/>
      <c r="FT177" s="126"/>
      <c r="FU177" s="126"/>
      <c r="FV177" s="126"/>
      <c r="FW177" s="126"/>
      <c r="FX177" s="126"/>
    </row>
    <row r="178" spans="1:180" s="372" customFormat="1" ht="44.25" customHeight="1">
      <c r="A178" s="1025" t="s">
        <v>1597</v>
      </c>
      <c r="B178" s="557" t="s">
        <v>2118</v>
      </c>
      <c r="C178" s="558">
        <v>42250</v>
      </c>
      <c r="D178" s="559">
        <v>47727</v>
      </c>
      <c r="E178" s="559" t="str">
        <f t="shared" ca="1" si="18"/>
        <v>VIGENTE</v>
      </c>
      <c r="F178" s="559" t="str">
        <f t="shared" ca="1" si="19"/>
        <v>OK</v>
      </c>
      <c r="G178" s="557" t="s">
        <v>1279</v>
      </c>
      <c r="H178" s="999" t="s">
        <v>4398</v>
      </c>
      <c r="I178" s="997" t="s">
        <v>2561</v>
      </c>
      <c r="J178" s="999" t="s">
        <v>4458</v>
      </c>
      <c r="K178" s="998" t="s">
        <v>6106</v>
      </c>
      <c r="L178" s="132"/>
      <c r="M178" s="132" t="str">
        <f t="shared" si="20"/>
        <v>D1505-26</v>
      </c>
      <c r="N178" s="132" t="str">
        <f t="shared" si="21"/>
        <v/>
      </c>
      <c r="O178" s="133"/>
      <c r="P178" s="133"/>
      <c r="Q178" s="133"/>
      <c r="R178" s="2219"/>
      <c r="S178" s="1948"/>
      <c r="T178" s="1948"/>
      <c r="U178" s="1948"/>
      <c r="V178" s="1948"/>
      <c r="W178" s="1948"/>
      <c r="X178" s="1948"/>
      <c r="Y178" s="1948"/>
      <c r="Z178" s="1948"/>
      <c r="AA178" s="1948"/>
      <c r="AB178" s="126"/>
      <c r="AC178" s="126"/>
      <c r="AD178" s="126"/>
      <c r="AE178" s="126"/>
      <c r="AF178" s="126"/>
      <c r="AG178" s="126"/>
      <c r="AH178" s="126"/>
      <c r="AI178" s="126"/>
      <c r="AJ178" s="126"/>
      <c r="AK178" s="126"/>
      <c r="AL178" s="126"/>
      <c r="AM178" s="126"/>
      <c r="AN178" s="126"/>
      <c r="AO178" s="126"/>
      <c r="AP178" s="126"/>
      <c r="AQ178" s="126"/>
      <c r="AR178" s="126"/>
      <c r="AS178" s="126"/>
      <c r="AT178" s="126"/>
      <c r="AU178" s="126"/>
      <c r="AV178" s="126"/>
      <c r="AW178" s="126"/>
      <c r="AX178" s="126"/>
      <c r="AY178" s="126"/>
      <c r="AZ178" s="126"/>
      <c r="BA178" s="126"/>
      <c r="BB178" s="126"/>
      <c r="BC178" s="126"/>
      <c r="BD178" s="126"/>
      <c r="BE178" s="126"/>
      <c r="BF178" s="126"/>
      <c r="BG178" s="126"/>
      <c r="BH178" s="126"/>
      <c r="BI178" s="126"/>
      <c r="BJ178" s="126"/>
      <c r="BK178" s="126"/>
      <c r="BL178" s="126"/>
      <c r="BM178" s="126"/>
      <c r="BN178" s="126"/>
      <c r="BO178" s="126"/>
      <c r="BP178" s="126"/>
      <c r="BQ178" s="126"/>
      <c r="BR178" s="126"/>
      <c r="BS178" s="126"/>
      <c r="BT178" s="126"/>
      <c r="BU178" s="126"/>
      <c r="BV178" s="126"/>
      <c r="BW178" s="126"/>
      <c r="BX178" s="126"/>
      <c r="BY178" s="126"/>
      <c r="BZ178" s="126"/>
      <c r="CA178" s="126"/>
      <c r="CB178" s="126"/>
      <c r="CC178" s="126"/>
      <c r="CD178" s="126"/>
      <c r="CE178" s="126"/>
      <c r="CF178" s="126"/>
      <c r="CG178" s="126"/>
      <c r="CH178" s="126"/>
      <c r="CI178" s="126"/>
      <c r="CJ178" s="126"/>
      <c r="CK178" s="126"/>
      <c r="CL178" s="126"/>
      <c r="CM178" s="126"/>
      <c r="CN178" s="126"/>
      <c r="CO178" s="126"/>
      <c r="CP178" s="126"/>
      <c r="CQ178" s="126"/>
      <c r="CR178" s="126"/>
      <c r="CS178" s="126"/>
      <c r="CT178" s="126"/>
      <c r="CU178" s="126"/>
      <c r="CV178" s="126"/>
      <c r="CW178" s="126"/>
      <c r="CX178" s="126"/>
      <c r="CY178" s="126"/>
      <c r="CZ178" s="126"/>
      <c r="DA178" s="126"/>
      <c r="DB178" s="126"/>
      <c r="DC178" s="126"/>
      <c r="DD178" s="126"/>
      <c r="DE178" s="126"/>
      <c r="DF178" s="126"/>
      <c r="DG178" s="126"/>
      <c r="DH178" s="126"/>
      <c r="DI178" s="126"/>
      <c r="DJ178" s="126"/>
      <c r="DK178" s="126"/>
      <c r="DL178" s="126"/>
      <c r="DM178" s="126"/>
      <c r="DN178" s="126"/>
      <c r="DO178" s="126"/>
      <c r="DP178" s="126"/>
      <c r="DQ178" s="126"/>
      <c r="DR178" s="126"/>
      <c r="DS178" s="126"/>
      <c r="DT178" s="126"/>
      <c r="DU178" s="126"/>
      <c r="DV178" s="126"/>
      <c r="DW178" s="126"/>
      <c r="DX178" s="126"/>
      <c r="DY178" s="126"/>
      <c r="DZ178" s="126"/>
      <c r="EA178" s="126"/>
      <c r="EB178" s="126"/>
      <c r="EC178" s="126"/>
      <c r="ED178" s="126"/>
      <c r="EE178" s="126"/>
      <c r="EF178" s="126"/>
      <c r="EG178" s="126"/>
      <c r="EH178" s="126"/>
      <c r="EI178" s="126"/>
      <c r="EJ178" s="126"/>
      <c r="EK178" s="126"/>
      <c r="EL178" s="126"/>
      <c r="EM178" s="126"/>
      <c r="EN178" s="126"/>
      <c r="EO178" s="126"/>
      <c r="EP178" s="126"/>
      <c r="EQ178" s="126"/>
      <c r="ER178" s="126"/>
      <c r="ES178" s="126"/>
      <c r="ET178" s="126"/>
      <c r="EU178" s="126"/>
      <c r="EV178" s="126"/>
      <c r="EW178" s="126"/>
      <c r="EX178" s="126"/>
      <c r="EY178" s="126"/>
      <c r="EZ178" s="126"/>
      <c r="FA178" s="126"/>
      <c r="FB178" s="126"/>
      <c r="FC178" s="126"/>
      <c r="FD178" s="126"/>
      <c r="FE178" s="126"/>
      <c r="FF178" s="126"/>
      <c r="FG178" s="126"/>
      <c r="FH178" s="126"/>
      <c r="FI178" s="126"/>
      <c r="FJ178" s="126"/>
      <c r="FK178" s="126"/>
      <c r="FL178" s="126"/>
      <c r="FM178" s="126"/>
      <c r="FN178" s="126"/>
      <c r="FO178" s="126"/>
      <c r="FP178" s="126"/>
      <c r="FQ178" s="126"/>
      <c r="FR178" s="126"/>
      <c r="FS178" s="126"/>
      <c r="FT178" s="126"/>
      <c r="FU178" s="126"/>
      <c r="FV178" s="126"/>
      <c r="FW178" s="126"/>
      <c r="FX178" s="126"/>
    </row>
    <row r="179" spans="1:180" s="134" customFormat="1" ht="30">
      <c r="A179" s="1024" t="s">
        <v>1587</v>
      </c>
      <c r="B179" s="156" t="s">
        <v>2135</v>
      </c>
      <c r="C179" s="555">
        <v>42285</v>
      </c>
      <c r="D179" s="158">
        <v>47757</v>
      </c>
      <c r="E179" s="158" t="str">
        <f t="shared" ca="1" si="18"/>
        <v>VIGENTE</v>
      </c>
      <c r="F179" s="158" t="str">
        <f t="shared" ca="1" si="19"/>
        <v>OK</v>
      </c>
      <c r="G179" s="156" t="s">
        <v>1276</v>
      </c>
      <c r="H179" s="159" t="s">
        <v>2136</v>
      </c>
      <c r="I179" s="1034" t="s">
        <v>2562</v>
      </c>
      <c r="J179" s="160" t="s">
        <v>4469</v>
      </c>
      <c r="K179" s="809" t="s">
        <v>4470</v>
      </c>
      <c r="L179" s="132"/>
      <c r="M179" s="132" t="str">
        <f t="shared" si="20"/>
        <v>D1506-27</v>
      </c>
      <c r="N179" s="132" t="str">
        <f t="shared" si="21"/>
        <v/>
      </c>
      <c r="O179" s="133"/>
      <c r="P179" s="133"/>
      <c r="Q179" s="133"/>
      <c r="R179" s="2219"/>
      <c r="S179" s="1948"/>
      <c r="T179" s="1948"/>
      <c r="U179" s="1948"/>
      <c r="V179" s="1948"/>
      <c r="W179" s="1948"/>
      <c r="X179" s="1948"/>
      <c r="Y179" s="1948"/>
      <c r="Z179" s="1948"/>
      <c r="AA179" s="1948"/>
      <c r="AB179" s="126"/>
      <c r="AC179" s="126"/>
      <c r="AD179" s="126"/>
      <c r="AE179" s="126"/>
      <c r="AF179" s="126"/>
      <c r="AG179" s="126"/>
      <c r="AH179" s="126"/>
      <c r="AI179" s="126"/>
      <c r="AJ179" s="126"/>
      <c r="AK179" s="126"/>
      <c r="AL179" s="126"/>
      <c r="AM179" s="126"/>
      <c r="AN179" s="126"/>
      <c r="AO179" s="126"/>
      <c r="AP179" s="126"/>
      <c r="AQ179" s="126"/>
      <c r="AR179" s="126"/>
      <c r="AS179" s="126"/>
      <c r="AT179" s="126"/>
      <c r="AU179" s="126"/>
      <c r="AV179" s="126"/>
      <c r="AW179" s="126"/>
      <c r="AX179" s="126"/>
      <c r="AY179" s="126"/>
      <c r="AZ179" s="126"/>
      <c r="BA179" s="126"/>
      <c r="BB179" s="126"/>
      <c r="BC179" s="126"/>
      <c r="BD179" s="126"/>
      <c r="BE179" s="126"/>
      <c r="BF179" s="126"/>
      <c r="BG179" s="126"/>
      <c r="BH179" s="126"/>
      <c r="BI179" s="126"/>
      <c r="BJ179" s="126"/>
      <c r="BK179" s="126"/>
      <c r="BL179" s="126"/>
      <c r="BM179" s="126"/>
      <c r="BN179" s="126"/>
      <c r="BO179" s="126"/>
      <c r="BP179" s="126"/>
      <c r="BQ179" s="126"/>
      <c r="BR179" s="126"/>
      <c r="BS179" s="126"/>
      <c r="BT179" s="126"/>
      <c r="BU179" s="126"/>
      <c r="BV179" s="126"/>
      <c r="BW179" s="126"/>
      <c r="BX179" s="126"/>
      <c r="BY179" s="126"/>
      <c r="BZ179" s="126"/>
      <c r="CA179" s="126"/>
      <c r="CB179" s="126"/>
      <c r="CC179" s="126"/>
      <c r="CD179" s="126"/>
      <c r="CE179" s="126"/>
      <c r="CF179" s="126"/>
      <c r="CG179" s="126"/>
      <c r="CH179" s="126"/>
      <c r="CI179" s="126"/>
      <c r="CJ179" s="126"/>
      <c r="CK179" s="126"/>
      <c r="CL179" s="126"/>
      <c r="CM179" s="126"/>
      <c r="CN179" s="126"/>
      <c r="CO179" s="126"/>
      <c r="CP179" s="126"/>
      <c r="CQ179" s="126"/>
      <c r="CR179" s="126"/>
      <c r="CS179" s="126"/>
      <c r="CT179" s="126"/>
      <c r="CU179" s="126"/>
      <c r="CV179" s="126"/>
      <c r="CW179" s="126"/>
      <c r="CX179" s="126"/>
      <c r="CY179" s="126"/>
      <c r="CZ179" s="126"/>
      <c r="DA179" s="126"/>
      <c r="DB179" s="126"/>
      <c r="DC179" s="126"/>
      <c r="DD179" s="126"/>
      <c r="DE179" s="126"/>
      <c r="DF179" s="126"/>
      <c r="DG179" s="126"/>
      <c r="DH179" s="126"/>
      <c r="DI179" s="126"/>
      <c r="DJ179" s="126"/>
      <c r="DK179" s="126"/>
      <c r="DL179" s="126"/>
      <c r="DM179" s="126"/>
      <c r="DN179" s="126"/>
      <c r="DO179" s="126"/>
      <c r="DP179" s="126"/>
      <c r="DQ179" s="126"/>
      <c r="DR179" s="126"/>
      <c r="DS179" s="126"/>
      <c r="DT179" s="126"/>
      <c r="DU179" s="126"/>
      <c r="DV179" s="126"/>
      <c r="DW179" s="126"/>
      <c r="DX179" s="126"/>
      <c r="DY179" s="126"/>
      <c r="DZ179" s="126"/>
      <c r="EA179" s="126"/>
      <c r="EB179" s="126"/>
      <c r="EC179" s="126"/>
      <c r="ED179" s="126"/>
      <c r="EE179" s="126"/>
      <c r="EF179" s="126"/>
      <c r="EG179" s="126"/>
      <c r="EH179" s="126"/>
      <c r="EI179" s="126"/>
      <c r="EJ179" s="126"/>
      <c r="EK179" s="126"/>
      <c r="EL179" s="126"/>
      <c r="EM179" s="126"/>
      <c r="EN179" s="126"/>
      <c r="EO179" s="126"/>
      <c r="EP179" s="126"/>
      <c r="EQ179" s="126"/>
      <c r="ER179" s="126"/>
      <c r="ES179" s="126"/>
      <c r="ET179" s="126"/>
      <c r="EU179" s="126"/>
      <c r="EV179" s="126"/>
      <c r="EW179" s="126"/>
      <c r="EX179" s="126"/>
      <c r="EY179" s="126"/>
      <c r="EZ179" s="126"/>
      <c r="FA179" s="126"/>
      <c r="FB179" s="126"/>
      <c r="FC179" s="126"/>
      <c r="FD179" s="126"/>
      <c r="FE179" s="126"/>
      <c r="FF179" s="126"/>
      <c r="FG179" s="126"/>
      <c r="FH179" s="126"/>
      <c r="FI179" s="126"/>
      <c r="FJ179" s="126"/>
      <c r="FK179" s="126"/>
      <c r="FL179" s="126"/>
      <c r="FM179" s="126"/>
      <c r="FN179" s="126"/>
      <c r="FO179" s="126"/>
      <c r="FP179" s="126"/>
      <c r="FQ179" s="126"/>
      <c r="FR179" s="126"/>
      <c r="FS179" s="126"/>
      <c r="FT179" s="126"/>
      <c r="FU179" s="126"/>
      <c r="FV179" s="126"/>
      <c r="FW179" s="126"/>
      <c r="FX179" s="126"/>
    </row>
    <row r="180" spans="1:180" s="134" customFormat="1" ht="45">
      <c r="A180" s="1025" t="s">
        <v>1597</v>
      </c>
      <c r="B180" s="557" t="s">
        <v>2159</v>
      </c>
      <c r="C180" s="558">
        <v>42356</v>
      </c>
      <c r="D180" s="559">
        <v>47818</v>
      </c>
      <c r="E180" s="559" t="str">
        <f t="shared" ca="1" si="18"/>
        <v>VIGENTE</v>
      </c>
      <c r="F180" s="559" t="str">
        <f t="shared" ca="1" si="19"/>
        <v>OK</v>
      </c>
      <c r="G180" s="557" t="s">
        <v>1277</v>
      </c>
      <c r="H180" s="999" t="s">
        <v>2160</v>
      </c>
      <c r="I180" s="996" t="s">
        <v>6290</v>
      </c>
      <c r="J180" s="997" t="s">
        <v>4318</v>
      </c>
      <c r="K180" s="876" t="s">
        <v>4319</v>
      </c>
      <c r="L180" s="132"/>
      <c r="M180" s="132" t="str">
        <f t="shared" si="20"/>
        <v>D1507-39</v>
      </c>
      <c r="N180" s="132" t="str">
        <f t="shared" si="21"/>
        <v/>
      </c>
      <c r="O180" s="133"/>
      <c r="P180" s="133"/>
      <c r="Q180" s="133"/>
      <c r="R180" s="2219"/>
      <c r="S180" s="1948"/>
      <c r="T180" s="1948"/>
      <c r="U180" s="1948"/>
      <c r="V180" s="1948"/>
      <c r="W180" s="1948"/>
      <c r="X180" s="1948"/>
      <c r="Y180" s="1948"/>
      <c r="Z180" s="1948"/>
      <c r="AA180" s="1948"/>
      <c r="AB180" s="126"/>
      <c r="AC180" s="126"/>
      <c r="AD180" s="126"/>
      <c r="AE180" s="126"/>
      <c r="AF180" s="126"/>
      <c r="AG180" s="126"/>
      <c r="AH180" s="126"/>
      <c r="AI180" s="126"/>
      <c r="AJ180" s="126"/>
      <c r="AK180" s="126"/>
      <c r="AL180" s="126"/>
      <c r="AM180" s="126"/>
      <c r="AN180" s="126"/>
      <c r="AO180" s="126"/>
      <c r="AP180" s="126"/>
      <c r="AQ180" s="126"/>
      <c r="AR180" s="126"/>
      <c r="AS180" s="126"/>
      <c r="AT180" s="126"/>
      <c r="AU180" s="126"/>
      <c r="AV180" s="126"/>
      <c r="AW180" s="126"/>
      <c r="AX180" s="126"/>
      <c r="AY180" s="126"/>
      <c r="AZ180" s="126"/>
      <c r="BA180" s="126"/>
      <c r="BB180" s="126"/>
      <c r="BC180" s="126"/>
      <c r="BD180" s="126"/>
      <c r="BE180" s="126"/>
      <c r="BF180" s="126"/>
      <c r="BG180" s="126"/>
      <c r="BH180" s="126"/>
      <c r="BI180" s="126"/>
      <c r="BJ180" s="126"/>
      <c r="BK180" s="126"/>
      <c r="BL180" s="126"/>
      <c r="BM180" s="126"/>
      <c r="BN180" s="126"/>
      <c r="BO180" s="126"/>
      <c r="BP180" s="126"/>
      <c r="BQ180" s="126"/>
      <c r="BR180" s="126"/>
      <c r="BS180" s="126"/>
      <c r="BT180" s="126"/>
      <c r="BU180" s="126"/>
      <c r="BV180" s="126"/>
      <c r="BW180" s="126"/>
      <c r="BX180" s="126"/>
      <c r="BY180" s="126"/>
      <c r="BZ180" s="126"/>
      <c r="CA180" s="126"/>
      <c r="CB180" s="126"/>
      <c r="CC180" s="126"/>
      <c r="CD180" s="126"/>
      <c r="CE180" s="126"/>
      <c r="CF180" s="126"/>
      <c r="CG180" s="126"/>
      <c r="CH180" s="126"/>
      <c r="CI180" s="126"/>
      <c r="CJ180" s="126"/>
      <c r="CK180" s="126"/>
      <c r="CL180" s="126"/>
      <c r="CM180" s="126"/>
      <c r="CN180" s="126"/>
      <c r="CO180" s="126"/>
      <c r="CP180" s="126"/>
      <c r="CQ180" s="126"/>
      <c r="CR180" s="126"/>
      <c r="CS180" s="126"/>
      <c r="CT180" s="126"/>
      <c r="CU180" s="126"/>
      <c r="CV180" s="126"/>
      <c r="CW180" s="126"/>
      <c r="CX180" s="126"/>
      <c r="CY180" s="126"/>
      <c r="CZ180" s="126"/>
      <c r="DA180" s="126"/>
      <c r="DB180" s="126"/>
      <c r="DC180" s="126"/>
      <c r="DD180" s="126"/>
      <c r="DE180" s="126"/>
      <c r="DF180" s="126"/>
      <c r="DG180" s="126"/>
      <c r="DH180" s="126"/>
      <c r="DI180" s="126"/>
      <c r="DJ180" s="126"/>
      <c r="DK180" s="126"/>
      <c r="DL180" s="126"/>
      <c r="DM180" s="126"/>
      <c r="DN180" s="126"/>
      <c r="DO180" s="126"/>
      <c r="DP180" s="126"/>
      <c r="DQ180" s="126"/>
      <c r="DR180" s="126"/>
      <c r="DS180" s="126"/>
      <c r="DT180" s="126"/>
      <c r="DU180" s="126"/>
      <c r="DV180" s="126"/>
      <c r="DW180" s="126"/>
      <c r="DX180" s="126"/>
      <c r="DY180" s="126"/>
      <c r="DZ180" s="126"/>
      <c r="EA180" s="126"/>
      <c r="EB180" s="126"/>
      <c r="EC180" s="126"/>
      <c r="ED180" s="126"/>
      <c r="EE180" s="126"/>
      <c r="EF180" s="126"/>
      <c r="EG180" s="126"/>
      <c r="EH180" s="126"/>
      <c r="EI180" s="126"/>
      <c r="EJ180" s="126"/>
      <c r="EK180" s="126"/>
      <c r="EL180" s="126"/>
      <c r="EM180" s="126"/>
      <c r="EN180" s="126"/>
      <c r="EO180" s="126"/>
      <c r="EP180" s="126"/>
      <c r="EQ180" s="126"/>
      <c r="ER180" s="126"/>
      <c r="ES180" s="126"/>
      <c r="ET180" s="126"/>
      <c r="EU180" s="126"/>
      <c r="EV180" s="126"/>
      <c r="EW180" s="126"/>
      <c r="EX180" s="126"/>
      <c r="EY180" s="126"/>
      <c r="EZ180" s="126"/>
      <c r="FA180" s="126"/>
      <c r="FB180" s="126"/>
      <c r="FC180" s="126"/>
      <c r="FD180" s="126"/>
      <c r="FE180" s="126"/>
      <c r="FF180" s="126"/>
      <c r="FG180" s="126"/>
      <c r="FH180" s="126"/>
      <c r="FI180" s="126"/>
      <c r="FJ180" s="126"/>
      <c r="FK180" s="126"/>
      <c r="FL180" s="126"/>
      <c r="FM180" s="126"/>
      <c r="FN180" s="126"/>
      <c r="FO180" s="126"/>
      <c r="FP180" s="126"/>
      <c r="FQ180" s="126"/>
      <c r="FR180" s="126"/>
      <c r="FS180" s="126"/>
      <c r="FT180" s="126"/>
      <c r="FU180" s="126"/>
      <c r="FV180" s="126"/>
      <c r="FW180" s="126"/>
      <c r="FX180" s="126"/>
    </row>
    <row r="181" spans="1:180" s="372" customFormat="1" ht="30">
      <c r="A181" s="1024" t="s">
        <v>1587</v>
      </c>
      <c r="B181" s="156" t="s">
        <v>2167</v>
      </c>
      <c r="C181" s="555">
        <v>42722</v>
      </c>
      <c r="D181" s="158">
        <v>47818</v>
      </c>
      <c r="E181" s="158" t="str">
        <f t="shared" ca="1" si="18"/>
        <v>VIGENTE</v>
      </c>
      <c r="F181" s="158" t="str">
        <f t="shared" ca="1" si="19"/>
        <v>OK</v>
      </c>
      <c r="G181" s="156" t="s">
        <v>1277</v>
      </c>
      <c r="H181" s="159" t="s">
        <v>2173</v>
      </c>
      <c r="I181" s="159" t="s">
        <v>2174</v>
      </c>
      <c r="J181" s="1003" t="s">
        <v>593</v>
      </c>
      <c r="K181" s="809">
        <v>11544039</v>
      </c>
      <c r="L181" s="132"/>
      <c r="M181" s="132" t="str">
        <f t="shared" si="20"/>
        <v>D1509-45</v>
      </c>
      <c r="N181" s="132" t="str">
        <f t="shared" si="21"/>
        <v/>
      </c>
      <c r="O181" s="133"/>
      <c r="P181" s="133"/>
      <c r="Q181" s="133"/>
      <c r="R181" s="2219"/>
      <c r="S181" s="1948"/>
      <c r="T181" s="1948"/>
      <c r="U181" s="1948"/>
      <c r="V181" s="1948"/>
      <c r="W181" s="1948"/>
      <c r="X181" s="1948"/>
      <c r="Y181" s="1948"/>
      <c r="Z181" s="1948"/>
      <c r="AA181" s="1948"/>
      <c r="AB181" s="126"/>
      <c r="AC181" s="126"/>
      <c r="AD181" s="126"/>
      <c r="AE181" s="126"/>
      <c r="AF181" s="126"/>
      <c r="AG181" s="126"/>
      <c r="AH181" s="126"/>
      <c r="AI181" s="126"/>
      <c r="AJ181" s="126"/>
      <c r="AK181" s="126"/>
      <c r="AL181" s="126"/>
      <c r="AM181" s="126"/>
      <c r="AN181" s="126"/>
      <c r="AO181" s="126"/>
      <c r="AP181" s="126"/>
      <c r="AQ181" s="126"/>
      <c r="AR181" s="126"/>
      <c r="AS181" s="126"/>
      <c r="AT181" s="126"/>
      <c r="AU181" s="126"/>
      <c r="AV181" s="126"/>
      <c r="AW181" s="126"/>
      <c r="AX181" s="126"/>
      <c r="AY181" s="126"/>
      <c r="AZ181" s="126"/>
      <c r="BA181" s="126"/>
      <c r="BB181" s="126"/>
      <c r="BC181" s="126"/>
      <c r="BD181" s="126"/>
      <c r="BE181" s="126"/>
      <c r="BF181" s="126"/>
      <c r="BG181" s="126"/>
      <c r="BH181" s="126"/>
      <c r="BI181" s="126"/>
      <c r="BJ181" s="126"/>
      <c r="BK181" s="126"/>
      <c r="BL181" s="126"/>
      <c r="BM181" s="126"/>
      <c r="BN181" s="126"/>
      <c r="BO181" s="126"/>
      <c r="BP181" s="126"/>
      <c r="BQ181" s="126"/>
      <c r="BR181" s="126"/>
      <c r="BS181" s="126"/>
      <c r="BT181" s="126"/>
      <c r="BU181" s="126"/>
      <c r="BV181" s="126"/>
      <c r="BW181" s="126"/>
      <c r="BX181" s="126"/>
      <c r="BY181" s="126"/>
      <c r="BZ181" s="126"/>
      <c r="CA181" s="126"/>
      <c r="CB181" s="126"/>
      <c r="CC181" s="126"/>
      <c r="CD181" s="126"/>
      <c r="CE181" s="126"/>
      <c r="CF181" s="126"/>
      <c r="CG181" s="126"/>
      <c r="CH181" s="126"/>
      <c r="CI181" s="126"/>
      <c r="CJ181" s="126"/>
      <c r="CK181" s="126"/>
      <c r="CL181" s="126"/>
      <c r="CM181" s="126"/>
      <c r="CN181" s="126"/>
      <c r="CO181" s="126"/>
      <c r="CP181" s="126"/>
      <c r="CQ181" s="126"/>
      <c r="CR181" s="126"/>
      <c r="CS181" s="126"/>
      <c r="CT181" s="126"/>
      <c r="CU181" s="126"/>
      <c r="CV181" s="126"/>
      <c r="CW181" s="126"/>
      <c r="CX181" s="126"/>
      <c r="CY181" s="126"/>
      <c r="CZ181" s="126"/>
      <c r="DA181" s="126"/>
      <c r="DB181" s="126"/>
      <c r="DC181" s="126"/>
      <c r="DD181" s="126"/>
      <c r="DE181" s="126"/>
      <c r="DF181" s="126"/>
      <c r="DG181" s="126"/>
      <c r="DH181" s="126"/>
      <c r="DI181" s="126"/>
      <c r="DJ181" s="126"/>
      <c r="DK181" s="126"/>
      <c r="DL181" s="126"/>
      <c r="DM181" s="126"/>
      <c r="DN181" s="126"/>
      <c r="DO181" s="126"/>
      <c r="DP181" s="126"/>
      <c r="DQ181" s="126"/>
      <c r="DR181" s="126"/>
      <c r="DS181" s="126"/>
      <c r="DT181" s="126"/>
      <c r="DU181" s="126"/>
      <c r="DV181" s="126"/>
      <c r="DW181" s="126"/>
      <c r="DX181" s="126"/>
      <c r="DY181" s="126"/>
      <c r="DZ181" s="126"/>
      <c r="EA181" s="126"/>
      <c r="EB181" s="126"/>
      <c r="EC181" s="126"/>
      <c r="ED181" s="126"/>
      <c r="EE181" s="126"/>
      <c r="EF181" s="126"/>
      <c r="EG181" s="126"/>
      <c r="EH181" s="126"/>
      <c r="EI181" s="126"/>
      <c r="EJ181" s="126"/>
      <c r="EK181" s="126"/>
      <c r="EL181" s="126"/>
      <c r="EM181" s="126"/>
      <c r="EN181" s="126"/>
      <c r="EO181" s="126"/>
      <c r="EP181" s="126"/>
      <c r="EQ181" s="126"/>
      <c r="ER181" s="126"/>
      <c r="ES181" s="126"/>
      <c r="ET181" s="126"/>
      <c r="EU181" s="126"/>
      <c r="EV181" s="126"/>
      <c r="EW181" s="126"/>
      <c r="EX181" s="126"/>
      <c r="EY181" s="126"/>
      <c r="EZ181" s="126"/>
      <c r="FA181" s="126"/>
      <c r="FB181" s="126"/>
      <c r="FC181" s="126"/>
      <c r="FD181" s="126"/>
      <c r="FE181" s="126"/>
      <c r="FF181" s="126"/>
      <c r="FG181" s="126"/>
      <c r="FH181" s="126"/>
      <c r="FI181" s="126"/>
      <c r="FJ181" s="126"/>
      <c r="FK181" s="126"/>
      <c r="FL181" s="126"/>
      <c r="FM181" s="126"/>
      <c r="FN181" s="126"/>
      <c r="FO181" s="126"/>
      <c r="FP181" s="126"/>
      <c r="FQ181" s="126"/>
      <c r="FR181" s="126"/>
      <c r="FS181" s="126"/>
      <c r="FT181" s="126"/>
      <c r="FU181" s="126"/>
      <c r="FV181" s="126"/>
      <c r="FW181" s="126"/>
      <c r="FX181" s="126"/>
    </row>
    <row r="182" spans="1:180" s="134" customFormat="1" ht="45">
      <c r="A182" s="1025" t="s">
        <v>1596</v>
      </c>
      <c r="B182" s="557" t="s">
        <v>2180</v>
      </c>
      <c r="C182" s="558">
        <v>42404</v>
      </c>
      <c r="D182" s="559">
        <v>47880</v>
      </c>
      <c r="E182" s="559" t="str">
        <f t="shared" ca="1" si="18"/>
        <v>VIGENTE</v>
      </c>
      <c r="F182" s="559" t="str">
        <f t="shared" ca="1" si="19"/>
        <v>OK</v>
      </c>
      <c r="G182" s="557" t="s">
        <v>1277</v>
      </c>
      <c r="H182" s="999" t="s">
        <v>4852</v>
      </c>
      <c r="I182" s="997" t="s">
        <v>3232</v>
      </c>
      <c r="J182" s="997" t="s">
        <v>4853</v>
      </c>
      <c r="K182" s="998" t="s">
        <v>6450</v>
      </c>
      <c r="L182" s="132"/>
      <c r="M182" s="132" t="str">
        <f t="shared" si="20"/>
        <v>D1510-47</v>
      </c>
      <c r="N182" s="132" t="str">
        <f t="shared" si="21"/>
        <v/>
      </c>
      <c r="O182" s="133"/>
      <c r="P182" s="133"/>
      <c r="Q182" s="133"/>
      <c r="R182" s="2219"/>
      <c r="S182" s="1948"/>
      <c r="T182" s="1948"/>
      <c r="U182" s="1948"/>
      <c r="V182" s="1948"/>
      <c r="W182" s="1948"/>
      <c r="X182" s="1948"/>
      <c r="Y182" s="1948"/>
      <c r="Z182" s="1948"/>
      <c r="AA182" s="1948"/>
      <c r="AB182" s="126"/>
      <c r="AC182" s="126"/>
      <c r="AD182" s="126"/>
      <c r="AE182" s="126"/>
      <c r="AF182" s="126"/>
      <c r="AG182" s="126"/>
      <c r="AH182" s="126"/>
      <c r="AI182" s="126"/>
      <c r="AJ182" s="126"/>
      <c r="AK182" s="126"/>
      <c r="AL182" s="126"/>
      <c r="AM182" s="126"/>
      <c r="AN182" s="126"/>
      <c r="AO182" s="126"/>
      <c r="AP182" s="126"/>
      <c r="AQ182" s="126"/>
      <c r="AR182" s="126"/>
      <c r="AS182" s="126"/>
      <c r="AT182" s="126"/>
      <c r="AU182" s="126"/>
      <c r="AV182" s="126"/>
      <c r="AW182" s="126"/>
      <c r="AX182" s="126"/>
      <c r="AY182" s="126"/>
      <c r="AZ182" s="126"/>
      <c r="BA182" s="126"/>
      <c r="BB182" s="126"/>
      <c r="BC182" s="126"/>
      <c r="BD182" s="126"/>
      <c r="BE182" s="126"/>
      <c r="BF182" s="126"/>
      <c r="BG182" s="126"/>
      <c r="BH182" s="126"/>
      <c r="BI182" s="126"/>
      <c r="BJ182" s="126"/>
      <c r="BK182" s="126"/>
      <c r="BL182" s="126"/>
      <c r="BM182" s="126"/>
      <c r="BN182" s="126"/>
      <c r="BO182" s="126"/>
      <c r="BP182" s="126"/>
      <c r="BQ182" s="126"/>
      <c r="BR182" s="126"/>
      <c r="BS182" s="126"/>
      <c r="BT182" s="126"/>
      <c r="BU182" s="126"/>
      <c r="BV182" s="126"/>
      <c r="BW182" s="126"/>
      <c r="BX182" s="126"/>
      <c r="BY182" s="126"/>
      <c r="BZ182" s="126"/>
      <c r="CA182" s="126"/>
      <c r="CB182" s="126"/>
      <c r="CC182" s="126"/>
      <c r="CD182" s="126"/>
      <c r="CE182" s="126"/>
      <c r="CF182" s="126"/>
      <c r="CG182" s="126"/>
      <c r="CH182" s="126"/>
      <c r="CI182" s="126"/>
      <c r="CJ182" s="126"/>
      <c r="CK182" s="126"/>
      <c r="CL182" s="126"/>
      <c r="CM182" s="126"/>
      <c r="CN182" s="126"/>
      <c r="CO182" s="126"/>
      <c r="CP182" s="126"/>
      <c r="CQ182" s="126"/>
      <c r="CR182" s="126"/>
      <c r="CS182" s="126"/>
      <c r="CT182" s="126"/>
      <c r="CU182" s="126"/>
      <c r="CV182" s="126"/>
      <c r="CW182" s="126"/>
      <c r="CX182" s="126"/>
      <c r="CY182" s="126"/>
      <c r="CZ182" s="126"/>
      <c r="DA182" s="126"/>
      <c r="DB182" s="126"/>
      <c r="DC182" s="126"/>
      <c r="DD182" s="126"/>
      <c r="DE182" s="126"/>
      <c r="DF182" s="126"/>
      <c r="DG182" s="126"/>
      <c r="DH182" s="126"/>
      <c r="DI182" s="126"/>
      <c r="DJ182" s="126"/>
      <c r="DK182" s="126"/>
      <c r="DL182" s="126"/>
      <c r="DM182" s="126"/>
      <c r="DN182" s="126"/>
      <c r="DO182" s="126"/>
      <c r="DP182" s="126"/>
      <c r="DQ182" s="126"/>
      <c r="DR182" s="126"/>
      <c r="DS182" s="126"/>
      <c r="DT182" s="126"/>
      <c r="DU182" s="126"/>
      <c r="DV182" s="126"/>
      <c r="DW182" s="126"/>
      <c r="DX182" s="126"/>
      <c r="DY182" s="126"/>
      <c r="DZ182" s="126"/>
      <c r="EA182" s="126"/>
      <c r="EB182" s="126"/>
      <c r="EC182" s="126"/>
      <c r="ED182" s="126"/>
      <c r="EE182" s="126"/>
      <c r="EF182" s="126"/>
      <c r="EG182" s="126"/>
      <c r="EH182" s="126"/>
      <c r="EI182" s="126"/>
      <c r="EJ182" s="126"/>
      <c r="EK182" s="126"/>
      <c r="EL182" s="126"/>
      <c r="EM182" s="126"/>
      <c r="EN182" s="126"/>
      <c r="EO182" s="126"/>
      <c r="EP182" s="126"/>
      <c r="EQ182" s="126"/>
      <c r="ER182" s="126"/>
      <c r="ES182" s="126"/>
      <c r="ET182" s="126"/>
      <c r="EU182" s="126"/>
      <c r="EV182" s="126"/>
      <c r="EW182" s="126"/>
      <c r="EX182" s="126"/>
      <c r="EY182" s="126"/>
      <c r="EZ182" s="126"/>
      <c r="FA182" s="126"/>
      <c r="FB182" s="126"/>
      <c r="FC182" s="126"/>
      <c r="FD182" s="126"/>
      <c r="FE182" s="126"/>
      <c r="FF182" s="126"/>
      <c r="FG182" s="126"/>
      <c r="FH182" s="126"/>
      <c r="FI182" s="126"/>
      <c r="FJ182" s="126"/>
      <c r="FK182" s="126"/>
      <c r="FL182" s="126"/>
      <c r="FM182" s="126"/>
      <c r="FN182" s="126"/>
      <c r="FO182" s="126"/>
      <c r="FP182" s="126"/>
      <c r="FQ182" s="126"/>
      <c r="FR182" s="126"/>
      <c r="FS182" s="126"/>
      <c r="FT182" s="126"/>
      <c r="FU182" s="126"/>
      <c r="FV182" s="126"/>
      <c r="FW182" s="126"/>
      <c r="FX182" s="126"/>
    </row>
    <row r="183" spans="1:180" s="372" customFormat="1" ht="60">
      <c r="A183" s="1025" t="s">
        <v>1597</v>
      </c>
      <c r="B183" s="557" t="s">
        <v>2181</v>
      </c>
      <c r="C183" s="558">
        <v>42404</v>
      </c>
      <c r="D183" s="559">
        <v>47907</v>
      </c>
      <c r="E183" s="559" t="str">
        <f t="shared" ca="1" si="18"/>
        <v>VIGENTE</v>
      </c>
      <c r="F183" s="559" t="str">
        <f t="shared" ca="1" si="19"/>
        <v>OK</v>
      </c>
      <c r="G183" s="557" t="s">
        <v>1277</v>
      </c>
      <c r="H183" s="999" t="s">
        <v>2185</v>
      </c>
      <c r="I183" s="997" t="s">
        <v>2563</v>
      </c>
      <c r="J183" s="1000" t="s">
        <v>2186</v>
      </c>
      <c r="K183" s="998" t="s">
        <v>2187</v>
      </c>
      <c r="L183" s="132"/>
      <c r="M183" s="132" t="str">
        <f t="shared" si="20"/>
        <v>D1512-54</v>
      </c>
      <c r="N183" s="132" t="str">
        <f t="shared" si="21"/>
        <v/>
      </c>
      <c r="O183" s="133"/>
      <c r="P183" s="133"/>
      <c r="Q183" s="133"/>
      <c r="R183" s="2219"/>
      <c r="S183" s="1948"/>
      <c r="T183" s="1948"/>
      <c r="U183" s="1948"/>
      <c r="V183" s="1948"/>
      <c r="W183" s="1948"/>
      <c r="X183" s="1948"/>
      <c r="Y183" s="1948"/>
      <c r="Z183" s="1948"/>
      <c r="AA183" s="1948"/>
      <c r="AB183" s="126"/>
      <c r="AC183" s="126"/>
      <c r="AD183" s="126"/>
      <c r="AE183" s="126"/>
      <c r="AF183" s="126"/>
      <c r="AG183" s="126"/>
      <c r="AH183" s="126"/>
      <c r="AI183" s="126"/>
      <c r="AJ183" s="126"/>
      <c r="AK183" s="126"/>
      <c r="AL183" s="126"/>
      <c r="AM183" s="126"/>
      <c r="AN183" s="126"/>
      <c r="AO183" s="126"/>
      <c r="AP183" s="126"/>
      <c r="AQ183" s="126"/>
      <c r="AR183" s="126"/>
      <c r="AS183" s="126"/>
      <c r="AT183" s="126"/>
      <c r="AU183" s="126"/>
      <c r="AV183" s="126"/>
      <c r="AW183" s="126"/>
      <c r="AX183" s="126"/>
      <c r="AY183" s="126"/>
      <c r="AZ183" s="126"/>
      <c r="BA183" s="126"/>
      <c r="BB183" s="126"/>
      <c r="BC183" s="126"/>
      <c r="BD183" s="126"/>
      <c r="BE183" s="126"/>
      <c r="BF183" s="126"/>
      <c r="BG183" s="126"/>
      <c r="BH183" s="126"/>
      <c r="BI183" s="126"/>
      <c r="BJ183" s="126"/>
      <c r="BK183" s="126"/>
      <c r="BL183" s="126"/>
      <c r="BM183" s="126"/>
      <c r="BN183" s="126"/>
      <c r="BO183" s="126"/>
      <c r="BP183" s="126"/>
      <c r="BQ183" s="126"/>
      <c r="BR183" s="126"/>
      <c r="BS183" s="126"/>
      <c r="BT183" s="126"/>
      <c r="BU183" s="126"/>
      <c r="BV183" s="126"/>
      <c r="BW183" s="126"/>
      <c r="BX183" s="126"/>
      <c r="BY183" s="126"/>
      <c r="BZ183" s="126"/>
      <c r="CA183" s="126"/>
      <c r="CB183" s="126"/>
      <c r="CC183" s="126"/>
      <c r="CD183" s="126"/>
      <c r="CE183" s="126"/>
      <c r="CF183" s="126"/>
      <c r="CG183" s="126"/>
      <c r="CH183" s="126"/>
      <c r="CI183" s="126"/>
      <c r="CJ183" s="126"/>
      <c r="CK183" s="126"/>
      <c r="CL183" s="126"/>
      <c r="CM183" s="126"/>
      <c r="CN183" s="126"/>
      <c r="CO183" s="126"/>
      <c r="CP183" s="126"/>
      <c r="CQ183" s="126"/>
      <c r="CR183" s="126"/>
      <c r="CS183" s="126"/>
      <c r="CT183" s="126"/>
      <c r="CU183" s="126"/>
      <c r="CV183" s="126"/>
      <c r="CW183" s="126"/>
      <c r="CX183" s="126"/>
      <c r="CY183" s="126"/>
      <c r="CZ183" s="126"/>
      <c r="DA183" s="126"/>
      <c r="DB183" s="126"/>
      <c r="DC183" s="126"/>
      <c r="DD183" s="126"/>
      <c r="DE183" s="126"/>
      <c r="DF183" s="126"/>
      <c r="DG183" s="126"/>
      <c r="DH183" s="126"/>
      <c r="DI183" s="126"/>
      <c r="DJ183" s="126"/>
      <c r="DK183" s="126"/>
      <c r="DL183" s="126"/>
      <c r="DM183" s="126"/>
      <c r="DN183" s="126"/>
      <c r="DO183" s="126"/>
      <c r="DP183" s="126"/>
      <c r="DQ183" s="126"/>
      <c r="DR183" s="126"/>
      <c r="DS183" s="126"/>
      <c r="DT183" s="126"/>
      <c r="DU183" s="126"/>
      <c r="DV183" s="126"/>
      <c r="DW183" s="126"/>
      <c r="DX183" s="126"/>
      <c r="DY183" s="126"/>
      <c r="DZ183" s="126"/>
      <c r="EA183" s="126"/>
      <c r="EB183" s="126"/>
      <c r="EC183" s="126"/>
      <c r="ED183" s="126"/>
      <c r="EE183" s="126"/>
      <c r="EF183" s="126"/>
      <c r="EG183" s="126"/>
      <c r="EH183" s="126"/>
      <c r="EI183" s="126"/>
      <c r="EJ183" s="126"/>
      <c r="EK183" s="126"/>
      <c r="EL183" s="126"/>
      <c r="EM183" s="126"/>
      <c r="EN183" s="126"/>
      <c r="EO183" s="126"/>
      <c r="EP183" s="126"/>
      <c r="EQ183" s="126"/>
      <c r="ER183" s="126"/>
      <c r="ES183" s="126"/>
      <c r="ET183" s="126"/>
      <c r="EU183" s="126"/>
      <c r="EV183" s="126"/>
      <c r="EW183" s="126"/>
      <c r="EX183" s="126"/>
      <c r="EY183" s="126"/>
      <c r="EZ183" s="126"/>
      <c r="FA183" s="126"/>
      <c r="FB183" s="126"/>
      <c r="FC183" s="126"/>
      <c r="FD183" s="126"/>
      <c r="FE183" s="126"/>
      <c r="FF183" s="126"/>
      <c r="FG183" s="126"/>
      <c r="FH183" s="126"/>
      <c r="FI183" s="126"/>
      <c r="FJ183" s="126"/>
      <c r="FK183" s="126"/>
      <c r="FL183" s="126"/>
      <c r="FM183" s="126"/>
      <c r="FN183" s="126"/>
      <c r="FO183" s="126"/>
      <c r="FP183" s="126"/>
      <c r="FQ183" s="126"/>
      <c r="FR183" s="126"/>
      <c r="FS183" s="126"/>
      <c r="FT183" s="126"/>
      <c r="FU183" s="126"/>
      <c r="FV183" s="126"/>
      <c r="FW183" s="126"/>
      <c r="FX183" s="126"/>
    </row>
    <row r="184" spans="1:180" s="134" customFormat="1" ht="30">
      <c r="A184" s="1025" t="s">
        <v>1597</v>
      </c>
      <c r="B184" s="557" t="s">
        <v>2182</v>
      </c>
      <c r="C184" s="558">
        <v>42404</v>
      </c>
      <c r="D184" s="559">
        <v>47907</v>
      </c>
      <c r="E184" s="559" t="str">
        <f t="shared" ca="1" si="18"/>
        <v>VIGENTE</v>
      </c>
      <c r="F184" s="559" t="str">
        <f t="shared" ca="1" si="19"/>
        <v>OK</v>
      </c>
      <c r="G184" s="557" t="s">
        <v>1277</v>
      </c>
      <c r="H184" s="999" t="s">
        <v>2183</v>
      </c>
      <c r="I184" s="1035" t="s">
        <v>2564</v>
      </c>
      <c r="J184" s="1000" t="s">
        <v>2184</v>
      </c>
      <c r="K184" s="998" t="s">
        <v>4821</v>
      </c>
      <c r="L184" s="132"/>
      <c r="M184" s="132" t="str">
        <f t="shared" si="20"/>
        <v>D1512-57</v>
      </c>
      <c r="N184" s="132" t="str">
        <f t="shared" si="21"/>
        <v/>
      </c>
      <c r="O184" s="133"/>
      <c r="P184" s="133"/>
      <c r="Q184" s="133"/>
      <c r="R184" s="2219"/>
      <c r="S184" s="1948"/>
      <c r="T184" s="1948"/>
      <c r="U184" s="1948"/>
      <c r="V184" s="1948"/>
      <c r="W184" s="1948"/>
      <c r="X184" s="1948"/>
      <c r="Y184" s="1948"/>
      <c r="Z184" s="1948"/>
      <c r="AA184" s="1948"/>
      <c r="AB184" s="126"/>
      <c r="AC184" s="126"/>
      <c r="AD184" s="126"/>
      <c r="AE184" s="126"/>
      <c r="AF184" s="126"/>
      <c r="AG184" s="126"/>
      <c r="AH184" s="126"/>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26"/>
      <c r="BE184" s="126"/>
      <c r="BF184" s="126"/>
      <c r="BG184" s="126"/>
      <c r="BH184" s="126"/>
      <c r="BI184" s="126"/>
      <c r="BJ184" s="126"/>
      <c r="BK184" s="126"/>
      <c r="BL184" s="126"/>
      <c r="BM184" s="126"/>
      <c r="BN184" s="126"/>
      <c r="BO184" s="126"/>
      <c r="BP184" s="126"/>
      <c r="BQ184" s="126"/>
      <c r="BR184" s="126"/>
      <c r="BS184" s="126"/>
      <c r="BT184" s="126"/>
      <c r="BU184" s="126"/>
      <c r="BV184" s="126"/>
      <c r="BW184" s="126"/>
      <c r="BX184" s="126"/>
      <c r="BY184" s="126"/>
      <c r="BZ184" s="126"/>
      <c r="CA184" s="126"/>
      <c r="CB184" s="126"/>
      <c r="CC184" s="126"/>
      <c r="CD184" s="126"/>
      <c r="CE184" s="126"/>
      <c r="CF184" s="126"/>
      <c r="CG184" s="126"/>
      <c r="CH184" s="126"/>
      <c r="CI184" s="126"/>
      <c r="CJ184" s="126"/>
      <c r="CK184" s="126"/>
      <c r="CL184" s="126"/>
      <c r="CM184" s="126"/>
      <c r="CN184" s="126"/>
      <c r="CO184" s="126"/>
      <c r="CP184" s="126"/>
      <c r="CQ184" s="126"/>
      <c r="CR184" s="126"/>
      <c r="CS184" s="126"/>
      <c r="CT184" s="126"/>
      <c r="CU184" s="126"/>
      <c r="CV184" s="126"/>
      <c r="CW184" s="126"/>
      <c r="CX184" s="126"/>
      <c r="CY184" s="126"/>
      <c r="CZ184" s="126"/>
      <c r="DA184" s="126"/>
      <c r="DB184" s="126"/>
      <c r="DC184" s="126"/>
      <c r="DD184" s="126"/>
      <c r="DE184" s="126"/>
      <c r="DF184" s="126"/>
      <c r="DG184" s="126"/>
      <c r="DH184" s="126"/>
      <c r="DI184" s="126"/>
      <c r="DJ184" s="126"/>
      <c r="DK184" s="126"/>
      <c r="DL184" s="126"/>
      <c r="DM184" s="126"/>
      <c r="DN184" s="126"/>
      <c r="DO184" s="126"/>
      <c r="DP184" s="126"/>
      <c r="DQ184" s="126"/>
      <c r="DR184" s="126"/>
      <c r="DS184" s="126"/>
      <c r="DT184" s="126"/>
      <c r="DU184" s="126"/>
      <c r="DV184" s="126"/>
      <c r="DW184" s="126"/>
      <c r="DX184" s="126"/>
      <c r="DY184" s="126"/>
      <c r="DZ184" s="126"/>
      <c r="EA184" s="126"/>
      <c r="EB184" s="126"/>
      <c r="EC184" s="126"/>
      <c r="ED184" s="126"/>
      <c r="EE184" s="126"/>
      <c r="EF184" s="126"/>
      <c r="EG184" s="126"/>
      <c r="EH184" s="126"/>
      <c r="EI184" s="126"/>
      <c r="EJ184" s="126"/>
      <c r="EK184" s="126"/>
      <c r="EL184" s="126"/>
      <c r="EM184" s="126"/>
      <c r="EN184" s="126"/>
      <c r="EO184" s="126"/>
      <c r="EP184" s="126"/>
      <c r="EQ184" s="126"/>
      <c r="ER184" s="126"/>
      <c r="ES184" s="126"/>
      <c r="ET184" s="126"/>
      <c r="EU184" s="126"/>
      <c r="EV184" s="126"/>
      <c r="EW184" s="126"/>
      <c r="EX184" s="126"/>
      <c r="EY184" s="126"/>
      <c r="EZ184" s="126"/>
      <c r="FA184" s="126"/>
      <c r="FB184" s="126"/>
      <c r="FC184" s="126"/>
      <c r="FD184" s="126"/>
      <c r="FE184" s="126"/>
      <c r="FF184" s="126"/>
      <c r="FG184" s="126"/>
      <c r="FH184" s="126"/>
      <c r="FI184" s="126"/>
      <c r="FJ184" s="126"/>
      <c r="FK184" s="126"/>
      <c r="FL184" s="126"/>
      <c r="FM184" s="126"/>
      <c r="FN184" s="126"/>
      <c r="FO184" s="126"/>
      <c r="FP184" s="126"/>
      <c r="FQ184" s="126"/>
      <c r="FR184" s="126"/>
      <c r="FS184" s="126"/>
      <c r="FT184" s="126"/>
      <c r="FU184" s="126"/>
      <c r="FV184" s="126"/>
      <c r="FW184" s="126"/>
      <c r="FX184" s="126"/>
    </row>
    <row r="185" spans="1:180" s="372" customFormat="1" ht="51" customHeight="1">
      <c r="A185" s="1025" t="s">
        <v>1596</v>
      </c>
      <c r="B185" s="557" t="s">
        <v>2277</v>
      </c>
      <c r="C185" s="558">
        <v>42432</v>
      </c>
      <c r="D185" s="559">
        <v>47908</v>
      </c>
      <c r="E185" s="559" t="str">
        <f t="shared" ca="1" si="18"/>
        <v>VIGENTE</v>
      </c>
      <c r="F185" s="559" t="str">
        <f t="shared" ca="1" si="19"/>
        <v>OK</v>
      </c>
      <c r="G185" s="557" t="s">
        <v>1277</v>
      </c>
      <c r="H185" s="999" t="s">
        <v>6452</v>
      </c>
      <c r="I185" s="996" t="s">
        <v>2250</v>
      </c>
      <c r="J185" s="997" t="s">
        <v>2251</v>
      </c>
      <c r="K185" s="998" t="s">
        <v>2252</v>
      </c>
      <c r="L185" s="132"/>
      <c r="M185" s="132" t="str">
        <f t="shared" si="20"/>
        <v>D1602-02</v>
      </c>
      <c r="N185" s="132" t="str">
        <f t="shared" si="21"/>
        <v/>
      </c>
      <c r="O185" s="133"/>
      <c r="P185" s="133"/>
      <c r="Q185" s="133"/>
      <c r="R185" s="2219"/>
      <c r="S185" s="1948"/>
      <c r="T185" s="1948"/>
      <c r="U185" s="1948"/>
      <c r="V185" s="1948"/>
      <c r="W185" s="1948"/>
      <c r="X185" s="1948"/>
      <c r="Y185" s="1948"/>
      <c r="Z185" s="1948"/>
      <c r="AA185" s="1948"/>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c r="AZ185" s="126"/>
      <c r="BA185" s="126"/>
      <c r="BB185" s="126"/>
      <c r="BC185" s="126"/>
      <c r="BD185" s="126"/>
      <c r="BE185" s="126"/>
      <c r="BF185" s="126"/>
      <c r="BG185" s="126"/>
      <c r="BH185" s="126"/>
      <c r="BI185" s="126"/>
      <c r="BJ185" s="126"/>
      <c r="BK185" s="126"/>
      <c r="BL185" s="126"/>
      <c r="BM185" s="126"/>
      <c r="BN185" s="126"/>
      <c r="BO185" s="126"/>
      <c r="BP185" s="126"/>
      <c r="BQ185" s="126"/>
      <c r="BR185" s="126"/>
      <c r="BS185" s="126"/>
      <c r="BT185" s="126"/>
      <c r="BU185" s="126"/>
      <c r="BV185" s="126"/>
      <c r="BW185" s="126"/>
      <c r="BX185" s="126"/>
      <c r="BY185" s="126"/>
      <c r="BZ185" s="126"/>
      <c r="CA185" s="126"/>
      <c r="CB185" s="126"/>
      <c r="CC185" s="126"/>
      <c r="CD185" s="126"/>
      <c r="CE185" s="126"/>
      <c r="CF185" s="126"/>
      <c r="CG185" s="126"/>
      <c r="CH185" s="126"/>
      <c r="CI185" s="126"/>
      <c r="CJ185" s="126"/>
      <c r="CK185" s="126"/>
      <c r="CL185" s="126"/>
      <c r="CM185" s="126"/>
      <c r="CN185" s="126"/>
      <c r="CO185" s="126"/>
      <c r="CP185" s="126"/>
      <c r="CQ185" s="126"/>
      <c r="CR185" s="126"/>
      <c r="CS185" s="126"/>
      <c r="CT185" s="126"/>
      <c r="CU185" s="126"/>
      <c r="CV185" s="126"/>
      <c r="CW185" s="126"/>
      <c r="CX185" s="126"/>
      <c r="CY185" s="126"/>
      <c r="CZ185" s="126"/>
      <c r="DA185" s="126"/>
      <c r="DB185" s="126"/>
      <c r="DC185" s="126"/>
      <c r="DD185" s="126"/>
      <c r="DE185" s="126"/>
      <c r="DF185" s="126"/>
      <c r="DG185" s="126"/>
      <c r="DH185" s="126"/>
      <c r="DI185" s="126"/>
      <c r="DJ185" s="126"/>
      <c r="DK185" s="126"/>
      <c r="DL185" s="126"/>
      <c r="DM185" s="126"/>
      <c r="DN185" s="126"/>
      <c r="DO185" s="126"/>
      <c r="DP185" s="126"/>
      <c r="DQ185" s="126"/>
      <c r="DR185" s="126"/>
      <c r="DS185" s="126"/>
      <c r="DT185" s="126"/>
      <c r="DU185" s="126"/>
      <c r="DV185" s="126"/>
      <c r="DW185" s="126"/>
      <c r="DX185" s="126"/>
      <c r="DY185" s="126"/>
      <c r="DZ185" s="126"/>
      <c r="EA185" s="126"/>
      <c r="EB185" s="126"/>
      <c r="EC185" s="126"/>
      <c r="ED185" s="126"/>
      <c r="EE185" s="126"/>
      <c r="EF185" s="126"/>
      <c r="EG185" s="126"/>
      <c r="EH185" s="126"/>
      <c r="EI185" s="126"/>
      <c r="EJ185" s="126"/>
      <c r="EK185" s="126"/>
      <c r="EL185" s="126"/>
      <c r="EM185" s="126"/>
      <c r="EN185" s="126"/>
      <c r="EO185" s="126"/>
      <c r="EP185" s="126"/>
      <c r="EQ185" s="126"/>
      <c r="ER185" s="126"/>
      <c r="ES185" s="126"/>
      <c r="ET185" s="126"/>
      <c r="EU185" s="126"/>
      <c r="EV185" s="126"/>
      <c r="EW185" s="126"/>
      <c r="EX185" s="126"/>
      <c r="EY185" s="126"/>
      <c r="EZ185" s="126"/>
      <c r="FA185" s="126"/>
      <c r="FB185" s="126"/>
      <c r="FC185" s="126"/>
      <c r="FD185" s="126"/>
      <c r="FE185" s="126"/>
      <c r="FF185" s="126"/>
      <c r="FG185" s="126"/>
      <c r="FH185" s="126"/>
      <c r="FI185" s="126"/>
      <c r="FJ185" s="126"/>
      <c r="FK185" s="126"/>
      <c r="FL185" s="126"/>
      <c r="FM185" s="126"/>
      <c r="FN185" s="126"/>
      <c r="FO185" s="126"/>
      <c r="FP185" s="126"/>
      <c r="FQ185" s="126"/>
      <c r="FR185" s="126"/>
      <c r="FS185" s="126"/>
      <c r="FT185" s="126"/>
      <c r="FU185" s="126"/>
      <c r="FV185" s="126"/>
      <c r="FW185" s="126"/>
      <c r="FX185" s="126"/>
    </row>
    <row r="186" spans="1:180" s="1533" customFormat="1" ht="45">
      <c r="A186" s="1029" t="s">
        <v>1589</v>
      </c>
      <c r="B186" s="1036" t="s">
        <v>2259</v>
      </c>
      <c r="C186" s="1037">
        <v>42437</v>
      </c>
      <c r="D186" s="1020">
        <v>46082</v>
      </c>
      <c r="E186" s="1020" t="str">
        <f t="shared" ref="E186:E244" ca="1" si="22">IF(D186&lt;=$T$2,"CADUCADO","VIGENTE")</f>
        <v>CADUCADO</v>
      </c>
      <c r="F186" s="1020" t="str">
        <f t="shared" ref="F186:F244" ca="1" si="23">IF($T$2&gt;=(EDATE(D186,-4)),"ALERTA","OK")</f>
        <v>ALERTA</v>
      </c>
      <c r="G186" s="1036" t="s">
        <v>1278</v>
      </c>
      <c r="H186" s="1021" t="s">
        <v>4894</v>
      </c>
      <c r="I186" s="1030" t="s">
        <v>2282</v>
      </c>
      <c r="J186" s="1022" t="s">
        <v>1873</v>
      </c>
      <c r="K186" s="1038" t="s">
        <v>2399</v>
      </c>
      <c r="L186" s="1102"/>
      <c r="M186" s="1102" t="str">
        <f>IF(ISNUMBER(FIND("/",$B184,1)),MID($B184,1,FIND("/",$B184,1)-1),$B184)</f>
        <v>D1602-04</v>
      </c>
      <c r="N186" s="1102" t="str">
        <f>IF(ISNUMBER(FIND("/",$B184,1)),MID($B184,FIND("/",$B184,1)+1,LEN($B184)),"")</f>
        <v/>
      </c>
      <c r="O186" s="842"/>
      <c r="P186" s="842"/>
      <c r="Q186" s="842"/>
      <c r="R186" s="2226"/>
      <c r="S186" s="2227"/>
      <c r="T186" s="2227"/>
      <c r="U186" s="2227"/>
      <c r="V186" s="2227"/>
      <c r="W186" s="2227"/>
      <c r="X186" s="2227"/>
      <c r="Y186" s="2227"/>
      <c r="Z186" s="2227"/>
      <c r="AA186" s="2227"/>
      <c r="AB186" s="843"/>
      <c r="AC186" s="843"/>
      <c r="AD186" s="843"/>
      <c r="AE186" s="843"/>
      <c r="AF186" s="843"/>
      <c r="AG186" s="843"/>
      <c r="AH186" s="843"/>
      <c r="AI186" s="843"/>
      <c r="AJ186" s="843"/>
      <c r="AK186" s="843"/>
      <c r="AL186" s="843"/>
      <c r="AM186" s="843"/>
      <c r="AN186" s="843"/>
      <c r="AO186" s="843"/>
      <c r="AP186" s="843"/>
      <c r="AQ186" s="843"/>
      <c r="AR186" s="843"/>
      <c r="AS186" s="843"/>
      <c r="AT186" s="843"/>
      <c r="AU186" s="843"/>
      <c r="AV186" s="843"/>
      <c r="AW186" s="843"/>
      <c r="AX186" s="843"/>
      <c r="AY186" s="843"/>
      <c r="AZ186" s="843"/>
      <c r="BA186" s="843"/>
      <c r="BB186" s="843"/>
      <c r="BC186" s="843"/>
      <c r="BD186" s="843"/>
      <c r="BE186" s="843"/>
      <c r="BF186" s="843"/>
      <c r="BG186" s="843"/>
      <c r="BH186" s="843"/>
      <c r="BI186" s="843"/>
      <c r="BJ186" s="843"/>
      <c r="BK186" s="843"/>
      <c r="BL186" s="843"/>
      <c r="BM186" s="843"/>
      <c r="BN186" s="843"/>
      <c r="BO186" s="843"/>
      <c r="BP186" s="843"/>
      <c r="BQ186" s="843"/>
      <c r="BR186" s="843"/>
      <c r="BS186" s="843"/>
      <c r="BT186" s="843"/>
      <c r="BU186" s="843"/>
      <c r="BV186" s="843"/>
      <c r="BW186" s="843"/>
      <c r="BX186" s="843"/>
      <c r="BY186" s="843"/>
      <c r="BZ186" s="843"/>
      <c r="CA186" s="843"/>
      <c r="CB186" s="843"/>
      <c r="CC186" s="843"/>
      <c r="CD186" s="843"/>
      <c r="CE186" s="843"/>
      <c r="CF186" s="843"/>
      <c r="CG186" s="843"/>
      <c r="CH186" s="843"/>
      <c r="CI186" s="843"/>
      <c r="CJ186" s="843"/>
      <c r="CK186" s="843"/>
      <c r="CL186" s="843"/>
      <c r="CM186" s="843"/>
      <c r="CN186" s="843"/>
      <c r="CO186" s="843"/>
      <c r="CP186" s="843"/>
      <c r="CQ186" s="843"/>
      <c r="CR186" s="843"/>
      <c r="CS186" s="843"/>
      <c r="CT186" s="843"/>
      <c r="CU186" s="843"/>
      <c r="CV186" s="843"/>
      <c r="CW186" s="843"/>
      <c r="CX186" s="843"/>
      <c r="CY186" s="843"/>
      <c r="CZ186" s="843"/>
      <c r="DA186" s="843"/>
      <c r="DB186" s="843"/>
      <c r="DC186" s="843"/>
      <c r="DD186" s="843"/>
      <c r="DE186" s="843"/>
      <c r="DF186" s="843"/>
      <c r="DG186" s="843"/>
      <c r="DH186" s="843"/>
      <c r="DI186" s="843"/>
      <c r="DJ186" s="843"/>
      <c r="DK186" s="843"/>
      <c r="DL186" s="843"/>
      <c r="DM186" s="843"/>
      <c r="DN186" s="843"/>
      <c r="DO186" s="843"/>
      <c r="DP186" s="843"/>
      <c r="DQ186" s="843"/>
      <c r="DR186" s="843"/>
      <c r="DS186" s="843"/>
      <c r="DT186" s="843"/>
      <c r="DU186" s="843"/>
      <c r="DV186" s="843"/>
      <c r="DW186" s="843"/>
      <c r="DX186" s="843"/>
      <c r="DY186" s="843"/>
      <c r="DZ186" s="843"/>
      <c r="EA186" s="843"/>
      <c r="EB186" s="843"/>
      <c r="EC186" s="843"/>
      <c r="ED186" s="843"/>
      <c r="EE186" s="843"/>
      <c r="EF186" s="843"/>
      <c r="EG186" s="843"/>
      <c r="EH186" s="843"/>
      <c r="EI186" s="843"/>
      <c r="EJ186" s="843"/>
      <c r="EK186" s="843"/>
      <c r="EL186" s="843"/>
      <c r="EM186" s="843"/>
      <c r="EN186" s="843"/>
      <c r="EO186" s="843"/>
      <c r="EP186" s="843"/>
      <c r="EQ186" s="843"/>
      <c r="ER186" s="843"/>
      <c r="ES186" s="843"/>
      <c r="ET186" s="843"/>
      <c r="EU186" s="843"/>
      <c r="EV186" s="843"/>
      <c r="EW186" s="843"/>
      <c r="EX186" s="843"/>
      <c r="EY186" s="843"/>
      <c r="EZ186" s="843"/>
      <c r="FA186" s="843"/>
      <c r="FB186" s="843"/>
      <c r="FC186" s="843"/>
      <c r="FD186" s="843"/>
      <c r="FE186" s="843"/>
      <c r="FF186" s="843"/>
      <c r="FG186" s="843"/>
      <c r="FH186" s="843"/>
      <c r="FI186" s="843"/>
      <c r="FJ186" s="843"/>
      <c r="FK186" s="843"/>
      <c r="FL186" s="843"/>
      <c r="FM186" s="843"/>
      <c r="FN186" s="843"/>
      <c r="FO186" s="843"/>
      <c r="FP186" s="843"/>
      <c r="FQ186" s="843"/>
      <c r="FR186" s="843"/>
      <c r="FS186" s="843"/>
      <c r="FT186" s="843"/>
      <c r="FU186" s="843"/>
      <c r="FV186" s="843"/>
      <c r="FW186" s="843"/>
      <c r="FX186" s="843"/>
    </row>
    <row r="187" spans="1:180" s="372" customFormat="1" ht="30">
      <c r="A187" s="1024" t="s">
        <v>1588</v>
      </c>
      <c r="B187" s="156" t="s">
        <v>2283</v>
      </c>
      <c r="C187" s="555">
        <v>42437</v>
      </c>
      <c r="D187" s="158">
        <v>46082</v>
      </c>
      <c r="E187" s="158" t="str">
        <f t="shared" ca="1" si="22"/>
        <v>CADUCADO</v>
      </c>
      <c r="F187" s="158" t="str">
        <f t="shared" ca="1" si="23"/>
        <v>ALERTA</v>
      </c>
      <c r="G187" s="156" t="s">
        <v>1278</v>
      </c>
      <c r="H187" s="159" t="s">
        <v>2303</v>
      </c>
      <c r="I187" s="160" t="s">
        <v>2323</v>
      </c>
      <c r="J187" s="160" t="s">
        <v>1873</v>
      </c>
      <c r="K187" s="809" t="s">
        <v>2353</v>
      </c>
      <c r="L187" s="132"/>
      <c r="M187" s="132" t="str">
        <f>IF(ISNUMBER(FIND("/",$B185,1)),MID($B185,1,FIND("/",$B185,1)-1),$B185)</f>
        <v>D1603-14</v>
      </c>
      <c r="N187" s="132"/>
      <c r="O187" s="133"/>
      <c r="P187" s="133"/>
      <c r="Q187" s="133"/>
      <c r="R187" s="2219"/>
      <c r="S187" s="1948"/>
      <c r="T187" s="1948"/>
      <c r="U187" s="1948"/>
      <c r="V187" s="1948"/>
      <c r="W187" s="1948"/>
      <c r="X187" s="1948"/>
      <c r="Y187" s="1948"/>
      <c r="Z187" s="1948"/>
      <c r="AA187" s="1948"/>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126"/>
      <c r="BH187" s="126"/>
      <c r="BI187" s="126"/>
      <c r="BJ187" s="126"/>
      <c r="BK187" s="126"/>
      <c r="BL187" s="126"/>
      <c r="BM187" s="126"/>
      <c r="BN187" s="126"/>
      <c r="BO187" s="126"/>
      <c r="BP187" s="126"/>
      <c r="BQ187" s="126"/>
      <c r="BR187" s="126"/>
      <c r="BS187" s="126"/>
      <c r="BT187" s="126"/>
      <c r="BU187" s="126"/>
      <c r="BV187" s="126"/>
      <c r="BW187" s="126"/>
      <c r="BX187" s="126"/>
      <c r="BY187" s="126"/>
      <c r="BZ187" s="126"/>
      <c r="CA187" s="126"/>
      <c r="CB187" s="126"/>
      <c r="CC187" s="126"/>
      <c r="CD187" s="126"/>
      <c r="CE187" s="126"/>
      <c r="CF187" s="126"/>
      <c r="CG187" s="126"/>
      <c r="CH187" s="126"/>
      <c r="CI187" s="126"/>
      <c r="CJ187" s="126"/>
      <c r="CK187" s="126"/>
      <c r="CL187" s="126"/>
      <c r="CM187" s="126"/>
      <c r="CN187" s="126"/>
      <c r="CO187" s="126"/>
      <c r="CP187" s="126"/>
      <c r="CQ187" s="126"/>
      <c r="CR187" s="126"/>
      <c r="CS187" s="126"/>
      <c r="CT187" s="126"/>
      <c r="CU187" s="126"/>
      <c r="CV187" s="126"/>
      <c r="CW187" s="126"/>
      <c r="CX187" s="126"/>
      <c r="CY187" s="126"/>
      <c r="CZ187" s="126"/>
      <c r="DA187" s="126"/>
      <c r="DB187" s="126"/>
      <c r="DC187" s="126"/>
      <c r="DD187" s="126"/>
      <c r="DE187" s="126"/>
      <c r="DF187" s="126"/>
      <c r="DG187" s="126"/>
      <c r="DH187" s="126"/>
      <c r="DI187" s="126"/>
      <c r="DJ187" s="126"/>
      <c r="DK187" s="126"/>
      <c r="DL187" s="126"/>
      <c r="DM187" s="126"/>
      <c r="DN187" s="126"/>
      <c r="DO187" s="126"/>
      <c r="DP187" s="126"/>
      <c r="DQ187" s="126"/>
      <c r="DR187" s="126"/>
      <c r="DS187" s="126"/>
      <c r="DT187" s="126"/>
      <c r="DU187" s="126"/>
      <c r="DV187" s="126"/>
      <c r="DW187" s="126"/>
      <c r="DX187" s="126"/>
      <c r="DY187" s="126"/>
      <c r="DZ187" s="126"/>
      <c r="EA187" s="126"/>
      <c r="EB187" s="126"/>
      <c r="EC187" s="126"/>
      <c r="ED187" s="126"/>
      <c r="EE187" s="126"/>
      <c r="EF187" s="126"/>
      <c r="EG187" s="126"/>
      <c r="EH187" s="126"/>
      <c r="EI187" s="126"/>
      <c r="EJ187" s="126"/>
      <c r="EK187" s="126"/>
      <c r="EL187" s="126"/>
      <c r="EM187" s="126"/>
      <c r="EN187" s="126"/>
      <c r="EO187" s="126"/>
      <c r="EP187" s="126"/>
      <c r="EQ187" s="126"/>
      <c r="ER187" s="126"/>
      <c r="ES187" s="126"/>
      <c r="ET187" s="126"/>
      <c r="EU187" s="126"/>
      <c r="EV187" s="126"/>
      <c r="EW187" s="126"/>
      <c r="EX187" s="126"/>
      <c r="EY187" s="126"/>
      <c r="EZ187" s="126"/>
      <c r="FA187" s="126"/>
      <c r="FB187" s="126"/>
      <c r="FC187" s="126"/>
      <c r="FD187" s="126"/>
      <c r="FE187" s="126"/>
      <c r="FF187" s="126"/>
      <c r="FG187" s="126"/>
      <c r="FH187" s="126"/>
      <c r="FI187" s="126"/>
      <c r="FJ187" s="126"/>
      <c r="FK187" s="126"/>
      <c r="FL187" s="126"/>
      <c r="FM187" s="126"/>
      <c r="FN187" s="126"/>
      <c r="FO187" s="126"/>
      <c r="FP187" s="126"/>
      <c r="FQ187" s="126"/>
      <c r="FR187" s="126"/>
      <c r="FS187" s="126"/>
      <c r="FT187" s="126"/>
      <c r="FU187" s="126"/>
      <c r="FV187" s="126"/>
      <c r="FW187" s="126"/>
      <c r="FX187" s="126"/>
    </row>
    <row r="188" spans="1:180" s="372" customFormat="1">
      <c r="A188" s="1024" t="s">
        <v>1588</v>
      </c>
      <c r="B188" s="156" t="s">
        <v>2284</v>
      </c>
      <c r="C188" s="555">
        <v>42437</v>
      </c>
      <c r="D188" s="158">
        <v>46082</v>
      </c>
      <c r="E188" s="158" t="str">
        <f t="shared" ca="1" si="22"/>
        <v>CADUCADO</v>
      </c>
      <c r="F188" s="158" t="str">
        <f t="shared" ca="1" si="23"/>
        <v>ALERTA</v>
      </c>
      <c r="G188" s="156" t="s">
        <v>1278</v>
      </c>
      <c r="H188" s="556" t="s">
        <v>2304</v>
      </c>
      <c r="I188" s="160" t="s">
        <v>2324</v>
      </c>
      <c r="J188" s="160" t="s">
        <v>1873</v>
      </c>
      <c r="K188" s="809" t="s">
        <v>2343</v>
      </c>
      <c r="L188" s="132"/>
      <c r="M188" s="132" t="e">
        <f>IF(ISNUMBER(FIND("/",#REF!,1)),MID(#REF!,1,FIND("/",#REF!,1)-1),#REF!)</f>
        <v>#REF!</v>
      </c>
      <c r="N188" s="132"/>
      <c r="O188" s="133"/>
      <c r="P188" s="133"/>
      <c r="Q188" s="133"/>
      <c r="R188" s="2219"/>
      <c r="S188" s="1948"/>
      <c r="T188" s="1948"/>
      <c r="U188" s="1948"/>
      <c r="V188" s="1948"/>
      <c r="W188" s="1948"/>
      <c r="X188" s="1948"/>
      <c r="Y188" s="1948"/>
      <c r="Z188" s="1948"/>
      <c r="AA188" s="1948"/>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26"/>
      <c r="BE188" s="126"/>
      <c r="BF188" s="126"/>
      <c r="BG188" s="126"/>
      <c r="BH188" s="126"/>
      <c r="BI188" s="126"/>
      <c r="BJ188" s="126"/>
      <c r="BK188" s="126"/>
      <c r="BL188" s="126"/>
      <c r="BM188" s="126"/>
      <c r="BN188" s="126"/>
      <c r="BO188" s="126"/>
      <c r="BP188" s="126"/>
      <c r="BQ188" s="126"/>
      <c r="BR188" s="126"/>
      <c r="BS188" s="126"/>
      <c r="BT188" s="126"/>
      <c r="BU188" s="126"/>
      <c r="BV188" s="126"/>
      <c r="BW188" s="126"/>
      <c r="BX188" s="126"/>
      <c r="BY188" s="126"/>
      <c r="BZ188" s="126"/>
      <c r="CA188" s="126"/>
      <c r="CB188" s="126"/>
      <c r="CC188" s="126"/>
      <c r="CD188" s="126"/>
      <c r="CE188" s="126"/>
      <c r="CF188" s="126"/>
      <c r="CG188" s="126"/>
      <c r="CH188" s="126"/>
      <c r="CI188" s="126"/>
      <c r="CJ188" s="126"/>
      <c r="CK188" s="126"/>
      <c r="CL188" s="126"/>
      <c r="CM188" s="126"/>
      <c r="CN188" s="126"/>
      <c r="CO188" s="126"/>
      <c r="CP188" s="126"/>
      <c r="CQ188" s="126"/>
      <c r="CR188" s="126"/>
      <c r="CS188" s="126"/>
      <c r="CT188" s="126"/>
      <c r="CU188" s="126"/>
      <c r="CV188" s="126"/>
      <c r="CW188" s="126"/>
      <c r="CX188" s="126"/>
      <c r="CY188" s="126"/>
      <c r="CZ188" s="126"/>
      <c r="DA188" s="126"/>
      <c r="DB188" s="126"/>
      <c r="DC188" s="126"/>
      <c r="DD188" s="126"/>
      <c r="DE188" s="126"/>
      <c r="DF188" s="126"/>
      <c r="DG188" s="126"/>
      <c r="DH188" s="126"/>
      <c r="DI188" s="126"/>
      <c r="DJ188" s="126"/>
      <c r="DK188" s="126"/>
      <c r="DL188" s="126"/>
      <c r="DM188" s="126"/>
      <c r="DN188" s="126"/>
      <c r="DO188" s="126"/>
      <c r="DP188" s="126"/>
      <c r="DQ188" s="126"/>
      <c r="DR188" s="126"/>
      <c r="DS188" s="126"/>
      <c r="DT188" s="126"/>
      <c r="DU188" s="126"/>
      <c r="DV188" s="126"/>
      <c r="DW188" s="126"/>
      <c r="DX188" s="126"/>
      <c r="DY188" s="126"/>
      <c r="DZ188" s="126"/>
      <c r="EA188" s="126"/>
      <c r="EB188" s="126"/>
      <c r="EC188" s="126"/>
      <c r="ED188" s="126"/>
      <c r="EE188" s="126"/>
      <c r="EF188" s="126"/>
      <c r="EG188" s="126"/>
      <c r="EH188" s="126"/>
      <c r="EI188" s="126"/>
      <c r="EJ188" s="126"/>
      <c r="EK188" s="126"/>
      <c r="EL188" s="126"/>
      <c r="EM188" s="126"/>
      <c r="EN188" s="126"/>
      <c r="EO188" s="126"/>
      <c r="EP188" s="126"/>
      <c r="EQ188" s="126"/>
      <c r="ER188" s="126"/>
      <c r="ES188" s="126"/>
      <c r="ET188" s="126"/>
      <c r="EU188" s="126"/>
      <c r="EV188" s="126"/>
      <c r="EW188" s="126"/>
      <c r="EX188" s="126"/>
      <c r="EY188" s="126"/>
      <c r="EZ188" s="126"/>
      <c r="FA188" s="126"/>
      <c r="FB188" s="126"/>
      <c r="FC188" s="126"/>
      <c r="FD188" s="126"/>
      <c r="FE188" s="126"/>
      <c r="FF188" s="126"/>
      <c r="FG188" s="126"/>
      <c r="FH188" s="126"/>
      <c r="FI188" s="126"/>
      <c r="FJ188" s="126"/>
      <c r="FK188" s="126"/>
      <c r="FL188" s="126"/>
      <c r="FM188" s="126"/>
      <c r="FN188" s="126"/>
      <c r="FO188" s="126"/>
      <c r="FP188" s="126"/>
      <c r="FQ188" s="126"/>
      <c r="FR188" s="126"/>
      <c r="FS188" s="126"/>
      <c r="FT188" s="126"/>
      <c r="FU188" s="126"/>
      <c r="FV188" s="126"/>
      <c r="FW188" s="126"/>
      <c r="FX188" s="126"/>
    </row>
    <row r="189" spans="1:180" s="379" customFormat="1">
      <c r="A189" s="1024" t="s">
        <v>1588</v>
      </c>
      <c r="B189" s="156" t="s">
        <v>2285</v>
      </c>
      <c r="C189" s="555">
        <v>42437</v>
      </c>
      <c r="D189" s="158">
        <v>46082</v>
      </c>
      <c r="E189" s="158" t="str">
        <f t="shared" ca="1" si="22"/>
        <v>CADUCADO</v>
      </c>
      <c r="F189" s="158" t="str">
        <f t="shared" ca="1" si="23"/>
        <v>ALERTA</v>
      </c>
      <c r="G189" s="156" t="s">
        <v>1278</v>
      </c>
      <c r="H189" s="556" t="s">
        <v>2305</v>
      </c>
      <c r="I189" s="160" t="s">
        <v>2325</v>
      </c>
      <c r="J189" s="160" t="s">
        <v>1873</v>
      </c>
      <c r="K189" s="809" t="s">
        <v>2344</v>
      </c>
      <c r="L189" s="132"/>
      <c r="M189" s="132" t="str">
        <f t="shared" ref="M189:M209" si="24">IF(ISNUMBER(FIND("/",$B186,1)),MID($B186,1,FIND("/",$B186,1)-1),$B186)</f>
        <v>D1603-18</v>
      </c>
      <c r="N189" s="132"/>
      <c r="O189" s="133"/>
      <c r="P189" s="133"/>
      <c r="Q189" s="133"/>
      <c r="R189" s="2219"/>
      <c r="S189" s="1948"/>
      <c r="T189" s="1948"/>
      <c r="U189" s="1948"/>
      <c r="V189" s="1948"/>
      <c r="W189" s="1948"/>
      <c r="X189" s="1948"/>
      <c r="Y189" s="1948"/>
      <c r="Z189" s="1948"/>
      <c r="AA189" s="1948"/>
      <c r="AB189" s="126"/>
      <c r="AC189" s="126"/>
      <c r="AD189" s="126"/>
      <c r="AE189" s="126"/>
      <c r="AF189" s="126"/>
      <c r="AG189" s="126"/>
      <c r="AH189" s="126"/>
      <c r="AI189" s="126"/>
      <c r="AJ189" s="126"/>
      <c r="AK189" s="126"/>
      <c r="AL189" s="126"/>
      <c r="AM189" s="126"/>
      <c r="AN189" s="126"/>
      <c r="AO189" s="126"/>
      <c r="AP189" s="126"/>
      <c r="AQ189" s="126"/>
      <c r="AR189" s="126"/>
      <c r="AS189" s="126"/>
      <c r="AT189" s="126"/>
      <c r="AU189" s="126"/>
      <c r="AV189" s="126"/>
      <c r="AW189" s="126"/>
      <c r="AX189" s="126"/>
      <c r="AY189" s="126"/>
      <c r="AZ189" s="126"/>
      <c r="BA189" s="126"/>
      <c r="BB189" s="126"/>
      <c r="BC189" s="126"/>
      <c r="BD189" s="126"/>
      <c r="BE189" s="126"/>
      <c r="BF189" s="126"/>
      <c r="BG189" s="126"/>
      <c r="BH189" s="126"/>
      <c r="BI189" s="126"/>
      <c r="BJ189" s="126"/>
      <c r="BK189" s="126"/>
      <c r="BL189" s="126"/>
      <c r="BM189" s="126"/>
      <c r="BN189" s="126"/>
      <c r="BO189" s="126"/>
      <c r="BP189" s="126"/>
      <c r="BQ189" s="126"/>
      <c r="BR189" s="126"/>
      <c r="BS189" s="126"/>
      <c r="BT189" s="126"/>
      <c r="BU189" s="126"/>
      <c r="BV189" s="126"/>
      <c r="BW189" s="126"/>
      <c r="BX189" s="126"/>
      <c r="BY189" s="126"/>
      <c r="BZ189" s="126"/>
      <c r="CA189" s="126"/>
      <c r="CB189" s="126"/>
      <c r="CC189" s="126"/>
      <c r="CD189" s="126"/>
      <c r="CE189" s="126"/>
      <c r="CF189" s="126"/>
      <c r="CG189" s="126"/>
      <c r="CH189" s="126"/>
      <c r="CI189" s="126"/>
      <c r="CJ189" s="126"/>
      <c r="CK189" s="126"/>
      <c r="CL189" s="126"/>
      <c r="CM189" s="126"/>
      <c r="CN189" s="126"/>
      <c r="CO189" s="126"/>
      <c r="CP189" s="126"/>
      <c r="CQ189" s="126"/>
      <c r="CR189" s="126"/>
      <c r="CS189" s="126"/>
      <c r="CT189" s="126"/>
      <c r="CU189" s="126"/>
      <c r="CV189" s="126"/>
      <c r="CW189" s="126"/>
      <c r="CX189" s="126"/>
      <c r="CY189" s="126"/>
      <c r="CZ189" s="126"/>
      <c r="DA189" s="126"/>
      <c r="DB189" s="126"/>
      <c r="DC189" s="126"/>
      <c r="DD189" s="126"/>
      <c r="DE189" s="126"/>
      <c r="DF189" s="126"/>
      <c r="DG189" s="126"/>
      <c r="DH189" s="126"/>
      <c r="DI189" s="126"/>
      <c r="DJ189" s="126"/>
      <c r="DK189" s="126"/>
      <c r="DL189" s="126"/>
      <c r="DM189" s="126"/>
      <c r="DN189" s="126"/>
      <c r="DO189" s="126"/>
      <c r="DP189" s="126"/>
      <c r="DQ189" s="126"/>
      <c r="DR189" s="126"/>
      <c r="DS189" s="126"/>
      <c r="DT189" s="126"/>
      <c r="DU189" s="126"/>
      <c r="DV189" s="126"/>
      <c r="DW189" s="126"/>
      <c r="DX189" s="126"/>
      <c r="DY189" s="126"/>
      <c r="DZ189" s="126"/>
      <c r="EA189" s="126"/>
      <c r="EB189" s="126"/>
      <c r="EC189" s="126"/>
      <c r="ED189" s="126"/>
      <c r="EE189" s="126"/>
      <c r="EF189" s="126"/>
      <c r="EG189" s="126"/>
      <c r="EH189" s="126"/>
      <c r="EI189" s="126"/>
      <c r="EJ189" s="126"/>
      <c r="EK189" s="126"/>
      <c r="EL189" s="126"/>
      <c r="EM189" s="126"/>
      <c r="EN189" s="126"/>
      <c r="EO189" s="126"/>
      <c r="EP189" s="126"/>
      <c r="EQ189" s="126"/>
      <c r="ER189" s="126"/>
      <c r="ES189" s="126"/>
      <c r="ET189" s="126"/>
      <c r="EU189" s="126"/>
      <c r="EV189" s="126"/>
      <c r="EW189" s="126"/>
      <c r="EX189" s="126"/>
      <c r="EY189" s="126"/>
      <c r="EZ189" s="126"/>
      <c r="FA189" s="126"/>
      <c r="FB189" s="126"/>
      <c r="FC189" s="126"/>
      <c r="FD189" s="126"/>
      <c r="FE189" s="126"/>
      <c r="FF189" s="126"/>
      <c r="FG189" s="126"/>
      <c r="FH189" s="126"/>
      <c r="FI189" s="126"/>
      <c r="FJ189" s="126"/>
      <c r="FK189" s="126"/>
      <c r="FL189" s="126"/>
      <c r="FM189" s="126"/>
      <c r="FN189" s="126"/>
      <c r="FO189" s="126"/>
      <c r="FP189" s="126"/>
      <c r="FQ189" s="126"/>
      <c r="FR189" s="126"/>
      <c r="FS189" s="126"/>
      <c r="FT189" s="126"/>
      <c r="FU189" s="126"/>
      <c r="FV189" s="126"/>
      <c r="FW189" s="126"/>
      <c r="FX189" s="126"/>
    </row>
    <row r="190" spans="1:180" s="134" customFormat="1" ht="30">
      <c r="A190" s="1024" t="s">
        <v>1588</v>
      </c>
      <c r="B190" s="156" t="s">
        <v>2286</v>
      </c>
      <c r="C190" s="555">
        <v>42437</v>
      </c>
      <c r="D190" s="158">
        <v>46082</v>
      </c>
      <c r="E190" s="158" t="str">
        <f t="shared" ca="1" si="22"/>
        <v>CADUCADO</v>
      </c>
      <c r="F190" s="158" t="str">
        <f t="shared" ca="1" si="23"/>
        <v>ALERTA</v>
      </c>
      <c r="G190" s="156" t="s">
        <v>1278</v>
      </c>
      <c r="H190" s="556" t="s">
        <v>2306</v>
      </c>
      <c r="I190" s="160" t="s">
        <v>2326</v>
      </c>
      <c r="J190" s="160" t="s">
        <v>1873</v>
      </c>
      <c r="K190" s="809" t="s">
        <v>2345</v>
      </c>
      <c r="L190" s="132"/>
      <c r="M190" s="132" t="str">
        <f t="shared" si="24"/>
        <v>D1603-18</v>
      </c>
      <c r="N190" s="132"/>
      <c r="O190" s="133"/>
      <c r="P190" s="133"/>
      <c r="Q190" s="133"/>
      <c r="R190" s="2219"/>
      <c r="S190" s="1948"/>
      <c r="T190" s="1948"/>
      <c r="U190" s="1948"/>
      <c r="V190" s="1948"/>
      <c r="W190" s="1948"/>
      <c r="X190" s="1948"/>
      <c r="Y190" s="1948"/>
      <c r="Z190" s="1948"/>
      <c r="AA190" s="1948"/>
      <c r="AB190" s="126"/>
      <c r="AC190" s="126"/>
      <c r="AD190" s="126"/>
      <c r="AE190" s="126"/>
      <c r="AF190" s="126"/>
      <c r="AG190" s="126"/>
      <c r="AH190" s="126"/>
      <c r="AI190" s="126"/>
      <c r="AJ190" s="126"/>
      <c r="AK190" s="126"/>
      <c r="AL190" s="126"/>
      <c r="AM190" s="126"/>
      <c r="AN190" s="126"/>
      <c r="AO190" s="126"/>
      <c r="AP190" s="126"/>
      <c r="AQ190" s="126"/>
      <c r="AR190" s="126"/>
      <c r="AS190" s="126"/>
      <c r="AT190" s="126"/>
      <c r="AU190" s="126"/>
      <c r="AV190" s="126"/>
      <c r="AW190" s="126"/>
      <c r="AX190" s="126"/>
      <c r="AY190" s="126"/>
      <c r="AZ190" s="126"/>
      <c r="BA190" s="126"/>
      <c r="BB190" s="126"/>
      <c r="BC190" s="126"/>
      <c r="BD190" s="126"/>
      <c r="BE190" s="126"/>
      <c r="BF190" s="126"/>
      <c r="BG190" s="126"/>
      <c r="BH190" s="126"/>
      <c r="BI190" s="126"/>
      <c r="BJ190" s="126"/>
      <c r="BK190" s="126"/>
      <c r="BL190" s="126"/>
      <c r="BM190" s="126"/>
      <c r="BN190" s="126"/>
      <c r="BO190" s="126"/>
      <c r="BP190" s="126"/>
      <c r="BQ190" s="126"/>
      <c r="BR190" s="126"/>
      <c r="BS190" s="126"/>
      <c r="BT190" s="126"/>
      <c r="BU190" s="126"/>
      <c r="BV190" s="126"/>
      <c r="BW190" s="126"/>
      <c r="BX190" s="126"/>
      <c r="BY190" s="126"/>
      <c r="BZ190" s="126"/>
      <c r="CA190" s="126"/>
      <c r="CB190" s="126"/>
      <c r="CC190" s="126"/>
      <c r="CD190" s="126"/>
      <c r="CE190" s="126"/>
      <c r="CF190" s="126"/>
      <c r="CG190" s="126"/>
      <c r="CH190" s="126"/>
      <c r="CI190" s="126"/>
      <c r="CJ190" s="126"/>
      <c r="CK190" s="126"/>
      <c r="CL190" s="126"/>
      <c r="CM190" s="126"/>
      <c r="CN190" s="126"/>
      <c r="CO190" s="126"/>
      <c r="CP190" s="126"/>
      <c r="CQ190" s="126"/>
      <c r="CR190" s="126"/>
      <c r="CS190" s="126"/>
      <c r="CT190" s="126"/>
      <c r="CU190" s="126"/>
      <c r="CV190" s="126"/>
      <c r="CW190" s="126"/>
      <c r="CX190" s="126"/>
      <c r="CY190" s="126"/>
      <c r="CZ190" s="126"/>
      <c r="DA190" s="126"/>
      <c r="DB190" s="126"/>
      <c r="DC190" s="126"/>
      <c r="DD190" s="126"/>
      <c r="DE190" s="126"/>
      <c r="DF190" s="126"/>
      <c r="DG190" s="126"/>
      <c r="DH190" s="126"/>
      <c r="DI190" s="126"/>
      <c r="DJ190" s="126"/>
      <c r="DK190" s="126"/>
      <c r="DL190" s="126"/>
      <c r="DM190" s="126"/>
      <c r="DN190" s="126"/>
      <c r="DO190" s="126"/>
      <c r="DP190" s="126"/>
      <c r="DQ190" s="126"/>
      <c r="DR190" s="126"/>
      <c r="DS190" s="126"/>
      <c r="DT190" s="126"/>
      <c r="DU190" s="126"/>
      <c r="DV190" s="126"/>
      <c r="DW190" s="126"/>
      <c r="DX190" s="126"/>
      <c r="DY190" s="126"/>
      <c r="DZ190" s="126"/>
      <c r="EA190" s="126"/>
      <c r="EB190" s="126"/>
      <c r="EC190" s="126"/>
      <c r="ED190" s="126"/>
      <c r="EE190" s="126"/>
      <c r="EF190" s="126"/>
      <c r="EG190" s="126"/>
      <c r="EH190" s="126"/>
      <c r="EI190" s="126"/>
      <c r="EJ190" s="126"/>
      <c r="EK190" s="126"/>
      <c r="EL190" s="126"/>
      <c r="EM190" s="126"/>
      <c r="EN190" s="126"/>
      <c r="EO190" s="126"/>
      <c r="EP190" s="126"/>
      <c r="EQ190" s="126"/>
      <c r="ER190" s="126"/>
      <c r="ES190" s="126"/>
      <c r="ET190" s="126"/>
      <c r="EU190" s="126"/>
      <c r="EV190" s="126"/>
      <c r="EW190" s="126"/>
      <c r="EX190" s="126"/>
      <c r="EY190" s="126"/>
      <c r="EZ190" s="126"/>
      <c r="FA190" s="126"/>
      <c r="FB190" s="126"/>
      <c r="FC190" s="126"/>
      <c r="FD190" s="126"/>
      <c r="FE190" s="126"/>
      <c r="FF190" s="126"/>
      <c r="FG190" s="126"/>
      <c r="FH190" s="126"/>
      <c r="FI190" s="126"/>
      <c r="FJ190" s="126"/>
      <c r="FK190" s="126"/>
      <c r="FL190" s="126"/>
      <c r="FM190" s="126"/>
      <c r="FN190" s="126"/>
      <c r="FO190" s="126"/>
      <c r="FP190" s="126"/>
      <c r="FQ190" s="126"/>
      <c r="FR190" s="126"/>
      <c r="FS190" s="126"/>
      <c r="FT190" s="126"/>
      <c r="FU190" s="126"/>
      <c r="FV190" s="126"/>
      <c r="FW190" s="126"/>
      <c r="FX190" s="126"/>
    </row>
    <row r="191" spans="1:180" s="134" customFormat="1" ht="30">
      <c r="A191" s="1024" t="s">
        <v>1588</v>
      </c>
      <c r="B191" s="156" t="s">
        <v>2287</v>
      </c>
      <c r="C191" s="555">
        <v>42437</v>
      </c>
      <c r="D191" s="158">
        <v>46082</v>
      </c>
      <c r="E191" s="158" t="str">
        <f t="shared" ca="1" si="22"/>
        <v>CADUCADO</v>
      </c>
      <c r="F191" s="158" t="str">
        <f t="shared" ca="1" si="23"/>
        <v>ALERTA</v>
      </c>
      <c r="G191" s="156" t="s">
        <v>1278</v>
      </c>
      <c r="H191" s="556" t="s">
        <v>2307</v>
      </c>
      <c r="I191" s="160" t="s">
        <v>2327</v>
      </c>
      <c r="J191" s="160" t="s">
        <v>1873</v>
      </c>
      <c r="K191" s="809" t="s">
        <v>2346</v>
      </c>
      <c r="L191" s="132"/>
      <c r="M191" s="132" t="str">
        <f t="shared" si="24"/>
        <v>D1603-18</v>
      </c>
      <c r="N191" s="132"/>
      <c r="O191" s="133"/>
      <c r="P191" s="133"/>
      <c r="Q191" s="133"/>
      <c r="R191" s="2219"/>
      <c r="S191" s="1948"/>
      <c r="T191" s="1948"/>
      <c r="U191" s="1948"/>
      <c r="V191" s="1948"/>
      <c r="W191" s="1948"/>
      <c r="X191" s="1948"/>
      <c r="Y191" s="1948"/>
      <c r="Z191" s="1948"/>
      <c r="AA191" s="1948"/>
      <c r="AB191" s="126"/>
      <c r="AC191" s="126"/>
      <c r="AD191" s="126"/>
      <c r="AE191" s="126"/>
      <c r="AF191" s="126"/>
      <c r="AG191" s="126"/>
      <c r="AH191" s="126"/>
      <c r="AI191" s="126"/>
      <c r="AJ191" s="126"/>
      <c r="AK191" s="126"/>
      <c r="AL191" s="126"/>
      <c r="AM191" s="126"/>
      <c r="AN191" s="126"/>
      <c r="AO191" s="126"/>
      <c r="AP191" s="126"/>
      <c r="AQ191" s="126"/>
      <c r="AR191" s="126"/>
      <c r="AS191" s="126"/>
      <c r="AT191" s="126"/>
      <c r="AU191" s="126"/>
      <c r="AV191" s="126"/>
      <c r="AW191" s="126"/>
      <c r="AX191" s="126"/>
      <c r="AY191" s="126"/>
      <c r="AZ191" s="126"/>
      <c r="BA191" s="126"/>
      <c r="BB191" s="126"/>
      <c r="BC191" s="126"/>
      <c r="BD191" s="126"/>
      <c r="BE191" s="126"/>
      <c r="BF191" s="126"/>
      <c r="BG191" s="126"/>
      <c r="BH191" s="126"/>
      <c r="BI191" s="126"/>
      <c r="BJ191" s="126"/>
      <c r="BK191" s="126"/>
      <c r="BL191" s="126"/>
      <c r="BM191" s="126"/>
      <c r="BN191" s="126"/>
      <c r="BO191" s="126"/>
      <c r="BP191" s="126"/>
      <c r="BQ191" s="126"/>
      <c r="BR191" s="126"/>
      <c r="BS191" s="126"/>
      <c r="BT191" s="126"/>
      <c r="BU191" s="126"/>
      <c r="BV191" s="126"/>
      <c r="BW191" s="126"/>
      <c r="BX191" s="126"/>
      <c r="BY191" s="126"/>
      <c r="BZ191" s="126"/>
      <c r="CA191" s="126"/>
      <c r="CB191" s="126"/>
      <c r="CC191" s="126"/>
      <c r="CD191" s="126"/>
      <c r="CE191" s="126"/>
      <c r="CF191" s="126"/>
      <c r="CG191" s="126"/>
      <c r="CH191" s="126"/>
      <c r="CI191" s="126"/>
      <c r="CJ191" s="126"/>
      <c r="CK191" s="126"/>
      <c r="CL191" s="126"/>
      <c r="CM191" s="126"/>
      <c r="CN191" s="126"/>
      <c r="CO191" s="126"/>
      <c r="CP191" s="126"/>
      <c r="CQ191" s="126"/>
      <c r="CR191" s="126"/>
      <c r="CS191" s="126"/>
      <c r="CT191" s="126"/>
      <c r="CU191" s="126"/>
      <c r="CV191" s="126"/>
      <c r="CW191" s="126"/>
      <c r="CX191" s="126"/>
      <c r="CY191" s="126"/>
      <c r="CZ191" s="126"/>
      <c r="DA191" s="126"/>
      <c r="DB191" s="126"/>
      <c r="DC191" s="126"/>
      <c r="DD191" s="126"/>
      <c r="DE191" s="126"/>
      <c r="DF191" s="126"/>
      <c r="DG191" s="126"/>
      <c r="DH191" s="126"/>
      <c r="DI191" s="126"/>
      <c r="DJ191" s="126"/>
      <c r="DK191" s="126"/>
      <c r="DL191" s="126"/>
      <c r="DM191" s="126"/>
      <c r="DN191" s="126"/>
      <c r="DO191" s="126"/>
      <c r="DP191" s="126"/>
      <c r="DQ191" s="126"/>
      <c r="DR191" s="126"/>
      <c r="DS191" s="126"/>
      <c r="DT191" s="126"/>
      <c r="DU191" s="126"/>
      <c r="DV191" s="126"/>
      <c r="DW191" s="126"/>
      <c r="DX191" s="126"/>
      <c r="DY191" s="126"/>
      <c r="DZ191" s="126"/>
      <c r="EA191" s="126"/>
      <c r="EB191" s="126"/>
      <c r="EC191" s="126"/>
      <c r="ED191" s="126"/>
      <c r="EE191" s="126"/>
      <c r="EF191" s="126"/>
      <c r="EG191" s="126"/>
      <c r="EH191" s="126"/>
      <c r="EI191" s="126"/>
      <c r="EJ191" s="126"/>
      <c r="EK191" s="126"/>
      <c r="EL191" s="126"/>
      <c r="EM191" s="126"/>
      <c r="EN191" s="126"/>
      <c r="EO191" s="126"/>
      <c r="EP191" s="126"/>
      <c r="EQ191" s="126"/>
      <c r="ER191" s="126"/>
      <c r="ES191" s="126"/>
      <c r="ET191" s="126"/>
      <c r="EU191" s="126"/>
      <c r="EV191" s="126"/>
      <c r="EW191" s="126"/>
      <c r="EX191" s="126"/>
      <c r="EY191" s="126"/>
      <c r="EZ191" s="126"/>
      <c r="FA191" s="126"/>
      <c r="FB191" s="126"/>
      <c r="FC191" s="126"/>
      <c r="FD191" s="126"/>
      <c r="FE191" s="126"/>
      <c r="FF191" s="126"/>
      <c r="FG191" s="126"/>
      <c r="FH191" s="126"/>
      <c r="FI191" s="126"/>
      <c r="FJ191" s="126"/>
      <c r="FK191" s="126"/>
      <c r="FL191" s="126"/>
      <c r="FM191" s="126"/>
      <c r="FN191" s="126"/>
      <c r="FO191" s="126"/>
      <c r="FP191" s="126"/>
      <c r="FQ191" s="126"/>
      <c r="FR191" s="126"/>
      <c r="FS191" s="126"/>
      <c r="FT191" s="126"/>
      <c r="FU191" s="126"/>
      <c r="FV191" s="126"/>
      <c r="FW191" s="126"/>
      <c r="FX191" s="126"/>
    </row>
    <row r="192" spans="1:180" s="134" customFormat="1">
      <c r="A192" s="1024" t="s">
        <v>1588</v>
      </c>
      <c r="B192" s="156" t="s">
        <v>2288</v>
      </c>
      <c r="C192" s="555">
        <v>42437</v>
      </c>
      <c r="D192" s="158">
        <v>46082</v>
      </c>
      <c r="E192" s="158" t="str">
        <f t="shared" ca="1" si="22"/>
        <v>CADUCADO</v>
      </c>
      <c r="F192" s="158" t="str">
        <f t="shared" ca="1" si="23"/>
        <v>ALERTA</v>
      </c>
      <c r="G192" s="156" t="s">
        <v>1278</v>
      </c>
      <c r="H192" s="556" t="s">
        <v>2308</v>
      </c>
      <c r="I192" s="160" t="s">
        <v>2328</v>
      </c>
      <c r="J192" s="160" t="s">
        <v>1873</v>
      </c>
      <c r="K192" s="809" t="s">
        <v>2347</v>
      </c>
      <c r="L192" s="132"/>
      <c r="M192" s="132" t="str">
        <f t="shared" si="24"/>
        <v>D1603-18</v>
      </c>
      <c r="N192" s="132"/>
      <c r="O192" s="133"/>
      <c r="P192" s="133"/>
      <c r="Q192" s="133"/>
      <c r="R192" s="2219"/>
      <c r="S192" s="1948"/>
      <c r="T192" s="1948"/>
      <c r="U192" s="1948"/>
      <c r="V192" s="1948"/>
      <c r="W192" s="1948"/>
      <c r="X192" s="1948"/>
      <c r="Y192" s="1948"/>
      <c r="Z192" s="1948"/>
      <c r="AA192" s="1948"/>
      <c r="AB192" s="126"/>
      <c r="AC192" s="126"/>
      <c r="AD192" s="126"/>
      <c r="AE192" s="126"/>
      <c r="AF192" s="126"/>
      <c r="AG192" s="126"/>
      <c r="AH192" s="126"/>
      <c r="AI192" s="126"/>
      <c r="AJ192" s="126"/>
      <c r="AK192" s="126"/>
      <c r="AL192" s="126"/>
      <c r="AM192" s="126"/>
      <c r="AN192" s="126"/>
      <c r="AO192" s="126"/>
      <c r="AP192" s="126"/>
      <c r="AQ192" s="126"/>
      <c r="AR192" s="126"/>
      <c r="AS192" s="126"/>
      <c r="AT192" s="126"/>
      <c r="AU192" s="126"/>
      <c r="AV192" s="126"/>
      <c r="AW192" s="126"/>
      <c r="AX192" s="126"/>
      <c r="AY192" s="126"/>
      <c r="AZ192" s="126"/>
      <c r="BA192" s="126"/>
      <c r="BB192" s="126"/>
      <c r="BC192" s="126"/>
      <c r="BD192" s="126"/>
      <c r="BE192" s="126"/>
      <c r="BF192" s="126"/>
      <c r="BG192" s="126"/>
      <c r="BH192" s="126"/>
      <c r="BI192" s="126"/>
      <c r="BJ192" s="126"/>
      <c r="BK192" s="126"/>
      <c r="BL192" s="126"/>
      <c r="BM192" s="126"/>
      <c r="BN192" s="126"/>
      <c r="BO192" s="126"/>
      <c r="BP192" s="126"/>
      <c r="BQ192" s="126"/>
      <c r="BR192" s="126"/>
      <c r="BS192" s="126"/>
      <c r="BT192" s="126"/>
      <c r="BU192" s="126"/>
      <c r="BV192" s="126"/>
      <c r="BW192" s="126"/>
      <c r="BX192" s="126"/>
      <c r="BY192" s="126"/>
      <c r="BZ192" s="126"/>
      <c r="CA192" s="126"/>
      <c r="CB192" s="126"/>
      <c r="CC192" s="126"/>
      <c r="CD192" s="126"/>
      <c r="CE192" s="126"/>
      <c r="CF192" s="126"/>
      <c r="CG192" s="126"/>
      <c r="CH192" s="126"/>
      <c r="CI192" s="126"/>
      <c r="CJ192" s="126"/>
      <c r="CK192" s="126"/>
      <c r="CL192" s="126"/>
      <c r="CM192" s="126"/>
      <c r="CN192" s="126"/>
      <c r="CO192" s="126"/>
      <c r="CP192" s="126"/>
      <c r="CQ192" s="126"/>
      <c r="CR192" s="126"/>
      <c r="CS192" s="126"/>
      <c r="CT192" s="126"/>
      <c r="CU192" s="126"/>
      <c r="CV192" s="126"/>
      <c r="CW192" s="126"/>
      <c r="CX192" s="126"/>
      <c r="CY192" s="126"/>
      <c r="CZ192" s="126"/>
      <c r="DA192" s="126"/>
      <c r="DB192" s="126"/>
      <c r="DC192" s="126"/>
      <c r="DD192" s="126"/>
      <c r="DE192" s="126"/>
      <c r="DF192" s="126"/>
      <c r="DG192" s="126"/>
      <c r="DH192" s="126"/>
      <c r="DI192" s="126"/>
      <c r="DJ192" s="126"/>
      <c r="DK192" s="126"/>
      <c r="DL192" s="126"/>
      <c r="DM192" s="126"/>
      <c r="DN192" s="126"/>
      <c r="DO192" s="126"/>
      <c r="DP192" s="126"/>
      <c r="DQ192" s="126"/>
      <c r="DR192" s="126"/>
      <c r="DS192" s="126"/>
      <c r="DT192" s="126"/>
      <c r="DU192" s="126"/>
      <c r="DV192" s="126"/>
      <c r="DW192" s="126"/>
      <c r="DX192" s="126"/>
      <c r="DY192" s="126"/>
      <c r="DZ192" s="126"/>
      <c r="EA192" s="126"/>
      <c r="EB192" s="126"/>
      <c r="EC192" s="126"/>
      <c r="ED192" s="126"/>
      <c r="EE192" s="126"/>
      <c r="EF192" s="126"/>
      <c r="EG192" s="126"/>
      <c r="EH192" s="126"/>
      <c r="EI192" s="126"/>
      <c r="EJ192" s="126"/>
      <c r="EK192" s="126"/>
      <c r="EL192" s="126"/>
      <c r="EM192" s="126"/>
      <c r="EN192" s="126"/>
      <c r="EO192" s="126"/>
      <c r="EP192" s="126"/>
      <c r="EQ192" s="126"/>
      <c r="ER192" s="126"/>
      <c r="ES192" s="126"/>
      <c r="ET192" s="126"/>
      <c r="EU192" s="126"/>
      <c r="EV192" s="126"/>
      <c r="EW192" s="126"/>
      <c r="EX192" s="126"/>
      <c r="EY192" s="126"/>
      <c r="EZ192" s="126"/>
      <c r="FA192" s="126"/>
      <c r="FB192" s="126"/>
      <c r="FC192" s="126"/>
      <c r="FD192" s="126"/>
      <c r="FE192" s="126"/>
      <c r="FF192" s="126"/>
      <c r="FG192" s="126"/>
      <c r="FH192" s="126"/>
      <c r="FI192" s="126"/>
      <c r="FJ192" s="126"/>
      <c r="FK192" s="126"/>
      <c r="FL192" s="126"/>
      <c r="FM192" s="126"/>
      <c r="FN192" s="126"/>
      <c r="FO192" s="126"/>
      <c r="FP192" s="126"/>
      <c r="FQ192" s="126"/>
      <c r="FR192" s="126"/>
      <c r="FS192" s="126"/>
      <c r="FT192" s="126"/>
      <c r="FU192" s="126"/>
      <c r="FV192" s="126"/>
      <c r="FW192" s="126"/>
      <c r="FX192" s="126"/>
    </row>
    <row r="193" spans="1:180" s="134" customFormat="1">
      <c r="A193" s="1024" t="s">
        <v>1588</v>
      </c>
      <c r="B193" s="156" t="s">
        <v>2289</v>
      </c>
      <c r="C193" s="555">
        <v>42437</v>
      </c>
      <c r="D193" s="158">
        <v>46082</v>
      </c>
      <c r="E193" s="158" t="str">
        <f t="shared" ca="1" si="22"/>
        <v>CADUCADO</v>
      </c>
      <c r="F193" s="158" t="str">
        <f t="shared" ca="1" si="23"/>
        <v>ALERTA</v>
      </c>
      <c r="G193" s="156" t="s">
        <v>1278</v>
      </c>
      <c r="H193" s="556" t="s">
        <v>2309</v>
      </c>
      <c r="I193" s="160" t="s">
        <v>2329</v>
      </c>
      <c r="J193" s="160" t="s">
        <v>1873</v>
      </c>
      <c r="K193" s="809" t="s">
        <v>2348</v>
      </c>
      <c r="L193" s="132"/>
      <c r="M193" s="132" t="str">
        <f t="shared" si="24"/>
        <v>D1603-18</v>
      </c>
      <c r="N193" s="132"/>
      <c r="O193" s="133"/>
      <c r="P193" s="133"/>
      <c r="Q193" s="133"/>
      <c r="R193" s="2219"/>
      <c r="S193" s="1948"/>
      <c r="T193" s="1948"/>
      <c r="U193" s="1948"/>
      <c r="V193" s="1948"/>
      <c r="W193" s="1948"/>
      <c r="X193" s="1948"/>
      <c r="Y193" s="1948"/>
      <c r="Z193" s="1948"/>
      <c r="AA193" s="1948"/>
      <c r="AB193" s="126"/>
      <c r="AC193" s="126"/>
      <c r="AD193" s="126"/>
      <c r="AE193" s="126"/>
      <c r="AF193" s="126"/>
      <c r="AG193" s="126"/>
      <c r="AH193" s="126"/>
      <c r="AI193" s="126"/>
      <c r="AJ193" s="126"/>
      <c r="AK193" s="126"/>
      <c r="AL193" s="126"/>
      <c r="AM193" s="126"/>
      <c r="AN193" s="126"/>
      <c r="AO193" s="126"/>
      <c r="AP193" s="126"/>
      <c r="AQ193" s="126"/>
      <c r="AR193" s="126"/>
      <c r="AS193" s="126"/>
      <c r="AT193" s="126"/>
      <c r="AU193" s="126"/>
      <c r="AV193" s="126"/>
      <c r="AW193" s="126"/>
      <c r="AX193" s="126"/>
      <c r="AY193" s="126"/>
      <c r="AZ193" s="126"/>
      <c r="BA193" s="126"/>
      <c r="BB193" s="126"/>
      <c r="BC193" s="126"/>
      <c r="BD193" s="126"/>
      <c r="BE193" s="126"/>
      <c r="BF193" s="126"/>
      <c r="BG193" s="126"/>
      <c r="BH193" s="126"/>
      <c r="BI193" s="126"/>
      <c r="BJ193" s="126"/>
      <c r="BK193" s="126"/>
      <c r="BL193" s="126"/>
      <c r="BM193" s="126"/>
      <c r="BN193" s="126"/>
      <c r="BO193" s="126"/>
      <c r="BP193" s="126"/>
      <c r="BQ193" s="126"/>
      <c r="BR193" s="126"/>
      <c r="BS193" s="126"/>
      <c r="BT193" s="126"/>
      <c r="BU193" s="126"/>
      <c r="BV193" s="126"/>
      <c r="BW193" s="126"/>
      <c r="BX193" s="126"/>
      <c r="BY193" s="126"/>
      <c r="BZ193" s="126"/>
      <c r="CA193" s="126"/>
      <c r="CB193" s="126"/>
      <c r="CC193" s="126"/>
      <c r="CD193" s="126"/>
      <c r="CE193" s="126"/>
      <c r="CF193" s="126"/>
      <c r="CG193" s="126"/>
      <c r="CH193" s="126"/>
      <c r="CI193" s="126"/>
      <c r="CJ193" s="126"/>
      <c r="CK193" s="126"/>
      <c r="CL193" s="126"/>
      <c r="CM193" s="126"/>
      <c r="CN193" s="126"/>
      <c r="CO193" s="126"/>
      <c r="CP193" s="126"/>
      <c r="CQ193" s="126"/>
      <c r="CR193" s="126"/>
      <c r="CS193" s="126"/>
      <c r="CT193" s="126"/>
      <c r="CU193" s="126"/>
      <c r="CV193" s="126"/>
      <c r="CW193" s="126"/>
      <c r="CX193" s="126"/>
      <c r="CY193" s="126"/>
      <c r="CZ193" s="126"/>
      <c r="DA193" s="126"/>
      <c r="DB193" s="126"/>
      <c r="DC193" s="126"/>
      <c r="DD193" s="126"/>
      <c r="DE193" s="126"/>
      <c r="DF193" s="126"/>
      <c r="DG193" s="126"/>
      <c r="DH193" s="126"/>
      <c r="DI193" s="126"/>
      <c r="DJ193" s="126"/>
      <c r="DK193" s="126"/>
      <c r="DL193" s="126"/>
      <c r="DM193" s="126"/>
      <c r="DN193" s="126"/>
      <c r="DO193" s="126"/>
      <c r="DP193" s="126"/>
      <c r="DQ193" s="126"/>
      <c r="DR193" s="126"/>
      <c r="DS193" s="126"/>
      <c r="DT193" s="126"/>
      <c r="DU193" s="126"/>
      <c r="DV193" s="126"/>
      <c r="DW193" s="126"/>
      <c r="DX193" s="126"/>
      <c r="DY193" s="126"/>
      <c r="DZ193" s="126"/>
      <c r="EA193" s="126"/>
      <c r="EB193" s="126"/>
      <c r="EC193" s="126"/>
      <c r="ED193" s="126"/>
      <c r="EE193" s="126"/>
      <c r="EF193" s="126"/>
      <c r="EG193" s="126"/>
      <c r="EH193" s="126"/>
      <c r="EI193" s="126"/>
      <c r="EJ193" s="126"/>
      <c r="EK193" s="126"/>
      <c r="EL193" s="126"/>
      <c r="EM193" s="126"/>
      <c r="EN193" s="126"/>
      <c r="EO193" s="126"/>
      <c r="EP193" s="126"/>
      <c r="EQ193" s="126"/>
      <c r="ER193" s="126"/>
      <c r="ES193" s="126"/>
      <c r="ET193" s="126"/>
      <c r="EU193" s="126"/>
      <c r="EV193" s="126"/>
      <c r="EW193" s="126"/>
      <c r="EX193" s="126"/>
      <c r="EY193" s="126"/>
      <c r="EZ193" s="126"/>
      <c r="FA193" s="126"/>
      <c r="FB193" s="126"/>
      <c r="FC193" s="126"/>
      <c r="FD193" s="126"/>
      <c r="FE193" s="126"/>
      <c r="FF193" s="126"/>
      <c r="FG193" s="126"/>
      <c r="FH193" s="126"/>
      <c r="FI193" s="126"/>
      <c r="FJ193" s="126"/>
      <c r="FK193" s="126"/>
      <c r="FL193" s="126"/>
      <c r="FM193" s="126"/>
      <c r="FN193" s="126"/>
      <c r="FO193" s="126"/>
      <c r="FP193" s="126"/>
      <c r="FQ193" s="126"/>
      <c r="FR193" s="126"/>
      <c r="FS193" s="126"/>
      <c r="FT193" s="126"/>
      <c r="FU193" s="126"/>
      <c r="FV193" s="126"/>
      <c r="FW193" s="126"/>
      <c r="FX193" s="126"/>
    </row>
    <row r="194" spans="1:180" s="134" customFormat="1" ht="30">
      <c r="A194" s="1024" t="s">
        <v>1588</v>
      </c>
      <c r="B194" s="156" t="s">
        <v>2290</v>
      </c>
      <c r="C194" s="555">
        <v>42437</v>
      </c>
      <c r="D194" s="158">
        <v>46082</v>
      </c>
      <c r="E194" s="158" t="str">
        <f t="shared" ca="1" si="22"/>
        <v>CADUCADO</v>
      </c>
      <c r="F194" s="158" t="str">
        <f t="shared" ca="1" si="23"/>
        <v>ALERTA</v>
      </c>
      <c r="G194" s="156" t="s">
        <v>1278</v>
      </c>
      <c r="H194" s="556" t="s">
        <v>2310</v>
      </c>
      <c r="I194" s="160" t="s">
        <v>2330</v>
      </c>
      <c r="J194" s="160" t="s">
        <v>1873</v>
      </c>
      <c r="K194" s="809" t="s">
        <v>2349</v>
      </c>
      <c r="L194" s="132"/>
      <c r="M194" s="132" t="str">
        <f t="shared" si="24"/>
        <v>D1603-18</v>
      </c>
      <c r="N194" s="132"/>
      <c r="O194" s="133"/>
      <c r="P194" s="133"/>
      <c r="Q194" s="133"/>
      <c r="R194" s="2219"/>
      <c r="S194" s="1948"/>
      <c r="T194" s="1948"/>
      <c r="U194" s="1948"/>
      <c r="V194" s="1948"/>
      <c r="W194" s="1948"/>
      <c r="X194" s="1948"/>
      <c r="Y194" s="1948"/>
      <c r="Z194" s="1948"/>
      <c r="AA194" s="1948"/>
      <c r="AB194" s="126"/>
      <c r="AC194" s="126"/>
      <c r="AD194" s="126"/>
      <c r="AE194" s="126"/>
      <c r="AF194" s="126"/>
      <c r="AG194" s="126"/>
      <c r="AH194" s="126"/>
      <c r="AI194" s="126"/>
      <c r="AJ194" s="126"/>
      <c r="AK194" s="126"/>
      <c r="AL194" s="126"/>
      <c r="AM194" s="126"/>
      <c r="AN194" s="126"/>
      <c r="AO194" s="126"/>
      <c r="AP194" s="126"/>
      <c r="AQ194" s="126"/>
      <c r="AR194" s="126"/>
      <c r="AS194" s="126"/>
      <c r="AT194" s="126"/>
      <c r="AU194" s="126"/>
      <c r="AV194" s="126"/>
      <c r="AW194" s="126"/>
      <c r="AX194" s="126"/>
      <c r="AY194" s="126"/>
      <c r="AZ194" s="126"/>
      <c r="BA194" s="126"/>
      <c r="BB194" s="126"/>
      <c r="BC194" s="126"/>
      <c r="BD194" s="126"/>
      <c r="BE194" s="126"/>
      <c r="BF194" s="126"/>
      <c r="BG194" s="126"/>
      <c r="BH194" s="126"/>
      <c r="BI194" s="126"/>
      <c r="BJ194" s="126"/>
      <c r="BK194" s="126"/>
      <c r="BL194" s="126"/>
      <c r="BM194" s="126"/>
      <c r="BN194" s="126"/>
      <c r="BO194" s="126"/>
      <c r="BP194" s="126"/>
      <c r="BQ194" s="126"/>
      <c r="BR194" s="126"/>
      <c r="BS194" s="126"/>
      <c r="BT194" s="126"/>
      <c r="BU194" s="126"/>
      <c r="BV194" s="126"/>
      <c r="BW194" s="126"/>
      <c r="BX194" s="126"/>
      <c r="BY194" s="126"/>
      <c r="BZ194" s="126"/>
      <c r="CA194" s="126"/>
      <c r="CB194" s="126"/>
      <c r="CC194" s="126"/>
      <c r="CD194" s="126"/>
      <c r="CE194" s="126"/>
      <c r="CF194" s="126"/>
      <c r="CG194" s="126"/>
      <c r="CH194" s="126"/>
      <c r="CI194" s="126"/>
      <c r="CJ194" s="126"/>
      <c r="CK194" s="126"/>
      <c r="CL194" s="126"/>
      <c r="CM194" s="126"/>
      <c r="CN194" s="126"/>
      <c r="CO194" s="126"/>
      <c r="CP194" s="126"/>
      <c r="CQ194" s="126"/>
      <c r="CR194" s="126"/>
      <c r="CS194" s="126"/>
      <c r="CT194" s="126"/>
      <c r="CU194" s="126"/>
      <c r="CV194" s="126"/>
      <c r="CW194" s="126"/>
      <c r="CX194" s="126"/>
      <c r="CY194" s="126"/>
      <c r="CZ194" s="126"/>
      <c r="DA194" s="126"/>
      <c r="DB194" s="126"/>
      <c r="DC194" s="126"/>
      <c r="DD194" s="126"/>
      <c r="DE194" s="126"/>
      <c r="DF194" s="126"/>
      <c r="DG194" s="126"/>
      <c r="DH194" s="126"/>
      <c r="DI194" s="126"/>
      <c r="DJ194" s="126"/>
      <c r="DK194" s="126"/>
      <c r="DL194" s="126"/>
      <c r="DM194" s="126"/>
      <c r="DN194" s="126"/>
      <c r="DO194" s="126"/>
      <c r="DP194" s="126"/>
      <c r="DQ194" s="126"/>
      <c r="DR194" s="126"/>
      <c r="DS194" s="126"/>
      <c r="DT194" s="126"/>
      <c r="DU194" s="126"/>
      <c r="DV194" s="126"/>
      <c r="DW194" s="126"/>
      <c r="DX194" s="126"/>
      <c r="DY194" s="126"/>
      <c r="DZ194" s="126"/>
      <c r="EA194" s="126"/>
      <c r="EB194" s="126"/>
      <c r="EC194" s="126"/>
      <c r="ED194" s="126"/>
      <c r="EE194" s="126"/>
      <c r="EF194" s="126"/>
      <c r="EG194" s="126"/>
      <c r="EH194" s="126"/>
      <c r="EI194" s="126"/>
      <c r="EJ194" s="126"/>
      <c r="EK194" s="126"/>
      <c r="EL194" s="126"/>
      <c r="EM194" s="126"/>
      <c r="EN194" s="126"/>
      <c r="EO194" s="126"/>
      <c r="EP194" s="126"/>
      <c r="EQ194" s="126"/>
      <c r="ER194" s="126"/>
      <c r="ES194" s="126"/>
      <c r="ET194" s="126"/>
      <c r="EU194" s="126"/>
      <c r="EV194" s="126"/>
      <c r="EW194" s="126"/>
      <c r="EX194" s="126"/>
      <c r="EY194" s="126"/>
      <c r="EZ194" s="126"/>
      <c r="FA194" s="126"/>
      <c r="FB194" s="126"/>
      <c r="FC194" s="126"/>
      <c r="FD194" s="126"/>
      <c r="FE194" s="126"/>
      <c r="FF194" s="126"/>
      <c r="FG194" s="126"/>
      <c r="FH194" s="126"/>
      <c r="FI194" s="126"/>
      <c r="FJ194" s="126"/>
      <c r="FK194" s="126"/>
      <c r="FL194" s="126"/>
      <c r="FM194" s="126"/>
      <c r="FN194" s="126"/>
      <c r="FO194" s="126"/>
      <c r="FP194" s="126"/>
      <c r="FQ194" s="126"/>
      <c r="FR194" s="126"/>
      <c r="FS194" s="126"/>
      <c r="FT194" s="126"/>
      <c r="FU194" s="126"/>
      <c r="FV194" s="126"/>
      <c r="FW194" s="126"/>
      <c r="FX194" s="126"/>
    </row>
    <row r="195" spans="1:180" s="134" customFormat="1">
      <c r="A195" s="1024" t="s">
        <v>1588</v>
      </c>
      <c r="B195" s="156" t="s">
        <v>2291</v>
      </c>
      <c r="C195" s="555">
        <v>42437</v>
      </c>
      <c r="D195" s="158">
        <v>46082</v>
      </c>
      <c r="E195" s="158" t="str">
        <f t="shared" ca="1" si="22"/>
        <v>CADUCADO</v>
      </c>
      <c r="F195" s="158" t="str">
        <f t="shared" ca="1" si="23"/>
        <v>ALERTA</v>
      </c>
      <c r="G195" s="156" t="s">
        <v>1278</v>
      </c>
      <c r="H195" s="556" t="s">
        <v>2311</v>
      </c>
      <c r="I195" s="160" t="s">
        <v>2331</v>
      </c>
      <c r="J195" s="160" t="s">
        <v>1873</v>
      </c>
      <c r="K195" s="809" t="s">
        <v>2350</v>
      </c>
      <c r="L195" s="132"/>
      <c r="M195" s="132" t="str">
        <f t="shared" si="24"/>
        <v>D1603-18</v>
      </c>
      <c r="N195" s="132"/>
      <c r="O195" s="133"/>
      <c r="P195" s="133"/>
      <c r="Q195" s="133"/>
      <c r="R195" s="2219"/>
      <c r="S195" s="1948"/>
      <c r="T195" s="1948"/>
      <c r="U195" s="1948"/>
      <c r="V195" s="1948"/>
      <c r="W195" s="1948"/>
      <c r="X195" s="1948"/>
      <c r="Y195" s="1948"/>
      <c r="Z195" s="1948"/>
      <c r="AA195" s="1948"/>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26"/>
      <c r="BE195" s="126"/>
      <c r="BF195" s="126"/>
      <c r="BG195" s="126"/>
      <c r="BH195" s="126"/>
      <c r="BI195" s="126"/>
      <c r="BJ195" s="126"/>
      <c r="BK195" s="126"/>
      <c r="BL195" s="126"/>
      <c r="BM195" s="126"/>
      <c r="BN195" s="126"/>
      <c r="BO195" s="126"/>
      <c r="BP195" s="126"/>
      <c r="BQ195" s="126"/>
      <c r="BR195" s="126"/>
      <c r="BS195" s="126"/>
      <c r="BT195" s="126"/>
      <c r="BU195" s="126"/>
      <c r="BV195" s="126"/>
      <c r="BW195" s="126"/>
      <c r="BX195" s="126"/>
      <c r="BY195" s="126"/>
      <c r="BZ195" s="126"/>
      <c r="CA195" s="126"/>
      <c r="CB195" s="126"/>
      <c r="CC195" s="126"/>
      <c r="CD195" s="126"/>
      <c r="CE195" s="126"/>
      <c r="CF195" s="126"/>
      <c r="CG195" s="126"/>
      <c r="CH195" s="126"/>
      <c r="CI195" s="126"/>
      <c r="CJ195" s="126"/>
      <c r="CK195" s="126"/>
      <c r="CL195" s="126"/>
      <c r="CM195" s="126"/>
      <c r="CN195" s="126"/>
      <c r="CO195" s="126"/>
      <c r="CP195" s="126"/>
      <c r="CQ195" s="126"/>
      <c r="CR195" s="126"/>
      <c r="CS195" s="126"/>
      <c r="CT195" s="126"/>
      <c r="CU195" s="126"/>
      <c r="CV195" s="126"/>
      <c r="CW195" s="126"/>
      <c r="CX195" s="126"/>
      <c r="CY195" s="126"/>
      <c r="CZ195" s="126"/>
      <c r="DA195" s="126"/>
      <c r="DB195" s="126"/>
      <c r="DC195" s="126"/>
      <c r="DD195" s="126"/>
      <c r="DE195" s="126"/>
      <c r="DF195" s="126"/>
      <c r="DG195" s="126"/>
      <c r="DH195" s="126"/>
      <c r="DI195" s="126"/>
      <c r="DJ195" s="126"/>
      <c r="DK195" s="126"/>
      <c r="DL195" s="126"/>
      <c r="DM195" s="126"/>
      <c r="DN195" s="126"/>
      <c r="DO195" s="126"/>
      <c r="DP195" s="126"/>
      <c r="DQ195" s="126"/>
      <c r="DR195" s="126"/>
      <c r="DS195" s="126"/>
      <c r="DT195" s="126"/>
      <c r="DU195" s="126"/>
      <c r="DV195" s="126"/>
      <c r="DW195" s="126"/>
      <c r="DX195" s="126"/>
      <c r="DY195" s="126"/>
      <c r="DZ195" s="126"/>
      <c r="EA195" s="126"/>
      <c r="EB195" s="126"/>
      <c r="EC195" s="126"/>
      <c r="ED195" s="126"/>
      <c r="EE195" s="126"/>
      <c r="EF195" s="126"/>
      <c r="EG195" s="126"/>
      <c r="EH195" s="126"/>
      <c r="EI195" s="126"/>
      <c r="EJ195" s="126"/>
      <c r="EK195" s="126"/>
      <c r="EL195" s="126"/>
      <c r="EM195" s="126"/>
      <c r="EN195" s="126"/>
      <c r="EO195" s="126"/>
      <c r="EP195" s="126"/>
      <c r="EQ195" s="126"/>
      <c r="ER195" s="126"/>
      <c r="ES195" s="126"/>
      <c r="ET195" s="126"/>
      <c r="EU195" s="126"/>
      <c r="EV195" s="126"/>
      <c r="EW195" s="126"/>
      <c r="EX195" s="126"/>
      <c r="EY195" s="126"/>
      <c r="EZ195" s="126"/>
      <c r="FA195" s="126"/>
      <c r="FB195" s="126"/>
      <c r="FC195" s="126"/>
      <c r="FD195" s="126"/>
      <c r="FE195" s="126"/>
      <c r="FF195" s="126"/>
      <c r="FG195" s="126"/>
      <c r="FH195" s="126"/>
      <c r="FI195" s="126"/>
      <c r="FJ195" s="126"/>
      <c r="FK195" s="126"/>
      <c r="FL195" s="126"/>
      <c r="FM195" s="126"/>
      <c r="FN195" s="126"/>
      <c r="FO195" s="126"/>
      <c r="FP195" s="126"/>
      <c r="FQ195" s="126"/>
      <c r="FR195" s="126"/>
      <c r="FS195" s="126"/>
      <c r="FT195" s="126"/>
      <c r="FU195" s="126"/>
      <c r="FV195" s="126"/>
      <c r="FW195" s="126"/>
      <c r="FX195" s="126"/>
    </row>
    <row r="196" spans="1:180" s="134" customFormat="1" ht="30">
      <c r="A196" s="1024" t="s">
        <v>1588</v>
      </c>
      <c r="B196" s="156" t="s">
        <v>2292</v>
      </c>
      <c r="C196" s="555">
        <v>42437</v>
      </c>
      <c r="D196" s="158">
        <v>46082</v>
      </c>
      <c r="E196" s="158" t="str">
        <f t="shared" ca="1" si="22"/>
        <v>CADUCADO</v>
      </c>
      <c r="F196" s="158" t="str">
        <f t="shared" ca="1" si="23"/>
        <v>ALERTA</v>
      </c>
      <c r="G196" s="156" t="s">
        <v>1278</v>
      </c>
      <c r="H196" s="159" t="s">
        <v>2312</v>
      </c>
      <c r="I196" s="160" t="s">
        <v>2332</v>
      </c>
      <c r="J196" s="160" t="s">
        <v>1873</v>
      </c>
      <c r="K196" s="809" t="s">
        <v>2351</v>
      </c>
      <c r="L196" s="132"/>
      <c r="M196" s="132" t="str">
        <f t="shared" si="24"/>
        <v>D1603-18</v>
      </c>
      <c r="N196" s="132"/>
      <c r="O196" s="133"/>
      <c r="P196" s="133"/>
      <c r="Q196" s="133"/>
      <c r="R196" s="2219"/>
      <c r="S196" s="1948"/>
      <c r="T196" s="1948"/>
      <c r="U196" s="1948"/>
      <c r="V196" s="1948"/>
      <c r="W196" s="1948"/>
      <c r="X196" s="1948"/>
      <c r="Y196" s="1948"/>
      <c r="Z196" s="1948"/>
      <c r="AA196" s="1948"/>
      <c r="AB196" s="126"/>
      <c r="AC196" s="126"/>
      <c r="AD196" s="126"/>
      <c r="AE196" s="126"/>
      <c r="AF196" s="126"/>
      <c r="AG196" s="126"/>
      <c r="AH196" s="126"/>
      <c r="AI196" s="126"/>
      <c r="AJ196" s="126"/>
      <c r="AK196" s="126"/>
      <c r="AL196" s="126"/>
      <c r="AM196" s="126"/>
      <c r="AN196" s="126"/>
      <c r="AO196" s="126"/>
      <c r="AP196" s="126"/>
      <c r="AQ196" s="126"/>
      <c r="AR196" s="126"/>
      <c r="AS196" s="126"/>
      <c r="AT196" s="126"/>
      <c r="AU196" s="126"/>
      <c r="AV196" s="126"/>
      <c r="AW196" s="126"/>
      <c r="AX196" s="126"/>
      <c r="AY196" s="126"/>
      <c r="AZ196" s="126"/>
      <c r="BA196" s="126"/>
      <c r="BB196" s="126"/>
      <c r="BC196" s="126"/>
      <c r="BD196" s="126"/>
      <c r="BE196" s="126"/>
      <c r="BF196" s="126"/>
      <c r="BG196" s="126"/>
      <c r="BH196" s="126"/>
      <c r="BI196" s="126"/>
      <c r="BJ196" s="126"/>
      <c r="BK196" s="126"/>
      <c r="BL196" s="126"/>
      <c r="BM196" s="126"/>
      <c r="BN196" s="126"/>
      <c r="BO196" s="126"/>
      <c r="BP196" s="126"/>
      <c r="BQ196" s="126"/>
      <c r="BR196" s="126"/>
      <c r="BS196" s="126"/>
      <c r="BT196" s="126"/>
      <c r="BU196" s="126"/>
      <c r="BV196" s="126"/>
      <c r="BW196" s="126"/>
      <c r="BX196" s="126"/>
      <c r="BY196" s="126"/>
      <c r="BZ196" s="126"/>
      <c r="CA196" s="126"/>
      <c r="CB196" s="126"/>
      <c r="CC196" s="126"/>
      <c r="CD196" s="126"/>
      <c r="CE196" s="126"/>
      <c r="CF196" s="126"/>
      <c r="CG196" s="126"/>
      <c r="CH196" s="126"/>
      <c r="CI196" s="126"/>
      <c r="CJ196" s="126"/>
      <c r="CK196" s="126"/>
      <c r="CL196" s="126"/>
      <c r="CM196" s="126"/>
      <c r="CN196" s="126"/>
      <c r="CO196" s="126"/>
      <c r="CP196" s="126"/>
      <c r="CQ196" s="126"/>
      <c r="CR196" s="126"/>
      <c r="CS196" s="126"/>
      <c r="CT196" s="126"/>
      <c r="CU196" s="126"/>
      <c r="CV196" s="126"/>
      <c r="CW196" s="126"/>
      <c r="CX196" s="126"/>
      <c r="CY196" s="126"/>
      <c r="CZ196" s="126"/>
      <c r="DA196" s="126"/>
      <c r="DB196" s="126"/>
      <c r="DC196" s="126"/>
      <c r="DD196" s="126"/>
      <c r="DE196" s="126"/>
      <c r="DF196" s="126"/>
      <c r="DG196" s="126"/>
      <c r="DH196" s="126"/>
      <c r="DI196" s="126"/>
      <c r="DJ196" s="126"/>
      <c r="DK196" s="126"/>
      <c r="DL196" s="126"/>
      <c r="DM196" s="126"/>
      <c r="DN196" s="126"/>
      <c r="DO196" s="126"/>
      <c r="DP196" s="126"/>
      <c r="DQ196" s="126"/>
      <c r="DR196" s="126"/>
      <c r="DS196" s="126"/>
      <c r="DT196" s="126"/>
      <c r="DU196" s="126"/>
      <c r="DV196" s="126"/>
      <c r="DW196" s="126"/>
      <c r="DX196" s="126"/>
      <c r="DY196" s="126"/>
      <c r="DZ196" s="126"/>
      <c r="EA196" s="126"/>
      <c r="EB196" s="126"/>
      <c r="EC196" s="126"/>
      <c r="ED196" s="126"/>
      <c r="EE196" s="126"/>
      <c r="EF196" s="126"/>
      <c r="EG196" s="126"/>
      <c r="EH196" s="126"/>
      <c r="EI196" s="126"/>
      <c r="EJ196" s="126"/>
      <c r="EK196" s="126"/>
      <c r="EL196" s="126"/>
      <c r="EM196" s="126"/>
      <c r="EN196" s="126"/>
      <c r="EO196" s="126"/>
      <c r="EP196" s="126"/>
      <c r="EQ196" s="126"/>
      <c r="ER196" s="126"/>
      <c r="ES196" s="126"/>
      <c r="ET196" s="126"/>
      <c r="EU196" s="126"/>
      <c r="EV196" s="126"/>
      <c r="EW196" s="126"/>
      <c r="EX196" s="126"/>
      <c r="EY196" s="126"/>
      <c r="EZ196" s="126"/>
      <c r="FA196" s="126"/>
      <c r="FB196" s="126"/>
      <c r="FC196" s="126"/>
      <c r="FD196" s="126"/>
      <c r="FE196" s="126"/>
      <c r="FF196" s="126"/>
      <c r="FG196" s="126"/>
      <c r="FH196" s="126"/>
      <c r="FI196" s="126"/>
      <c r="FJ196" s="126"/>
      <c r="FK196" s="126"/>
      <c r="FL196" s="126"/>
      <c r="FM196" s="126"/>
      <c r="FN196" s="126"/>
      <c r="FO196" s="126"/>
      <c r="FP196" s="126"/>
      <c r="FQ196" s="126"/>
      <c r="FR196" s="126"/>
      <c r="FS196" s="126"/>
      <c r="FT196" s="126"/>
      <c r="FU196" s="126"/>
      <c r="FV196" s="126"/>
      <c r="FW196" s="126"/>
      <c r="FX196" s="126"/>
    </row>
    <row r="197" spans="1:180" s="134" customFormat="1" ht="30">
      <c r="A197" s="1024" t="s">
        <v>1588</v>
      </c>
      <c r="B197" s="156" t="s">
        <v>2293</v>
      </c>
      <c r="C197" s="555">
        <v>42437</v>
      </c>
      <c r="D197" s="158">
        <v>46082</v>
      </c>
      <c r="E197" s="158" t="str">
        <f t="shared" ca="1" si="22"/>
        <v>CADUCADO</v>
      </c>
      <c r="F197" s="158" t="str">
        <f t="shared" ca="1" si="23"/>
        <v>ALERTA</v>
      </c>
      <c r="G197" s="156" t="s">
        <v>1278</v>
      </c>
      <c r="H197" s="159" t="s">
        <v>2313</v>
      </c>
      <c r="I197" s="160" t="s">
        <v>2333</v>
      </c>
      <c r="J197" s="160" t="s">
        <v>1873</v>
      </c>
      <c r="K197" s="809" t="s">
        <v>2352</v>
      </c>
      <c r="L197" s="132"/>
      <c r="M197" s="132" t="str">
        <f t="shared" si="24"/>
        <v>D1603-18</v>
      </c>
      <c r="N197" s="132"/>
      <c r="O197" s="133"/>
      <c r="P197" s="133"/>
      <c r="Q197" s="133"/>
      <c r="R197" s="2219"/>
      <c r="S197" s="1948"/>
      <c r="T197" s="1948"/>
      <c r="U197" s="1948"/>
      <c r="V197" s="1948"/>
      <c r="W197" s="1948"/>
      <c r="X197" s="1948"/>
      <c r="Y197" s="1948"/>
      <c r="Z197" s="1948"/>
      <c r="AA197" s="1948"/>
      <c r="AB197" s="126"/>
      <c r="AC197" s="126"/>
      <c r="AD197" s="126"/>
      <c r="AE197" s="126"/>
      <c r="AF197" s="126"/>
      <c r="AG197" s="126"/>
      <c r="AH197" s="126"/>
      <c r="AI197" s="126"/>
      <c r="AJ197" s="126"/>
      <c r="AK197" s="126"/>
      <c r="AL197" s="126"/>
      <c r="AM197" s="126"/>
      <c r="AN197" s="126"/>
      <c r="AO197" s="126"/>
      <c r="AP197" s="126"/>
      <c r="AQ197" s="126"/>
      <c r="AR197" s="126"/>
      <c r="AS197" s="126"/>
      <c r="AT197" s="126"/>
      <c r="AU197" s="126"/>
      <c r="AV197" s="126"/>
      <c r="AW197" s="126"/>
      <c r="AX197" s="126"/>
      <c r="AY197" s="126"/>
      <c r="AZ197" s="126"/>
      <c r="BA197" s="126"/>
      <c r="BB197" s="126"/>
      <c r="BC197" s="126"/>
      <c r="BD197" s="126"/>
      <c r="BE197" s="126"/>
      <c r="BF197" s="126"/>
      <c r="BG197" s="126"/>
      <c r="BH197" s="126"/>
      <c r="BI197" s="126"/>
      <c r="BJ197" s="126"/>
      <c r="BK197" s="126"/>
      <c r="BL197" s="126"/>
      <c r="BM197" s="126"/>
      <c r="BN197" s="126"/>
      <c r="BO197" s="126"/>
      <c r="BP197" s="126"/>
      <c r="BQ197" s="126"/>
      <c r="BR197" s="126"/>
      <c r="BS197" s="126"/>
      <c r="BT197" s="126"/>
      <c r="BU197" s="126"/>
      <c r="BV197" s="126"/>
      <c r="BW197" s="126"/>
      <c r="BX197" s="126"/>
      <c r="BY197" s="126"/>
      <c r="BZ197" s="126"/>
      <c r="CA197" s="126"/>
      <c r="CB197" s="126"/>
      <c r="CC197" s="126"/>
      <c r="CD197" s="126"/>
      <c r="CE197" s="126"/>
      <c r="CF197" s="126"/>
      <c r="CG197" s="126"/>
      <c r="CH197" s="126"/>
      <c r="CI197" s="126"/>
      <c r="CJ197" s="126"/>
      <c r="CK197" s="126"/>
      <c r="CL197" s="126"/>
      <c r="CM197" s="126"/>
      <c r="CN197" s="126"/>
      <c r="CO197" s="126"/>
      <c r="CP197" s="126"/>
      <c r="CQ197" s="126"/>
      <c r="CR197" s="126"/>
      <c r="CS197" s="126"/>
      <c r="CT197" s="126"/>
      <c r="CU197" s="126"/>
      <c r="CV197" s="126"/>
      <c r="CW197" s="126"/>
      <c r="CX197" s="126"/>
      <c r="CY197" s="126"/>
      <c r="CZ197" s="126"/>
      <c r="DA197" s="126"/>
      <c r="DB197" s="126"/>
      <c r="DC197" s="126"/>
      <c r="DD197" s="126"/>
      <c r="DE197" s="126"/>
      <c r="DF197" s="126"/>
      <c r="DG197" s="126"/>
      <c r="DH197" s="126"/>
      <c r="DI197" s="126"/>
      <c r="DJ197" s="126"/>
      <c r="DK197" s="126"/>
      <c r="DL197" s="126"/>
      <c r="DM197" s="126"/>
      <c r="DN197" s="126"/>
      <c r="DO197" s="126"/>
      <c r="DP197" s="126"/>
      <c r="DQ197" s="126"/>
      <c r="DR197" s="126"/>
      <c r="DS197" s="126"/>
      <c r="DT197" s="126"/>
      <c r="DU197" s="126"/>
      <c r="DV197" s="126"/>
      <c r="DW197" s="126"/>
      <c r="DX197" s="126"/>
      <c r="DY197" s="126"/>
      <c r="DZ197" s="126"/>
      <c r="EA197" s="126"/>
      <c r="EB197" s="126"/>
      <c r="EC197" s="126"/>
      <c r="ED197" s="126"/>
      <c r="EE197" s="126"/>
      <c r="EF197" s="126"/>
      <c r="EG197" s="126"/>
      <c r="EH197" s="126"/>
      <c r="EI197" s="126"/>
      <c r="EJ197" s="126"/>
      <c r="EK197" s="126"/>
      <c r="EL197" s="126"/>
      <c r="EM197" s="126"/>
      <c r="EN197" s="126"/>
      <c r="EO197" s="126"/>
      <c r="EP197" s="126"/>
      <c r="EQ197" s="126"/>
      <c r="ER197" s="126"/>
      <c r="ES197" s="126"/>
      <c r="ET197" s="126"/>
      <c r="EU197" s="126"/>
      <c r="EV197" s="126"/>
      <c r="EW197" s="126"/>
      <c r="EX197" s="126"/>
      <c r="EY197" s="126"/>
      <c r="EZ197" s="126"/>
      <c r="FA197" s="126"/>
      <c r="FB197" s="126"/>
      <c r="FC197" s="126"/>
      <c r="FD197" s="126"/>
      <c r="FE197" s="126"/>
      <c r="FF197" s="126"/>
      <c r="FG197" s="126"/>
      <c r="FH197" s="126"/>
      <c r="FI197" s="126"/>
      <c r="FJ197" s="126"/>
      <c r="FK197" s="126"/>
      <c r="FL197" s="126"/>
      <c r="FM197" s="126"/>
      <c r="FN197" s="126"/>
      <c r="FO197" s="126"/>
      <c r="FP197" s="126"/>
      <c r="FQ197" s="126"/>
      <c r="FR197" s="126"/>
      <c r="FS197" s="126"/>
      <c r="FT197" s="126"/>
      <c r="FU197" s="126"/>
      <c r="FV197" s="126"/>
      <c r="FW197" s="126"/>
      <c r="FX197" s="126"/>
    </row>
    <row r="198" spans="1:180" s="134" customFormat="1" ht="30">
      <c r="A198" s="1024" t="s">
        <v>1588</v>
      </c>
      <c r="B198" s="156" t="s">
        <v>2294</v>
      </c>
      <c r="C198" s="555">
        <v>42437</v>
      </c>
      <c r="D198" s="158">
        <v>46082</v>
      </c>
      <c r="E198" s="158" t="str">
        <f t="shared" ca="1" si="22"/>
        <v>CADUCADO</v>
      </c>
      <c r="F198" s="158" t="str">
        <f t="shared" ca="1" si="23"/>
        <v>ALERTA</v>
      </c>
      <c r="G198" s="156" t="s">
        <v>1278</v>
      </c>
      <c r="H198" s="159" t="s">
        <v>2314</v>
      </c>
      <c r="I198" s="160" t="s">
        <v>2334</v>
      </c>
      <c r="J198" s="160" t="s">
        <v>1873</v>
      </c>
      <c r="K198" s="809" t="s">
        <v>2354</v>
      </c>
      <c r="L198" s="132"/>
      <c r="M198" s="132" t="str">
        <f t="shared" si="24"/>
        <v>D1603-18</v>
      </c>
      <c r="N198" s="132"/>
      <c r="O198" s="133"/>
      <c r="P198" s="133"/>
      <c r="Q198" s="133"/>
      <c r="R198" s="2219"/>
      <c r="S198" s="1948"/>
      <c r="T198" s="1948"/>
      <c r="U198" s="1948"/>
      <c r="V198" s="1948"/>
      <c r="W198" s="1948"/>
      <c r="X198" s="1948"/>
      <c r="Y198" s="1948"/>
      <c r="Z198" s="1948"/>
      <c r="AA198" s="1948"/>
      <c r="AB198" s="126"/>
      <c r="AC198" s="126"/>
      <c r="AD198" s="126"/>
      <c r="AE198" s="126"/>
      <c r="AF198" s="126"/>
      <c r="AG198" s="126"/>
      <c r="AH198" s="126"/>
      <c r="AI198" s="126"/>
      <c r="AJ198" s="126"/>
      <c r="AK198" s="126"/>
      <c r="AL198" s="126"/>
      <c r="AM198" s="126"/>
      <c r="AN198" s="126"/>
      <c r="AO198" s="126"/>
      <c r="AP198" s="126"/>
      <c r="AQ198" s="126"/>
      <c r="AR198" s="126"/>
      <c r="AS198" s="126"/>
      <c r="AT198" s="126"/>
      <c r="AU198" s="126"/>
      <c r="AV198" s="126"/>
      <c r="AW198" s="126"/>
      <c r="AX198" s="126"/>
      <c r="AY198" s="126"/>
      <c r="AZ198" s="126"/>
      <c r="BA198" s="126"/>
      <c r="BB198" s="126"/>
      <c r="BC198" s="126"/>
      <c r="BD198" s="126"/>
      <c r="BE198" s="126"/>
      <c r="BF198" s="126"/>
      <c r="BG198" s="126"/>
      <c r="BH198" s="126"/>
      <c r="BI198" s="126"/>
      <c r="BJ198" s="126"/>
      <c r="BK198" s="126"/>
      <c r="BL198" s="126"/>
      <c r="BM198" s="126"/>
      <c r="BN198" s="126"/>
      <c r="BO198" s="126"/>
      <c r="BP198" s="126"/>
      <c r="BQ198" s="126"/>
      <c r="BR198" s="126"/>
      <c r="BS198" s="126"/>
      <c r="BT198" s="126"/>
      <c r="BU198" s="126"/>
      <c r="BV198" s="126"/>
      <c r="BW198" s="126"/>
      <c r="BX198" s="126"/>
      <c r="BY198" s="126"/>
      <c r="BZ198" s="126"/>
      <c r="CA198" s="126"/>
      <c r="CB198" s="126"/>
      <c r="CC198" s="126"/>
      <c r="CD198" s="126"/>
      <c r="CE198" s="126"/>
      <c r="CF198" s="126"/>
      <c r="CG198" s="126"/>
      <c r="CH198" s="126"/>
      <c r="CI198" s="126"/>
      <c r="CJ198" s="126"/>
      <c r="CK198" s="126"/>
      <c r="CL198" s="126"/>
      <c r="CM198" s="126"/>
      <c r="CN198" s="126"/>
      <c r="CO198" s="126"/>
      <c r="CP198" s="126"/>
      <c r="CQ198" s="126"/>
      <c r="CR198" s="126"/>
      <c r="CS198" s="126"/>
      <c r="CT198" s="126"/>
      <c r="CU198" s="126"/>
      <c r="CV198" s="126"/>
      <c r="CW198" s="126"/>
      <c r="CX198" s="126"/>
      <c r="CY198" s="126"/>
      <c r="CZ198" s="126"/>
      <c r="DA198" s="126"/>
      <c r="DB198" s="126"/>
      <c r="DC198" s="126"/>
      <c r="DD198" s="126"/>
      <c r="DE198" s="126"/>
      <c r="DF198" s="126"/>
      <c r="DG198" s="126"/>
      <c r="DH198" s="126"/>
      <c r="DI198" s="126"/>
      <c r="DJ198" s="126"/>
      <c r="DK198" s="126"/>
      <c r="DL198" s="126"/>
      <c r="DM198" s="126"/>
      <c r="DN198" s="126"/>
      <c r="DO198" s="126"/>
      <c r="DP198" s="126"/>
      <c r="DQ198" s="126"/>
      <c r="DR198" s="126"/>
      <c r="DS198" s="126"/>
      <c r="DT198" s="126"/>
      <c r="DU198" s="126"/>
      <c r="DV198" s="126"/>
      <c r="DW198" s="126"/>
      <c r="DX198" s="126"/>
      <c r="DY198" s="126"/>
      <c r="DZ198" s="126"/>
      <c r="EA198" s="126"/>
      <c r="EB198" s="126"/>
      <c r="EC198" s="126"/>
      <c r="ED198" s="126"/>
      <c r="EE198" s="126"/>
      <c r="EF198" s="126"/>
      <c r="EG198" s="126"/>
      <c r="EH198" s="126"/>
      <c r="EI198" s="126"/>
      <c r="EJ198" s="126"/>
      <c r="EK198" s="126"/>
      <c r="EL198" s="126"/>
      <c r="EM198" s="126"/>
      <c r="EN198" s="126"/>
      <c r="EO198" s="126"/>
      <c r="EP198" s="126"/>
      <c r="EQ198" s="126"/>
      <c r="ER198" s="126"/>
      <c r="ES198" s="126"/>
      <c r="ET198" s="126"/>
      <c r="EU198" s="126"/>
      <c r="EV198" s="126"/>
      <c r="EW198" s="126"/>
      <c r="EX198" s="126"/>
      <c r="EY198" s="126"/>
      <c r="EZ198" s="126"/>
      <c r="FA198" s="126"/>
      <c r="FB198" s="126"/>
      <c r="FC198" s="126"/>
      <c r="FD198" s="126"/>
      <c r="FE198" s="126"/>
      <c r="FF198" s="126"/>
      <c r="FG198" s="126"/>
      <c r="FH198" s="126"/>
      <c r="FI198" s="126"/>
      <c r="FJ198" s="126"/>
      <c r="FK198" s="126"/>
      <c r="FL198" s="126"/>
      <c r="FM198" s="126"/>
      <c r="FN198" s="126"/>
      <c r="FO198" s="126"/>
      <c r="FP198" s="126"/>
      <c r="FQ198" s="126"/>
      <c r="FR198" s="126"/>
      <c r="FS198" s="126"/>
      <c r="FT198" s="126"/>
      <c r="FU198" s="126"/>
      <c r="FV198" s="126"/>
      <c r="FW198" s="126"/>
      <c r="FX198" s="126"/>
    </row>
    <row r="199" spans="1:180" s="134" customFormat="1" ht="30">
      <c r="A199" s="1024" t="s">
        <v>1588</v>
      </c>
      <c r="B199" s="156" t="s">
        <v>2295</v>
      </c>
      <c r="C199" s="555">
        <v>42437</v>
      </c>
      <c r="D199" s="158">
        <v>46082</v>
      </c>
      <c r="E199" s="158" t="str">
        <f t="shared" ca="1" si="22"/>
        <v>CADUCADO</v>
      </c>
      <c r="F199" s="158" t="str">
        <f t="shared" ca="1" si="23"/>
        <v>ALERTA</v>
      </c>
      <c r="G199" s="156" t="s">
        <v>1278</v>
      </c>
      <c r="H199" s="159" t="s">
        <v>2315</v>
      </c>
      <c r="I199" s="160" t="s">
        <v>2335</v>
      </c>
      <c r="J199" s="160" t="s">
        <v>1873</v>
      </c>
      <c r="K199" s="809" t="s">
        <v>2355</v>
      </c>
      <c r="L199" s="132"/>
      <c r="M199" s="132" t="str">
        <f t="shared" si="24"/>
        <v>D1603-18</v>
      </c>
      <c r="N199" s="132"/>
      <c r="O199" s="133"/>
      <c r="P199" s="133"/>
      <c r="Q199" s="133"/>
      <c r="R199" s="2219"/>
      <c r="S199" s="1948"/>
      <c r="T199" s="1948"/>
      <c r="U199" s="1948"/>
      <c r="V199" s="1948"/>
      <c r="W199" s="1948"/>
      <c r="X199" s="1948"/>
      <c r="Y199" s="1948"/>
      <c r="Z199" s="1948"/>
      <c r="AA199" s="1948"/>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26"/>
      <c r="BE199" s="126"/>
      <c r="BF199" s="126"/>
      <c r="BG199" s="126"/>
      <c r="BH199" s="126"/>
      <c r="BI199" s="126"/>
      <c r="BJ199" s="126"/>
      <c r="BK199" s="126"/>
      <c r="BL199" s="126"/>
      <c r="BM199" s="126"/>
      <c r="BN199" s="126"/>
      <c r="BO199" s="126"/>
      <c r="BP199" s="126"/>
      <c r="BQ199" s="126"/>
      <c r="BR199" s="126"/>
      <c r="BS199" s="126"/>
      <c r="BT199" s="126"/>
      <c r="BU199" s="126"/>
      <c r="BV199" s="126"/>
      <c r="BW199" s="126"/>
      <c r="BX199" s="126"/>
      <c r="BY199" s="126"/>
      <c r="BZ199" s="126"/>
      <c r="CA199" s="126"/>
      <c r="CB199" s="126"/>
      <c r="CC199" s="126"/>
      <c r="CD199" s="126"/>
      <c r="CE199" s="126"/>
      <c r="CF199" s="126"/>
      <c r="CG199" s="126"/>
      <c r="CH199" s="126"/>
      <c r="CI199" s="126"/>
      <c r="CJ199" s="126"/>
      <c r="CK199" s="126"/>
      <c r="CL199" s="126"/>
      <c r="CM199" s="126"/>
      <c r="CN199" s="126"/>
      <c r="CO199" s="126"/>
      <c r="CP199" s="126"/>
      <c r="CQ199" s="126"/>
      <c r="CR199" s="126"/>
      <c r="CS199" s="126"/>
      <c r="CT199" s="126"/>
      <c r="CU199" s="126"/>
      <c r="CV199" s="126"/>
      <c r="CW199" s="126"/>
      <c r="CX199" s="126"/>
      <c r="CY199" s="126"/>
      <c r="CZ199" s="126"/>
      <c r="DA199" s="126"/>
      <c r="DB199" s="126"/>
      <c r="DC199" s="126"/>
      <c r="DD199" s="126"/>
      <c r="DE199" s="126"/>
      <c r="DF199" s="126"/>
      <c r="DG199" s="126"/>
      <c r="DH199" s="126"/>
      <c r="DI199" s="126"/>
      <c r="DJ199" s="126"/>
      <c r="DK199" s="126"/>
      <c r="DL199" s="126"/>
      <c r="DM199" s="126"/>
      <c r="DN199" s="126"/>
      <c r="DO199" s="126"/>
      <c r="DP199" s="126"/>
      <c r="DQ199" s="126"/>
      <c r="DR199" s="126"/>
      <c r="DS199" s="126"/>
      <c r="DT199" s="126"/>
      <c r="DU199" s="126"/>
      <c r="DV199" s="126"/>
      <c r="DW199" s="126"/>
      <c r="DX199" s="126"/>
      <c r="DY199" s="126"/>
      <c r="DZ199" s="126"/>
      <c r="EA199" s="126"/>
      <c r="EB199" s="126"/>
      <c r="EC199" s="126"/>
      <c r="ED199" s="126"/>
      <c r="EE199" s="126"/>
      <c r="EF199" s="126"/>
      <c r="EG199" s="126"/>
      <c r="EH199" s="126"/>
      <c r="EI199" s="126"/>
      <c r="EJ199" s="126"/>
      <c r="EK199" s="126"/>
      <c r="EL199" s="126"/>
      <c r="EM199" s="126"/>
      <c r="EN199" s="126"/>
      <c r="EO199" s="126"/>
      <c r="EP199" s="126"/>
      <c r="EQ199" s="126"/>
      <c r="ER199" s="126"/>
      <c r="ES199" s="126"/>
      <c r="ET199" s="126"/>
      <c r="EU199" s="126"/>
      <c r="EV199" s="126"/>
      <c r="EW199" s="126"/>
      <c r="EX199" s="126"/>
      <c r="EY199" s="126"/>
      <c r="EZ199" s="126"/>
      <c r="FA199" s="126"/>
      <c r="FB199" s="126"/>
      <c r="FC199" s="126"/>
      <c r="FD199" s="126"/>
      <c r="FE199" s="126"/>
      <c r="FF199" s="126"/>
      <c r="FG199" s="126"/>
      <c r="FH199" s="126"/>
      <c r="FI199" s="126"/>
      <c r="FJ199" s="126"/>
      <c r="FK199" s="126"/>
      <c r="FL199" s="126"/>
      <c r="FM199" s="126"/>
      <c r="FN199" s="126"/>
      <c r="FO199" s="126"/>
      <c r="FP199" s="126"/>
      <c r="FQ199" s="126"/>
      <c r="FR199" s="126"/>
      <c r="FS199" s="126"/>
      <c r="FT199" s="126"/>
      <c r="FU199" s="126"/>
      <c r="FV199" s="126"/>
      <c r="FW199" s="126"/>
      <c r="FX199" s="126"/>
    </row>
    <row r="200" spans="1:180" s="134" customFormat="1" ht="30">
      <c r="A200" s="1024" t="s">
        <v>1588</v>
      </c>
      <c r="B200" s="156" t="s">
        <v>2296</v>
      </c>
      <c r="C200" s="555">
        <v>42437</v>
      </c>
      <c r="D200" s="158">
        <v>46082</v>
      </c>
      <c r="E200" s="158" t="str">
        <f t="shared" ca="1" si="22"/>
        <v>CADUCADO</v>
      </c>
      <c r="F200" s="158" t="str">
        <f t="shared" ca="1" si="23"/>
        <v>ALERTA</v>
      </c>
      <c r="G200" s="156" t="s">
        <v>1278</v>
      </c>
      <c r="H200" s="159" t="s">
        <v>2316</v>
      </c>
      <c r="I200" s="160" t="s">
        <v>2336</v>
      </c>
      <c r="J200" s="160" t="s">
        <v>1873</v>
      </c>
      <c r="K200" s="809" t="s">
        <v>2356</v>
      </c>
      <c r="L200" s="132"/>
      <c r="M200" s="132" t="str">
        <f t="shared" si="24"/>
        <v>D1603-18</v>
      </c>
      <c r="N200" s="132"/>
      <c r="O200" s="133"/>
      <c r="P200" s="133"/>
      <c r="Q200" s="133"/>
      <c r="R200" s="2219"/>
      <c r="S200" s="1948"/>
      <c r="T200" s="1948"/>
      <c r="U200" s="1948"/>
      <c r="V200" s="1948"/>
      <c r="W200" s="1948"/>
      <c r="X200" s="1948"/>
      <c r="Y200" s="1948"/>
      <c r="Z200" s="1948"/>
      <c r="AA200" s="1948"/>
      <c r="AB200" s="126"/>
      <c r="AC200" s="126"/>
      <c r="AD200" s="126"/>
      <c r="AE200" s="126"/>
      <c r="AF200" s="126"/>
      <c r="AG200" s="126"/>
      <c r="AH200" s="126"/>
      <c r="AI200" s="126"/>
      <c r="AJ200" s="126"/>
      <c r="AK200" s="126"/>
      <c r="AL200" s="126"/>
      <c r="AM200" s="126"/>
      <c r="AN200" s="126"/>
      <c r="AO200" s="126"/>
      <c r="AP200" s="126"/>
      <c r="AQ200" s="126"/>
      <c r="AR200" s="126"/>
      <c r="AS200" s="126"/>
      <c r="AT200" s="126"/>
      <c r="AU200" s="126"/>
      <c r="AV200" s="126"/>
      <c r="AW200" s="126"/>
      <c r="AX200" s="126"/>
      <c r="AY200" s="126"/>
      <c r="AZ200" s="126"/>
      <c r="BA200" s="126"/>
      <c r="BB200" s="126"/>
      <c r="BC200" s="126"/>
      <c r="BD200" s="126"/>
      <c r="BE200" s="126"/>
      <c r="BF200" s="126"/>
      <c r="BG200" s="126"/>
      <c r="BH200" s="126"/>
      <c r="BI200" s="126"/>
      <c r="BJ200" s="126"/>
      <c r="BK200" s="126"/>
      <c r="BL200" s="126"/>
      <c r="BM200" s="126"/>
      <c r="BN200" s="126"/>
      <c r="BO200" s="126"/>
      <c r="BP200" s="126"/>
      <c r="BQ200" s="126"/>
      <c r="BR200" s="126"/>
      <c r="BS200" s="126"/>
      <c r="BT200" s="126"/>
      <c r="BU200" s="126"/>
      <c r="BV200" s="126"/>
      <c r="BW200" s="126"/>
      <c r="BX200" s="126"/>
      <c r="BY200" s="126"/>
      <c r="BZ200" s="126"/>
      <c r="CA200" s="126"/>
      <c r="CB200" s="126"/>
      <c r="CC200" s="126"/>
      <c r="CD200" s="126"/>
      <c r="CE200" s="126"/>
      <c r="CF200" s="126"/>
      <c r="CG200" s="126"/>
      <c r="CH200" s="126"/>
      <c r="CI200" s="126"/>
      <c r="CJ200" s="126"/>
      <c r="CK200" s="126"/>
      <c r="CL200" s="126"/>
      <c r="CM200" s="126"/>
      <c r="CN200" s="126"/>
      <c r="CO200" s="126"/>
      <c r="CP200" s="126"/>
      <c r="CQ200" s="126"/>
      <c r="CR200" s="126"/>
      <c r="CS200" s="126"/>
      <c r="CT200" s="126"/>
      <c r="CU200" s="126"/>
      <c r="CV200" s="126"/>
      <c r="CW200" s="126"/>
      <c r="CX200" s="126"/>
      <c r="CY200" s="126"/>
      <c r="CZ200" s="126"/>
      <c r="DA200" s="126"/>
      <c r="DB200" s="126"/>
      <c r="DC200" s="126"/>
      <c r="DD200" s="126"/>
      <c r="DE200" s="126"/>
      <c r="DF200" s="126"/>
      <c r="DG200" s="126"/>
      <c r="DH200" s="126"/>
      <c r="DI200" s="126"/>
      <c r="DJ200" s="126"/>
      <c r="DK200" s="126"/>
      <c r="DL200" s="126"/>
      <c r="DM200" s="126"/>
      <c r="DN200" s="126"/>
      <c r="DO200" s="126"/>
      <c r="DP200" s="126"/>
      <c r="DQ200" s="126"/>
      <c r="DR200" s="126"/>
      <c r="DS200" s="126"/>
      <c r="DT200" s="126"/>
      <c r="DU200" s="126"/>
      <c r="DV200" s="126"/>
      <c r="DW200" s="126"/>
      <c r="DX200" s="126"/>
      <c r="DY200" s="126"/>
      <c r="DZ200" s="126"/>
      <c r="EA200" s="126"/>
      <c r="EB200" s="126"/>
      <c r="EC200" s="126"/>
      <c r="ED200" s="126"/>
      <c r="EE200" s="126"/>
      <c r="EF200" s="126"/>
      <c r="EG200" s="126"/>
      <c r="EH200" s="126"/>
      <c r="EI200" s="126"/>
      <c r="EJ200" s="126"/>
      <c r="EK200" s="126"/>
      <c r="EL200" s="126"/>
      <c r="EM200" s="126"/>
      <c r="EN200" s="126"/>
      <c r="EO200" s="126"/>
      <c r="EP200" s="126"/>
      <c r="EQ200" s="126"/>
      <c r="ER200" s="126"/>
      <c r="ES200" s="126"/>
      <c r="ET200" s="126"/>
      <c r="EU200" s="126"/>
      <c r="EV200" s="126"/>
      <c r="EW200" s="126"/>
      <c r="EX200" s="126"/>
      <c r="EY200" s="126"/>
      <c r="EZ200" s="126"/>
      <c r="FA200" s="126"/>
      <c r="FB200" s="126"/>
      <c r="FC200" s="126"/>
      <c r="FD200" s="126"/>
      <c r="FE200" s="126"/>
      <c r="FF200" s="126"/>
      <c r="FG200" s="126"/>
      <c r="FH200" s="126"/>
      <c r="FI200" s="126"/>
      <c r="FJ200" s="126"/>
      <c r="FK200" s="126"/>
      <c r="FL200" s="126"/>
      <c r="FM200" s="126"/>
      <c r="FN200" s="126"/>
      <c r="FO200" s="126"/>
      <c r="FP200" s="126"/>
      <c r="FQ200" s="126"/>
      <c r="FR200" s="126"/>
      <c r="FS200" s="126"/>
      <c r="FT200" s="126"/>
      <c r="FU200" s="126"/>
      <c r="FV200" s="126"/>
      <c r="FW200" s="126"/>
      <c r="FX200" s="126"/>
    </row>
    <row r="201" spans="1:180" s="134" customFormat="1" ht="30">
      <c r="A201" s="1024" t="s">
        <v>1588</v>
      </c>
      <c r="B201" s="156" t="s">
        <v>2297</v>
      </c>
      <c r="C201" s="555">
        <v>42437</v>
      </c>
      <c r="D201" s="158">
        <v>46082</v>
      </c>
      <c r="E201" s="158" t="str">
        <f t="shared" ca="1" si="22"/>
        <v>CADUCADO</v>
      </c>
      <c r="F201" s="158" t="str">
        <f t="shared" ca="1" si="23"/>
        <v>ALERTA</v>
      </c>
      <c r="G201" s="156" t="s">
        <v>1278</v>
      </c>
      <c r="H201" s="159" t="s">
        <v>2317</v>
      </c>
      <c r="I201" s="160" t="s">
        <v>2337</v>
      </c>
      <c r="J201" s="160" t="s">
        <v>1873</v>
      </c>
      <c r="K201" s="809" t="s">
        <v>2357</v>
      </c>
      <c r="L201" s="132"/>
      <c r="M201" s="132" t="str">
        <f t="shared" si="24"/>
        <v>D1603-18</v>
      </c>
      <c r="N201" s="132"/>
      <c r="O201" s="133"/>
      <c r="P201" s="133"/>
      <c r="Q201" s="133"/>
      <c r="R201" s="2219"/>
      <c r="S201" s="1948"/>
      <c r="T201" s="1948"/>
      <c r="U201" s="1948"/>
      <c r="V201" s="1948"/>
      <c r="W201" s="1948"/>
      <c r="X201" s="1948"/>
      <c r="Y201" s="1948"/>
      <c r="Z201" s="1948"/>
      <c r="AA201" s="1948"/>
      <c r="AB201" s="126"/>
      <c r="AC201" s="126"/>
      <c r="AD201" s="126"/>
      <c r="AE201" s="126"/>
      <c r="AF201" s="126"/>
      <c r="AG201" s="126"/>
      <c r="AH201" s="126"/>
      <c r="AI201" s="126"/>
      <c r="AJ201" s="126"/>
      <c r="AK201" s="126"/>
      <c r="AL201" s="126"/>
      <c r="AM201" s="126"/>
      <c r="AN201" s="126"/>
      <c r="AO201" s="126"/>
      <c r="AP201" s="126"/>
      <c r="AQ201" s="126"/>
      <c r="AR201" s="126"/>
      <c r="AS201" s="126"/>
      <c r="AT201" s="126"/>
      <c r="AU201" s="126"/>
      <c r="AV201" s="126"/>
      <c r="AW201" s="126"/>
      <c r="AX201" s="126"/>
      <c r="AY201" s="126"/>
      <c r="AZ201" s="126"/>
      <c r="BA201" s="126"/>
      <c r="BB201" s="126"/>
      <c r="BC201" s="126"/>
      <c r="BD201" s="126"/>
      <c r="BE201" s="126"/>
      <c r="BF201" s="126"/>
      <c r="BG201" s="126"/>
      <c r="BH201" s="126"/>
      <c r="BI201" s="126"/>
      <c r="BJ201" s="126"/>
      <c r="BK201" s="126"/>
      <c r="BL201" s="126"/>
      <c r="BM201" s="126"/>
      <c r="BN201" s="126"/>
      <c r="BO201" s="126"/>
      <c r="BP201" s="126"/>
      <c r="BQ201" s="126"/>
      <c r="BR201" s="126"/>
      <c r="BS201" s="126"/>
      <c r="BT201" s="126"/>
      <c r="BU201" s="126"/>
      <c r="BV201" s="126"/>
      <c r="BW201" s="126"/>
      <c r="BX201" s="126"/>
      <c r="BY201" s="126"/>
      <c r="BZ201" s="126"/>
      <c r="CA201" s="126"/>
      <c r="CB201" s="126"/>
      <c r="CC201" s="126"/>
      <c r="CD201" s="126"/>
      <c r="CE201" s="126"/>
      <c r="CF201" s="126"/>
      <c r="CG201" s="126"/>
      <c r="CH201" s="126"/>
      <c r="CI201" s="126"/>
      <c r="CJ201" s="126"/>
      <c r="CK201" s="126"/>
      <c r="CL201" s="126"/>
      <c r="CM201" s="126"/>
      <c r="CN201" s="126"/>
      <c r="CO201" s="126"/>
      <c r="CP201" s="126"/>
      <c r="CQ201" s="126"/>
      <c r="CR201" s="126"/>
      <c r="CS201" s="126"/>
      <c r="CT201" s="126"/>
      <c r="CU201" s="126"/>
      <c r="CV201" s="126"/>
      <c r="CW201" s="126"/>
      <c r="CX201" s="126"/>
      <c r="CY201" s="126"/>
      <c r="CZ201" s="126"/>
      <c r="DA201" s="126"/>
      <c r="DB201" s="126"/>
      <c r="DC201" s="126"/>
      <c r="DD201" s="126"/>
      <c r="DE201" s="126"/>
      <c r="DF201" s="126"/>
      <c r="DG201" s="126"/>
      <c r="DH201" s="126"/>
      <c r="DI201" s="126"/>
      <c r="DJ201" s="126"/>
      <c r="DK201" s="126"/>
      <c r="DL201" s="126"/>
      <c r="DM201" s="126"/>
      <c r="DN201" s="126"/>
      <c r="DO201" s="126"/>
      <c r="DP201" s="126"/>
      <c r="DQ201" s="126"/>
      <c r="DR201" s="126"/>
      <c r="DS201" s="126"/>
      <c r="DT201" s="126"/>
      <c r="DU201" s="126"/>
      <c r="DV201" s="126"/>
      <c r="DW201" s="126"/>
      <c r="DX201" s="126"/>
      <c r="DY201" s="126"/>
      <c r="DZ201" s="126"/>
      <c r="EA201" s="126"/>
      <c r="EB201" s="126"/>
      <c r="EC201" s="126"/>
      <c r="ED201" s="126"/>
      <c r="EE201" s="126"/>
      <c r="EF201" s="126"/>
      <c r="EG201" s="126"/>
      <c r="EH201" s="126"/>
      <c r="EI201" s="126"/>
      <c r="EJ201" s="126"/>
      <c r="EK201" s="126"/>
      <c r="EL201" s="126"/>
      <c r="EM201" s="126"/>
      <c r="EN201" s="126"/>
      <c r="EO201" s="126"/>
      <c r="EP201" s="126"/>
      <c r="EQ201" s="126"/>
      <c r="ER201" s="126"/>
      <c r="ES201" s="126"/>
      <c r="ET201" s="126"/>
      <c r="EU201" s="126"/>
      <c r="EV201" s="126"/>
      <c r="EW201" s="126"/>
      <c r="EX201" s="126"/>
      <c r="EY201" s="126"/>
      <c r="EZ201" s="126"/>
      <c r="FA201" s="126"/>
      <c r="FB201" s="126"/>
      <c r="FC201" s="126"/>
      <c r="FD201" s="126"/>
      <c r="FE201" s="126"/>
      <c r="FF201" s="126"/>
      <c r="FG201" s="126"/>
      <c r="FH201" s="126"/>
      <c r="FI201" s="126"/>
      <c r="FJ201" s="126"/>
      <c r="FK201" s="126"/>
      <c r="FL201" s="126"/>
      <c r="FM201" s="126"/>
      <c r="FN201" s="126"/>
      <c r="FO201" s="126"/>
      <c r="FP201" s="126"/>
      <c r="FQ201" s="126"/>
      <c r="FR201" s="126"/>
      <c r="FS201" s="126"/>
      <c r="FT201" s="126"/>
      <c r="FU201" s="126"/>
      <c r="FV201" s="126"/>
      <c r="FW201" s="126"/>
      <c r="FX201" s="126"/>
    </row>
    <row r="202" spans="1:180" s="134" customFormat="1" ht="30">
      <c r="A202" s="1024" t="s">
        <v>1588</v>
      </c>
      <c r="B202" s="156" t="s">
        <v>2298</v>
      </c>
      <c r="C202" s="555">
        <v>42437</v>
      </c>
      <c r="D202" s="158">
        <v>46082</v>
      </c>
      <c r="E202" s="158" t="str">
        <f t="shared" ca="1" si="22"/>
        <v>CADUCADO</v>
      </c>
      <c r="F202" s="158" t="str">
        <f t="shared" ca="1" si="23"/>
        <v>ALERTA</v>
      </c>
      <c r="G202" s="156" t="s">
        <v>1278</v>
      </c>
      <c r="H202" s="159" t="s">
        <v>2318</v>
      </c>
      <c r="I202" s="160" t="s">
        <v>2338</v>
      </c>
      <c r="J202" s="160" t="s">
        <v>1873</v>
      </c>
      <c r="K202" s="809" t="s">
        <v>2358</v>
      </c>
      <c r="L202" s="132"/>
      <c r="M202" s="132" t="str">
        <f t="shared" si="24"/>
        <v>D1603-18</v>
      </c>
      <c r="N202" s="132"/>
      <c r="O202" s="133"/>
      <c r="P202" s="133"/>
      <c r="Q202" s="133"/>
      <c r="R202" s="2219"/>
      <c r="S202" s="1948"/>
      <c r="T202" s="1948"/>
      <c r="U202" s="1948"/>
      <c r="V202" s="1948"/>
      <c r="W202" s="1948"/>
      <c r="X202" s="1948"/>
      <c r="Y202" s="1948"/>
      <c r="Z202" s="1948"/>
      <c r="AA202" s="1948"/>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c r="CV202" s="126"/>
      <c r="CW202" s="126"/>
      <c r="CX202" s="126"/>
      <c r="CY202" s="126"/>
      <c r="CZ202" s="126"/>
      <c r="DA202" s="126"/>
      <c r="DB202" s="126"/>
      <c r="DC202" s="126"/>
      <c r="DD202" s="126"/>
      <c r="DE202" s="126"/>
      <c r="DF202" s="126"/>
      <c r="DG202" s="126"/>
      <c r="DH202" s="126"/>
      <c r="DI202" s="126"/>
      <c r="DJ202" s="126"/>
      <c r="DK202" s="126"/>
      <c r="DL202" s="126"/>
      <c r="DM202" s="126"/>
      <c r="DN202" s="126"/>
      <c r="DO202" s="126"/>
      <c r="DP202" s="126"/>
      <c r="DQ202" s="126"/>
      <c r="DR202" s="126"/>
      <c r="DS202" s="126"/>
      <c r="DT202" s="126"/>
      <c r="DU202" s="126"/>
      <c r="DV202" s="126"/>
      <c r="DW202" s="126"/>
      <c r="DX202" s="126"/>
      <c r="DY202" s="126"/>
      <c r="DZ202" s="126"/>
      <c r="EA202" s="126"/>
      <c r="EB202" s="126"/>
      <c r="EC202" s="126"/>
      <c r="ED202" s="126"/>
      <c r="EE202" s="126"/>
      <c r="EF202" s="126"/>
      <c r="EG202" s="126"/>
      <c r="EH202" s="126"/>
      <c r="EI202" s="126"/>
      <c r="EJ202" s="126"/>
      <c r="EK202" s="126"/>
      <c r="EL202" s="126"/>
      <c r="EM202" s="126"/>
      <c r="EN202" s="126"/>
      <c r="EO202" s="126"/>
      <c r="EP202" s="126"/>
      <c r="EQ202" s="126"/>
      <c r="ER202" s="126"/>
      <c r="ES202" s="126"/>
      <c r="ET202" s="126"/>
      <c r="EU202" s="126"/>
      <c r="EV202" s="126"/>
      <c r="EW202" s="126"/>
      <c r="EX202" s="126"/>
      <c r="EY202" s="126"/>
      <c r="EZ202" s="126"/>
      <c r="FA202" s="126"/>
      <c r="FB202" s="126"/>
      <c r="FC202" s="126"/>
      <c r="FD202" s="126"/>
      <c r="FE202" s="126"/>
      <c r="FF202" s="126"/>
      <c r="FG202" s="126"/>
      <c r="FH202" s="126"/>
      <c r="FI202" s="126"/>
      <c r="FJ202" s="126"/>
      <c r="FK202" s="126"/>
      <c r="FL202" s="126"/>
      <c r="FM202" s="126"/>
      <c r="FN202" s="126"/>
      <c r="FO202" s="126"/>
      <c r="FP202" s="126"/>
      <c r="FQ202" s="126"/>
      <c r="FR202" s="126"/>
      <c r="FS202" s="126"/>
      <c r="FT202" s="126"/>
      <c r="FU202" s="126"/>
      <c r="FV202" s="126"/>
      <c r="FW202" s="126"/>
      <c r="FX202" s="126"/>
    </row>
    <row r="203" spans="1:180" s="134" customFormat="1" ht="30">
      <c r="A203" s="1024" t="s">
        <v>1588</v>
      </c>
      <c r="B203" s="156" t="s">
        <v>2299</v>
      </c>
      <c r="C203" s="555">
        <v>42437</v>
      </c>
      <c r="D203" s="158">
        <v>46082</v>
      </c>
      <c r="E203" s="158" t="str">
        <f t="shared" ca="1" si="22"/>
        <v>CADUCADO</v>
      </c>
      <c r="F203" s="158" t="str">
        <f t="shared" ca="1" si="23"/>
        <v>ALERTA</v>
      </c>
      <c r="G203" s="156" t="s">
        <v>1278</v>
      </c>
      <c r="H203" s="159" t="s">
        <v>2319</v>
      </c>
      <c r="I203" s="160" t="s">
        <v>2339</v>
      </c>
      <c r="J203" s="160" t="s">
        <v>1873</v>
      </c>
      <c r="K203" s="809" t="s">
        <v>2359</v>
      </c>
      <c r="L203" s="132"/>
      <c r="M203" s="132" t="str">
        <f t="shared" si="24"/>
        <v>D1603-18</v>
      </c>
      <c r="N203" s="132"/>
      <c r="O203" s="133"/>
      <c r="P203" s="133"/>
      <c r="Q203" s="133"/>
      <c r="R203" s="2219"/>
      <c r="S203" s="1948"/>
      <c r="T203" s="1948"/>
      <c r="U203" s="1948"/>
      <c r="V203" s="1948"/>
      <c r="W203" s="1948"/>
      <c r="X203" s="1948"/>
      <c r="Y203" s="1948"/>
      <c r="Z203" s="1948"/>
      <c r="AA203" s="1948"/>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c r="CV203" s="126"/>
      <c r="CW203" s="126"/>
      <c r="CX203" s="126"/>
      <c r="CY203" s="126"/>
      <c r="CZ203" s="126"/>
      <c r="DA203" s="126"/>
      <c r="DB203" s="126"/>
      <c r="DC203" s="126"/>
      <c r="DD203" s="126"/>
      <c r="DE203" s="126"/>
      <c r="DF203" s="126"/>
      <c r="DG203" s="126"/>
      <c r="DH203" s="126"/>
      <c r="DI203" s="126"/>
      <c r="DJ203" s="126"/>
      <c r="DK203" s="126"/>
      <c r="DL203" s="126"/>
      <c r="DM203" s="126"/>
      <c r="DN203" s="126"/>
      <c r="DO203" s="126"/>
      <c r="DP203" s="126"/>
      <c r="DQ203" s="126"/>
      <c r="DR203" s="126"/>
      <c r="DS203" s="126"/>
      <c r="DT203" s="126"/>
      <c r="DU203" s="126"/>
      <c r="DV203" s="126"/>
      <c r="DW203" s="126"/>
      <c r="DX203" s="126"/>
      <c r="DY203" s="126"/>
      <c r="DZ203" s="126"/>
      <c r="EA203" s="126"/>
      <c r="EB203" s="126"/>
      <c r="EC203" s="126"/>
      <c r="ED203" s="126"/>
      <c r="EE203" s="126"/>
      <c r="EF203" s="126"/>
      <c r="EG203" s="126"/>
      <c r="EH203" s="126"/>
      <c r="EI203" s="126"/>
      <c r="EJ203" s="126"/>
      <c r="EK203" s="126"/>
      <c r="EL203" s="126"/>
      <c r="EM203" s="126"/>
      <c r="EN203" s="126"/>
      <c r="EO203" s="126"/>
      <c r="EP203" s="126"/>
      <c r="EQ203" s="126"/>
      <c r="ER203" s="126"/>
      <c r="ES203" s="126"/>
      <c r="ET203" s="126"/>
      <c r="EU203" s="126"/>
      <c r="EV203" s="126"/>
      <c r="EW203" s="126"/>
      <c r="EX203" s="126"/>
      <c r="EY203" s="126"/>
      <c r="EZ203" s="126"/>
      <c r="FA203" s="126"/>
      <c r="FB203" s="126"/>
      <c r="FC203" s="126"/>
      <c r="FD203" s="126"/>
      <c r="FE203" s="126"/>
      <c r="FF203" s="126"/>
      <c r="FG203" s="126"/>
      <c r="FH203" s="126"/>
      <c r="FI203" s="126"/>
      <c r="FJ203" s="126"/>
      <c r="FK203" s="126"/>
      <c r="FL203" s="126"/>
      <c r="FM203" s="126"/>
      <c r="FN203" s="126"/>
      <c r="FO203" s="126"/>
      <c r="FP203" s="126"/>
      <c r="FQ203" s="126"/>
      <c r="FR203" s="126"/>
      <c r="FS203" s="126"/>
      <c r="FT203" s="126"/>
      <c r="FU203" s="126"/>
      <c r="FV203" s="126"/>
      <c r="FW203" s="126"/>
      <c r="FX203" s="126"/>
    </row>
    <row r="204" spans="1:180" s="134" customFormat="1" ht="30">
      <c r="A204" s="1024" t="s">
        <v>1588</v>
      </c>
      <c r="B204" s="156" t="s">
        <v>2300</v>
      </c>
      <c r="C204" s="555">
        <v>42437</v>
      </c>
      <c r="D204" s="158">
        <v>46082</v>
      </c>
      <c r="E204" s="158" t="str">
        <f t="shared" ca="1" si="22"/>
        <v>CADUCADO</v>
      </c>
      <c r="F204" s="158" t="str">
        <f t="shared" ca="1" si="23"/>
        <v>ALERTA</v>
      </c>
      <c r="G204" s="156" t="s">
        <v>1278</v>
      </c>
      <c r="H204" s="159" t="s">
        <v>2320</v>
      </c>
      <c r="I204" s="160" t="s">
        <v>2340</v>
      </c>
      <c r="J204" s="160" t="s">
        <v>1873</v>
      </c>
      <c r="K204" s="809" t="s">
        <v>2360</v>
      </c>
      <c r="L204" s="132"/>
      <c r="M204" s="132" t="str">
        <f t="shared" si="24"/>
        <v>D1603-18</v>
      </c>
      <c r="N204" s="132"/>
      <c r="O204" s="133"/>
      <c r="P204" s="133"/>
      <c r="Q204" s="133"/>
      <c r="R204" s="2219"/>
      <c r="S204" s="1948"/>
      <c r="T204" s="1948"/>
      <c r="U204" s="1948"/>
      <c r="V204" s="1948"/>
      <c r="W204" s="1948"/>
      <c r="X204" s="1948"/>
      <c r="Y204" s="1948"/>
      <c r="Z204" s="1948"/>
      <c r="AA204" s="1948"/>
      <c r="AB204" s="126"/>
      <c r="AC204" s="126"/>
      <c r="AD204" s="126"/>
      <c r="AE204" s="126"/>
      <c r="AF204" s="126"/>
      <c r="AG204" s="126"/>
      <c r="AH204" s="126"/>
      <c r="AI204" s="126"/>
      <c r="AJ204" s="126"/>
      <c r="AK204" s="126"/>
      <c r="AL204" s="126"/>
      <c r="AM204" s="126"/>
      <c r="AN204" s="126"/>
      <c r="AO204" s="126"/>
      <c r="AP204" s="126"/>
      <c r="AQ204" s="126"/>
      <c r="AR204" s="126"/>
      <c r="AS204" s="126"/>
      <c r="AT204" s="126"/>
      <c r="AU204" s="126"/>
      <c r="AV204" s="126"/>
      <c r="AW204" s="126"/>
      <c r="AX204" s="126"/>
      <c r="AY204" s="126"/>
      <c r="AZ204" s="126"/>
      <c r="BA204" s="126"/>
      <c r="BB204" s="126"/>
      <c r="BC204" s="126"/>
      <c r="BD204" s="126"/>
      <c r="BE204" s="126"/>
      <c r="BF204" s="126"/>
      <c r="BG204" s="126"/>
      <c r="BH204" s="126"/>
      <c r="BI204" s="126"/>
      <c r="BJ204" s="126"/>
      <c r="BK204" s="126"/>
      <c r="BL204" s="126"/>
      <c r="BM204" s="126"/>
      <c r="BN204" s="126"/>
      <c r="BO204" s="126"/>
      <c r="BP204" s="126"/>
      <c r="BQ204" s="126"/>
      <c r="BR204" s="126"/>
      <c r="BS204" s="126"/>
      <c r="BT204" s="126"/>
      <c r="BU204" s="126"/>
      <c r="BV204" s="126"/>
      <c r="BW204" s="126"/>
      <c r="BX204" s="126"/>
      <c r="BY204" s="126"/>
      <c r="BZ204" s="126"/>
      <c r="CA204" s="126"/>
      <c r="CB204" s="126"/>
      <c r="CC204" s="126"/>
      <c r="CD204" s="126"/>
      <c r="CE204" s="126"/>
      <c r="CF204" s="126"/>
      <c r="CG204" s="126"/>
      <c r="CH204" s="126"/>
      <c r="CI204" s="126"/>
      <c r="CJ204" s="126"/>
      <c r="CK204" s="126"/>
      <c r="CL204" s="126"/>
      <c r="CM204" s="126"/>
      <c r="CN204" s="126"/>
      <c r="CO204" s="126"/>
      <c r="CP204" s="126"/>
      <c r="CQ204" s="126"/>
      <c r="CR204" s="126"/>
      <c r="CS204" s="126"/>
      <c r="CT204" s="126"/>
      <c r="CU204" s="126"/>
      <c r="CV204" s="126"/>
      <c r="CW204" s="126"/>
      <c r="CX204" s="126"/>
      <c r="CY204" s="126"/>
      <c r="CZ204" s="126"/>
      <c r="DA204" s="126"/>
      <c r="DB204" s="126"/>
      <c r="DC204" s="126"/>
      <c r="DD204" s="126"/>
      <c r="DE204" s="126"/>
      <c r="DF204" s="126"/>
      <c r="DG204" s="126"/>
      <c r="DH204" s="126"/>
      <c r="DI204" s="126"/>
      <c r="DJ204" s="126"/>
      <c r="DK204" s="126"/>
      <c r="DL204" s="126"/>
      <c r="DM204" s="126"/>
      <c r="DN204" s="126"/>
      <c r="DO204" s="126"/>
      <c r="DP204" s="126"/>
      <c r="DQ204" s="126"/>
      <c r="DR204" s="126"/>
      <c r="DS204" s="126"/>
      <c r="DT204" s="126"/>
      <c r="DU204" s="126"/>
      <c r="DV204" s="126"/>
      <c r="DW204" s="126"/>
      <c r="DX204" s="126"/>
      <c r="DY204" s="126"/>
      <c r="DZ204" s="126"/>
      <c r="EA204" s="126"/>
      <c r="EB204" s="126"/>
      <c r="EC204" s="126"/>
      <c r="ED204" s="126"/>
      <c r="EE204" s="126"/>
      <c r="EF204" s="126"/>
      <c r="EG204" s="126"/>
      <c r="EH204" s="126"/>
      <c r="EI204" s="126"/>
      <c r="EJ204" s="126"/>
      <c r="EK204" s="126"/>
      <c r="EL204" s="126"/>
      <c r="EM204" s="126"/>
      <c r="EN204" s="126"/>
      <c r="EO204" s="126"/>
      <c r="EP204" s="126"/>
      <c r="EQ204" s="126"/>
      <c r="ER204" s="126"/>
      <c r="ES204" s="126"/>
      <c r="ET204" s="126"/>
      <c r="EU204" s="126"/>
      <c r="EV204" s="126"/>
      <c r="EW204" s="126"/>
      <c r="EX204" s="126"/>
      <c r="EY204" s="126"/>
      <c r="EZ204" s="126"/>
      <c r="FA204" s="126"/>
      <c r="FB204" s="126"/>
      <c r="FC204" s="126"/>
      <c r="FD204" s="126"/>
      <c r="FE204" s="126"/>
      <c r="FF204" s="126"/>
      <c r="FG204" s="126"/>
      <c r="FH204" s="126"/>
      <c r="FI204" s="126"/>
      <c r="FJ204" s="126"/>
      <c r="FK204" s="126"/>
      <c r="FL204" s="126"/>
      <c r="FM204" s="126"/>
      <c r="FN204" s="126"/>
      <c r="FO204" s="126"/>
      <c r="FP204" s="126"/>
      <c r="FQ204" s="126"/>
      <c r="FR204" s="126"/>
      <c r="FS204" s="126"/>
      <c r="FT204" s="126"/>
      <c r="FU204" s="126"/>
      <c r="FV204" s="126"/>
      <c r="FW204" s="126"/>
      <c r="FX204" s="126"/>
    </row>
    <row r="205" spans="1:180" s="134" customFormat="1" ht="30">
      <c r="A205" s="1024" t="s">
        <v>1588</v>
      </c>
      <c r="B205" s="156" t="s">
        <v>2301</v>
      </c>
      <c r="C205" s="555">
        <v>42437</v>
      </c>
      <c r="D205" s="158">
        <v>46082</v>
      </c>
      <c r="E205" s="158" t="str">
        <f t="shared" ca="1" si="22"/>
        <v>CADUCADO</v>
      </c>
      <c r="F205" s="158" t="str">
        <f t="shared" ca="1" si="23"/>
        <v>ALERTA</v>
      </c>
      <c r="G205" s="156" t="s">
        <v>1278</v>
      </c>
      <c r="H205" s="159" t="s">
        <v>2321</v>
      </c>
      <c r="I205" s="160" t="s">
        <v>2341</v>
      </c>
      <c r="J205" s="160" t="s">
        <v>1873</v>
      </c>
      <c r="K205" s="809" t="s">
        <v>2362</v>
      </c>
      <c r="L205" s="132"/>
      <c r="M205" s="132" t="str">
        <f t="shared" si="24"/>
        <v>D1603-18</v>
      </c>
      <c r="N205" s="132"/>
      <c r="O205" s="133"/>
      <c r="P205" s="133"/>
      <c r="Q205" s="133"/>
      <c r="R205" s="2219"/>
      <c r="S205" s="1948"/>
      <c r="T205" s="1948"/>
      <c r="U205" s="1948"/>
      <c r="V205" s="1948"/>
      <c r="W205" s="1948"/>
      <c r="X205" s="1948"/>
      <c r="Y205" s="1948"/>
      <c r="Z205" s="1948"/>
      <c r="AA205" s="1948"/>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c r="CV205" s="126"/>
      <c r="CW205" s="126"/>
      <c r="CX205" s="126"/>
      <c r="CY205" s="126"/>
      <c r="CZ205" s="126"/>
      <c r="DA205" s="126"/>
      <c r="DB205" s="126"/>
      <c r="DC205" s="126"/>
      <c r="DD205" s="126"/>
      <c r="DE205" s="126"/>
      <c r="DF205" s="126"/>
      <c r="DG205" s="126"/>
      <c r="DH205" s="126"/>
      <c r="DI205" s="126"/>
      <c r="DJ205" s="126"/>
      <c r="DK205" s="126"/>
      <c r="DL205" s="126"/>
      <c r="DM205" s="126"/>
      <c r="DN205" s="126"/>
      <c r="DO205" s="126"/>
      <c r="DP205" s="126"/>
      <c r="DQ205" s="126"/>
      <c r="DR205" s="126"/>
      <c r="DS205" s="126"/>
      <c r="DT205" s="126"/>
      <c r="DU205" s="126"/>
      <c r="DV205" s="126"/>
      <c r="DW205" s="126"/>
      <c r="DX205" s="126"/>
      <c r="DY205" s="126"/>
      <c r="DZ205" s="126"/>
      <c r="EA205" s="126"/>
      <c r="EB205" s="126"/>
      <c r="EC205" s="126"/>
      <c r="ED205" s="126"/>
      <c r="EE205" s="126"/>
      <c r="EF205" s="126"/>
      <c r="EG205" s="126"/>
      <c r="EH205" s="126"/>
      <c r="EI205" s="126"/>
      <c r="EJ205" s="126"/>
      <c r="EK205" s="126"/>
      <c r="EL205" s="126"/>
      <c r="EM205" s="126"/>
      <c r="EN205" s="126"/>
      <c r="EO205" s="126"/>
      <c r="EP205" s="126"/>
      <c r="EQ205" s="126"/>
      <c r="ER205" s="126"/>
      <c r="ES205" s="126"/>
      <c r="ET205" s="126"/>
      <c r="EU205" s="126"/>
      <c r="EV205" s="126"/>
      <c r="EW205" s="126"/>
      <c r="EX205" s="126"/>
      <c r="EY205" s="126"/>
      <c r="EZ205" s="126"/>
      <c r="FA205" s="126"/>
      <c r="FB205" s="126"/>
      <c r="FC205" s="126"/>
      <c r="FD205" s="126"/>
      <c r="FE205" s="126"/>
      <c r="FF205" s="126"/>
      <c r="FG205" s="126"/>
      <c r="FH205" s="126"/>
      <c r="FI205" s="126"/>
      <c r="FJ205" s="126"/>
      <c r="FK205" s="126"/>
      <c r="FL205" s="126"/>
      <c r="FM205" s="126"/>
      <c r="FN205" s="126"/>
      <c r="FO205" s="126"/>
      <c r="FP205" s="126"/>
      <c r="FQ205" s="126"/>
      <c r="FR205" s="126"/>
      <c r="FS205" s="126"/>
      <c r="FT205" s="126"/>
      <c r="FU205" s="126"/>
      <c r="FV205" s="126"/>
      <c r="FW205" s="126"/>
      <c r="FX205" s="126"/>
    </row>
    <row r="206" spans="1:180" s="134" customFormat="1">
      <c r="A206" s="1024" t="s">
        <v>1588</v>
      </c>
      <c r="B206" s="156" t="s">
        <v>2302</v>
      </c>
      <c r="C206" s="555">
        <v>42437</v>
      </c>
      <c r="D206" s="158">
        <v>46082</v>
      </c>
      <c r="E206" s="158" t="str">
        <f t="shared" ca="1" si="22"/>
        <v>CADUCADO</v>
      </c>
      <c r="F206" s="158" t="str">
        <f t="shared" ca="1" si="23"/>
        <v>ALERTA</v>
      </c>
      <c r="G206" s="156" t="s">
        <v>1278</v>
      </c>
      <c r="H206" s="159" t="s">
        <v>2322</v>
      </c>
      <c r="I206" s="160" t="s">
        <v>2342</v>
      </c>
      <c r="J206" s="160" t="s">
        <v>1873</v>
      </c>
      <c r="K206" s="809" t="s">
        <v>2361</v>
      </c>
      <c r="L206" s="132"/>
      <c r="M206" s="132" t="str">
        <f t="shared" si="24"/>
        <v>D1603-18</v>
      </c>
      <c r="N206" s="132"/>
      <c r="O206" s="133"/>
      <c r="P206" s="133"/>
      <c r="Q206" s="133"/>
      <c r="R206" s="2219"/>
      <c r="S206" s="1948"/>
      <c r="T206" s="1948"/>
      <c r="U206" s="1948"/>
      <c r="V206" s="1948"/>
      <c r="W206" s="1948"/>
      <c r="X206" s="1948"/>
      <c r="Y206" s="1948"/>
      <c r="Z206" s="1948"/>
      <c r="AA206" s="1948"/>
      <c r="AB206" s="126"/>
      <c r="AC206" s="126"/>
      <c r="AD206" s="126"/>
      <c r="AE206" s="126"/>
      <c r="AF206" s="126"/>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26"/>
      <c r="BE206" s="126"/>
      <c r="BF206" s="126"/>
      <c r="BG206" s="126"/>
      <c r="BH206" s="126"/>
      <c r="BI206" s="126"/>
      <c r="BJ206" s="126"/>
      <c r="BK206" s="126"/>
      <c r="BL206" s="126"/>
      <c r="BM206" s="126"/>
      <c r="BN206" s="126"/>
      <c r="BO206" s="126"/>
      <c r="BP206" s="126"/>
      <c r="BQ206" s="126"/>
      <c r="BR206" s="126"/>
      <c r="BS206" s="126"/>
      <c r="BT206" s="126"/>
      <c r="BU206" s="126"/>
      <c r="BV206" s="126"/>
      <c r="BW206" s="126"/>
      <c r="BX206" s="126"/>
      <c r="BY206" s="126"/>
      <c r="BZ206" s="126"/>
      <c r="CA206" s="126"/>
      <c r="CB206" s="126"/>
      <c r="CC206" s="126"/>
      <c r="CD206" s="126"/>
      <c r="CE206" s="126"/>
      <c r="CF206" s="126"/>
      <c r="CG206" s="126"/>
      <c r="CH206" s="126"/>
      <c r="CI206" s="126"/>
      <c r="CJ206" s="126"/>
      <c r="CK206" s="126"/>
      <c r="CL206" s="126"/>
      <c r="CM206" s="126"/>
      <c r="CN206" s="126"/>
      <c r="CO206" s="126"/>
      <c r="CP206" s="126"/>
      <c r="CQ206" s="126"/>
      <c r="CR206" s="126"/>
      <c r="CS206" s="126"/>
      <c r="CT206" s="126"/>
      <c r="CU206" s="126"/>
      <c r="CV206" s="126"/>
      <c r="CW206" s="126"/>
      <c r="CX206" s="126"/>
      <c r="CY206" s="126"/>
      <c r="CZ206" s="126"/>
      <c r="DA206" s="126"/>
      <c r="DB206" s="126"/>
      <c r="DC206" s="126"/>
      <c r="DD206" s="126"/>
      <c r="DE206" s="126"/>
      <c r="DF206" s="126"/>
      <c r="DG206" s="126"/>
      <c r="DH206" s="126"/>
      <c r="DI206" s="126"/>
      <c r="DJ206" s="126"/>
      <c r="DK206" s="126"/>
      <c r="DL206" s="126"/>
      <c r="DM206" s="126"/>
      <c r="DN206" s="126"/>
      <c r="DO206" s="126"/>
      <c r="DP206" s="126"/>
      <c r="DQ206" s="126"/>
      <c r="DR206" s="126"/>
      <c r="DS206" s="126"/>
      <c r="DT206" s="126"/>
      <c r="DU206" s="126"/>
      <c r="DV206" s="126"/>
      <c r="DW206" s="126"/>
      <c r="DX206" s="126"/>
      <c r="DY206" s="126"/>
      <c r="DZ206" s="126"/>
      <c r="EA206" s="126"/>
      <c r="EB206" s="126"/>
      <c r="EC206" s="126"/>
      <c r="ED206" s="126"/>
      <c r="EE206" s="126"/>
      <c r="EF206" s="126"/>
      <c r="EG206" s="126"/>
      <c r="EH206" s="126"/>
      <c r="EI206" s="126"/>
      <c r="EJ206" s="126"/>
      <c r="EK206" s="126"/>
      <c r="EL206" s="126"/>
      <c r="EM206" s="126"/>
      <c r="EN206" s="126"/>
      <c r="EO206" s="126"/>
      <c r="EP206" s="126"/>
      <c r="EQ206" s="126"/>
      <c r="ER206" s="126"/>
      <c r="ES206" s="126"/>
      <c r="ET206" s="126"/>
      <c r="EU206" s="126"/>
      <c r="EV206" s="126"/>
      <c r="EW206" s="126"/>
      <c r="EX206" s="126"/>
      <c r="EY206" s="126"/>
      <c r="EZ206" s="126"/>
      <c r="FA206" s="126"/>
      <c r="FB206" s="126"/>
      <c r="FC206" s="126"/>
      <c r="FD206" s="126"/>
      <c r="FE206" s="126"/>
      <c r="FF206" s="126"/>
      <c r="FG206" s="126"/>
      <c r="FH206" s="126"/>
      <c r="FI206" s="126"/>
      <c r="FJ206" s="126"/>
      <c r="FK206" s="126"/>
      <c r="FL206" s="126"/>
      <c r="FM206" s="126"/>
      <c r="FN206" s="126"/>
      <c r="FO206" s="126"/>
      <c r="FP206" s="126"/>
      <c r="FQ206" s="126"/>
      <c r="FR206" s="126"/>
      <c r="FS206" s="126"/>
      <c r="FT206" s="126"/>
      <c r="FU206" s="126"/>
      <c r="FV206" s="126"/>
      <c r="FW206" s="126"/>
      <c r="FX206" s="126"/>
    </row>
    <row r="207" spans="1:180" s="134" customFormat="1" ht="30">
      <c r="A207" s="1024" t="s">
        <v>1588</v>
      </c>
      <c r="B207" s="156" t="s">
        <v>2589</v>
      </c>
      <c r="C207" s="555">
        <v>42437</v>
      </c>
      <c r="D207" s="158">
        <v>46082</v>
      </c>
      <c r="E207" s="158" t="str">
        <f t="shared" ca="1" si="22"/>
        <v>CADUCADO</v>
      </c>
      <c r="F207" s="158" t="str">
        <f t="shared" ca="1" si="23"/>
        <v>ALERTA</v>
      </c>
      <c r="G207" s="156" t="s">
        <v>1278</v>
      </c>
      <c r="H207" s="159" t="s">
        <v>2590</v>
      </c>
      <c r="I207" s="160" t="s">
        <v>2591</v>
      </c>
      <c r="J207" s="160" t="s">
        <v>1873</v>
      </c>
      <c r="K207" s="809" t="s">
        <v>2592</v>
      </c>
      <c r="L207" s="132"/>
      <c r="M207" s="132" t="str">
        <f t="shared" si="24"/>
        <v>D1603-18</v>
      </c>
      <c r="N207" s="132"/>
      <c r="O207" s="133"/>
      <c r="P207" s="133"/>
      <c r="Q207" s="133"/>
      <c r="R207" s="2219"/>
      <c r="S207" s="1948"/>
      <c r="T207" s="1948"/>
      <c r="U207" s="1948"/>
      <c r="V207" s="1948"/>
      <c r="W207" s="1948"/>
      <c r="X207" s="1948"/>
      <c r="Y207" s="1948"/>
      <c r="Z207" s="1948"/>
      <c r="AA207" s="1948"/>
      <c r="AB207" s="126"/>
      <c r="AC207" s="126"/>
      <c r="AD207" s="126"/>
      <c r="AE207" s="126"/>
      <c r="AF207" s="126"/>
      <c r="AG207" s="126"/>
      <c r="AH207" s="126"/>
      <c r="AI207" s="126"/>
      <c r="AJ207" s="126"/>
      <c r="AK207" s="126"/>
      <c r="AL207" s="126"/>
      <c r="AM207" s="126"/>
      <c r="AN207" s="126"/>
      <c r="AO207" s="126"/>
      <c r="AP207" s="126"/>
      <c r="AQ207" s="126"/>
      <c r="AR207" s="126"/>
      <c r="AS207" s="126"/>
      <c r="AT207" s="126"/>
      <c r="AU207" s="126"/>
      <c r="AV207" s="126"/>
      <c r="AW207" s="126"/>
      <c r="AX207" s="126"/>
      <c r="AY207" s="126"/>
      <c r="AZ207" s="126"/>
      <c r="BA207" s="126"/>
      <c r="BB207" s="126"/>
      <c r="BC207" s="126"/>
      <c r="BD207" s="126"/>
      <c r="BE207" s="126"/>
      <c r="BF207" s="126"/>
      <c r="BG207" s="126"/>
      <c r="BH207" s="126"/>
      <c r="BI207" s="126"/>
      <c r="BJ207" s="126"/>
      <c r="BK207" s="126"/>
      <c r="BL207" s="126"/>
      <c r="BM207" s="126"/>
      <c r="BN207" s="126"/>
      <c r="BO207" s="126"/>
      <c r="BP207" s="126"/>
      <c r="BQ207" s="126"/>
      <c r="BR207" s="126"/>
      <c r="BS207" s="126"/>
      <c r="BT207" s="126"/>
      <c r="BU207" s="126"/>
      <c r="BV207" s="126"/>
      <c r="BW207" s="126"/>
      <c r="BX207" s="126"/>
      <c r="BY207" s="126"/>
      <c r="BZ207" s="126"/>
      <c r="CA207" s="126"/>
      <c r="CB207" s="126"/>
      <c r="CC207" s="126"/>
      <c r="CD207" s="126"/>
      <c r="CE207" s="126"/>
      <c r="CF207" s="126"/>
      <c r="CG207" s="126"/>
      <c r="CH207" s="126"/>
      <c r="CI207" s="126"/>
      <c r="CJ207" s="126"/>
      <c r="CK207" s="126"/>
      <c r="CL207" s="126"/>
      <c r="CM207" s="126"/>
      <c r="CN207" s="126"/>
      <c r="CO207" s="126"/>
      <c r="CP207" s="126"/>
      <c r="CQ207" s="126"/>
      <c r="CR207" s="126"/>
      <c r="CS207" s="126"/>
      <c r="CT207" s="126"/>
      <c r="CU207" s="126"/>
      <c r="CV207" s="126"/>
      <c r="CW207" s="126"/>
      <c r="CX207" s="126"/>
      <c r="CY207" s="126"/>
      <c r="CZ207" s="126"/>
      <c r="DA207" s="126"/>
      <c r="DB207" s="126"/>
      <c r="DC207" s="126"/>
      <c r="DD207" s="126"/>
      <c r="DE207" s="126"/>
      <c r="DF207" s="126"/>
      <c r="DG207" s="126"/>
      <c r="DH207" s="126"/>
      <c r="DI207" s="126"/>
      <c r="DJ207" s="126"/>
      <c r="DK207" s="126"/>
      <c r="DL207" s="126"/>
      <c r="DM207" s="126"/>
      <c r="DN207" s="126"/>
      <c r="DO207" s="126"/>
      <c r="DP207" s="126"/>
      <c r="DQ207" s="126"/>
      <c r="DR207" s="126"/>
      <c r="DS207" s="126"/>
      <c r="DT207" s="126"/>
      <c r="DU207" s="126"/>
      <c r="DV207" s="126"/>
      <c r="DW207" s="126"/>
      <c r="DX207" s="126"/>
      <c r="DY207" s="126"/>
      <c r="DZ207" s="126"/>
      <c r="EA207" s="126"/>
      <c r="EB207" s="126"/>
      <c r="EC207" s="126"/>
      <c r="ED207" s="126"/>
      <c r="EE207" s="126"/>
      <c r="EF207" s="126"/>
      <c r="EG207" s="126"/>
      <c r="EH207" s="126"/>
      <c r="EI207" s="126"/>
      <c r="EJ207" s="126"/>
      <c r="EK207" s="126"/>
      <c r="EL207" s="126"/>
      <c r="EM207" s="126"/>
      <c r="EN207" s="126"/>
      <c r="EO207" s="126"/>
      <c r="EP207" s="126"/>
      <c r="EQ207" s="126"/>
      <c r="ER207" s="126"/>
      <c r="ES207" s="126"/>
      <c r="ET207" s="126"/>
      <c r="EU207" s="126"/>
      <c r="EV207" s="126"/>
      <c r="EW207" s="126"/>
      <c r="EX207" s="126"/>
      <c r="EY207" s="126"/>
      <c r="EZ207" s="126"/>
      <c r="FA207" s="126"/>
      <c r="FB207" s="126"/>
      <c r="FC207" s="126"/>
      <c r="FD207" s="126"/>
      <c r="FE207" s="126"/>
      <c r="FF207" s="126"/>
      <c r="FG207" s="126"/>
      <c r="FH207" s="126"/>
      <c r="FI207" s="126"/>
      <c r="FJ207" s="126"/>
      <c r="FK207" s="126"/>
      <c r="FL207" s="126"/>
      <c r="FM207" s="126"/>
      <c r="FN207" s="126"/>
      <c r="FO207" s="126"/>
      <c r="FP207" s="126"/>
      <c r="FQ207" s="126"/>
      <c r="FR207" s="126"/>
      <c r="FS207" s="126"/>
      <c r="FT207" s="126"/>
      <c r="FU207" s="126"/>
      <c r="FV207" s="126"/>
      <c r="FW207" s="126"/>
      <c r="FX207" s="126"/>
    </row>
    <row r="208" spans="1:180" s="134" customFormat="1" ht="45">
      <c r="A208" s="1025" t="s">
        <v>1597</v>
      </c>
      <c r="B208" s="557" t="s">
        <v>2366</v>
      </c>
      <c r="C208" s="558">
        <v>42471</v>
      </c>
      <c r="D208" s="559">
        <v>47939</v>
      </c>
      <c r="E208" s="559" t="str">
        <f t="shared" ca="1" si="22"/>
        <v>VIGENTE</v>
      </c>
      <c r="F208" s="559" t="str">
        <f t="shared" ca="1" si="23"/>
        <v>OK</v>
      </c>
      <c r="G208" s="557" t="s">
        <v>1278</v>
      </c>
      <c r="H208" s="999" t="s">
        <v>6453</v>
      </c>
      <c r="I208" s="996" t="s">
        <v>2565</v>
      </c>
      <c r="J208" s="997" t="s">
        <v>2161</v>
      </c>
      <c r="K208" s="998" t="s">
        <v>2367</v>
      </c>
      <c r="L208" s="132"/>
      <c r="M208" s="132" t="str">
        <f t="shared" si="24"/>
        <v>D1603-18</v>
      </c>
      <c r="N208" s="132"/>
      <c r="O208" s="133"/>
      <c r="P208" s="133"/>
      <c r="Q208" s="133"/>
      <c r="R208" s="2219"/>
      <c r="S208" s="1948"/>
      <c r="T208" s="1948"/>
      <c r="U208" s="1948"/>
      <c r="V208" s="1948"/>
      <c r="W208" s="1948"/>
      <c r="X208" s="1948"/>
      <c r="Y208" s="1948"/>
      <c r="Z208" s="1948"/>
      <c r="AA208" s="1948"/>
      <c r="AB208" s="126"/>
      <c r="AC208" s="126"/>
      <c r="AD208" s="126"/>
      <c r="AE208" s="126"/>
      <c r="AF208" s="126"/>
      <c r="AG208" s="126"/>
      <c r="AH208" s="126"/>
      <c r="AI208" s="126"/>
      <c r="AJ208" s="126"/>
      <c r="AK208" s="126"/>
      <c r="AL208" s="126"/>
      <c r="AM208" s="126"/>
      <c r="AN208" s="126"/>
      <c r="AO208" s="126"/>
      <c r="AP208" s="126"/>
      <c r="AQ208" s="126"/>
      <c r="AR208" s="126"/>
      <c r="AS208" s="126"/>
      <c r="AT208" s="126"/>
      <c r="AU208" s="126"/>
      <c r="AV208" s="126"/>
      <c r="AW208" s="126"/>
      <c r="AX208" s="126"/>
      <c r="AY208" s="126"/>
      <c r="AZ208" s="126"/>
      <c r="BA208" s="126"/>
      <c r="BB208" s="126"/>
      <c r="BC208" s="126"/>
      <c r="BD208" s="126"/>
      <c r="BE208" s="126"/>
      <c r="BF208" s="126"/>
      <c r="BG208" s="126"/>
      <c r="BH208" s="126"/>
      <c r="BI208" s="126"/>
      <c r="BJ208" s="126"/>
      <c r="BK208" s="126"/>
      <c r="BL208" s="126"/>
      <c r="BM208" s="126"/>
      <c r="BN208" s="126"/>
      <c r="BO208" s="126"/>
      <c r="BP208" s="126"/>
      <c r="BQ208" s="126"/>
      <c r="BR208" s="126"/>
      <c r="BS208" s="126"/>
      <c r="BT208" s="126"/>
      <c r="BU208" s="126"/>
      <c r="BV208" s="126"/>
      <c r="BW208" s="126"/>
      <c r="BX208" s="126"/>
      <c r="BY208" s="126"/>
      <c r="BZ208" s="126"/>
      <c r="CA208" s="126"/>
      <c r="CB208" s="126"/>
      <c r="CC208" s="126"/>
      <c r="CD208" s="126"/>
      <c r="CE208" s="126"/>
      <c r="CF208" s="126"/>
      <c r="CG208" s="126"/>
      <c r="CH208" s="126"/>
      <c r="CI208" s="126"/>
      <c r="CJ208" s="126"/>
      <c r="CK208" s="126"/>
      <c r="CL208" s="126"/>
      <c r="CM208" s="126"/>
      <c r="CN208" s="126"/>
      <c r="CO208" s="126"/>
      <c r="CP208" s="126"/>
      <c r="CQ208" s="126"/>
      <c r="CR208" s="126"/>
      <c r="CS208" s="126"/>
      <c r="CT208" s="126"/>
      <c r="CU208" s="126"/>
      <c r="CV208" s="126"/>
      <c r="CW208" s="126"/>
      <c r="CX208" s="126"/>
      <c r="CY208" s="126"/>
      <c r="CZ208" s="126"/>
      <c r="DA208" s="126"/>
      <c r="DB208" s="126"/>
      <c r="DC208" s="126"/>
      <c r="DD208" s="126"/>
      <c r="DE208" s="126"/>
      <c r="DF208" s="126"/>
      <c r="DG208" s="126"/>
      <c r="DH208" s="126"/>
      <c r="DI208" s="126"/>
      <c r="DJ208" s="126"/>
      <c r="DK208" s="126"/>
      <c r="DL208" s="126"/>
      <c r="DM208" s="126"/>
      <c r="DN208" s="126"/>
      <c r="DO208" s="126"/>
      <c r="DP208" s="126"/>
      <c r="DQ208" s="126"/>
      <c r="DR208" s="126"/>
      <c r="DS208" s="126"/>
      <c r="DT208" s="126"/>
      <c r="DU208" s="126"/>
      <c r="DV208" s="126"/>
      <c r="DW208" s="126"/>
      <c r="DX208" s="126"/>
      <c r="DY208" s="126"/>
      <c r="DZ208" s="126"/>
      <c r="EA208" s="126"/>
      <c r="EB208" s="126"/>
      <c r="EC208" s="126"/>
      <c r="ED208" s="126"/>
      <c r="EE208" s="126"/>
      <c r="EF208" s="126"/>
      <c r="EG208" s="126"/>
      <c r="EH208" s="126"/>
      <c r="EI208" s="126"/>
      <c r="EJ208" s="126"/>
      <c r="EK208" s="126"/>
      <c r="EL208" s="126"/>
      <c r="EM208" s="126"/>
      <c r="EN208" s="126"/>
      <c r="EO208" s="126"/>
      <c r="EP208" s="126"/>
      <c r="EQ208" s="126"/>
      <c r="ER208" s="126"/>
      <c r="ES208" s="126"/>
      <c r="ET208" s="126"/>
      <c r="EU208" s="126"/>
      <c r="EV208" s="126"/>
      <c r="EW208" s="126"/>
      <c r="EX208" s="126"/>
      <c r="EY208" s="126"/>
      <c r="EZ208" s="126"/>
      <c r="FA208" s="126"/>
      <c r="FB208" s="126"/>
      <c r="FC208" s="126"/>
      <c r="FD208" s="126"/>
      <c r="FE208" s="126"/>
      <c r="FF208" s="126"/>
      <c r="FG208" s="126"/>
      <c r="FH208" s="126"/>
      <c r="FI208" s="126"/>
      <c r="FJ208" s="126"/>
      <c r="FK208" s="126"/>
      <c r="FL208" s="126"/>
      <c r="FM208" s="126"/>
      <c r="FN208" s="126"/>
      <c r="FO208" s="126"/>
      <c r="FP208" s="126"/>
      <c r="FQ208" s="126"/>
      <c r="FR208" s="126"/>
      <c r="FS208" s="126"/>
      <c r="FT208" s="126"/>
      <c r="FU208" s="126"/>
      <c r="FV208" s="126"/>
      <c r="FW208" s="126"/>
      <c r="FX208" s="126"/>
    </row>
    <row r="209" spans="1:180" s="134" customFormat="1" ht="30">
      <c r="A209" s="1025" t="s">
        <v>1596</v>
      </c>
      <c r="B209" s="557" t="s">
        <v>2369</v>
      </c>
      <c r="C209" s="558">
        <v>42471</v>
      </c>
      <c r="D209" s="559">
        <v>47968</v>
      </c>
      <c r="E209" s="559" t="str">
        <f t="shared" ca="1" si="22"/>
        <v>VIGENTE</v>
      </c>
      <c r="F209" s="559" t="str">
        <f t="shared" ca="1" si="23"/>
        <v>OK</v>
      </c>
      <c r="G209" s="557" t="s">
        <v>1277</v>
      </c>
      <c r="H209" s="999" t="s">
        <v>4841</v>
      </c>
      <c r="I209" s="996" t="s">
        <v>4842</v>
      </c>
      <c r="J209" s="997" t="s">
        <v>4843</v>
      </c>
      <c r="K209" s="876" t="s">
        <v>4844</v>
      </c>
      <c r="L209" s="132"/>
      <c r="M209" s="132" t="str">
        <f t="shared" si="24"/>
        <v>D1603-18</v>
      </c>
      <c r="N209" s="132"/>
      <c r="O209" s="133"/>
      <c r="P209" s="133"/>
      <c r="Q209" s="133"/>
      <c r="R209" s="2219"/>
      <c r="S209" s="1948"/>
      <c r="T209" s="1948"/>
      <c r="U209" s="1948"/>
      <c r="V209" s="1948"/>
      <c r="W209" s="1948"/>
      <c r="X209" s="1948"/>
      <c r="Y209" s="1948"/>
      <c r="Z209" s="1948"/>
      <c r="AA209" s="1948"/>
      <c r="AB209" s="126"/>
      <c r="AC209" s="126"/>
      <c r="AD209" s="126"/>
      <c r="AE209" s="126"/>
      <c r="AF209" s="126"/>
      <c r="AG209" s="126"/>
      <c r="AH209" s="126"/>
      <c r="AI209" s="126"/>
      <c r="AJ209" s="126"/>
      <c r="AK209" s="126"/>
      <c r="AL209" s="126"/>
      <c r="AM209" s="126"/>
      <c r="AN209" s="126"/>
      <c r="AO209" s="126"/>
      <c r="AP209" s="126"/>
      <c r="AQ209" s="126"/>
      <c r="AR209" s="126"/>
      <c r="AS209" s="126"/>
      <c r="AT209" s="126"/>
      <c r="AU209" s="126"/>
      <c r="AV209" s="126"/>
      <c r="AW209" s="126"/>
      <c r="AX209" s="126"/>
      <c r="AY209" s="126"/>
      <c r="AZ209" s="126"/>
      <c r="BA209" s="126"/>
      <c r="BB209" s="126"/>
      <c r="BC209" s="126"/>
      <c r="BD209" s="126"/>
      <c r="BE209" s="126"/>
      <c r="BF209" s="126"/>
      <c r="BG209" s="126"/>
      <c r="BH209" s="126"/>
      <c r="BI209" s="126"/>
      <c r="BJ209" s="126"/>
      <c r="BK209" s="126"/>
      <c r="BL209" s="126"/>
      <c r="BM209" s="126"/>
      <c r="BN209" s="126"/>
      <c r="BO209" s="126"/>
      <c r="BP209" s="126"/>
      <c r="BQ209" s="126"/>
      <c r="BR209" s="126"/>
      <c r="BS209" s="126"/>
      <c r="BT209" s="126"/>
      <c r="BU209" s="126"/>
      <c r="BV209" s="126"/>
      <c r="BW209" s="126"/>
      <c r="BX209" s="126"/>
      <c r="BY209" s="126"/>
      <c r="BZ209" s="126"/>
      <c r="CA209" s="126"/>
      <c r="CB209" s="126"/>
      <c r="CC209" s="126"/>
      <c r="CD209" s="126"/>
      <c r="CE209" s="126"/>
      <c r="CF209" s="126"/>
      <c r="CG209" s="126"/>
      <c r="CH209" s="126"/>
      <c r="CI209" s="126"/>
      <c r="CJ209" s="126"/>
      <c r="CK209" s="126"/>
      <c r="CL209" s="126"/>
      <c r="CM209" s="126"/>
      <c r="CN209" s="126"/>
      <c r="CO209" s="126"/>
      <c r="CP209" s="126"/>
      <c r="CQ209" s="126"/>
      <c r="CR209" s="126"/>
      <c r="CS209" s="126"/>
      <c r="CT209" s="126"/>
      <c r="CU209" s="126"/>
      <c r="CV209" s="126"/>
      <c r="CW209" s="126"/>
      <c r="CX209" s="126"/>
      <c r="CY209" s="126"/>
      <c r="CZ209" s="126"/>
      <c r="DA209" s="126"/>
      <c r="DB209" s="126"/>
      <c r="DC209" s="126"/>
      <c r="DD209" s="126"/>
      <c r="DE209" s="126"/>
      <c r="DF209" s="126"/>
      <c r="DG209" s="126"/>
      <c r="DH209" s="126"/>
      <c r="DI209" s="126"/>
      <c r="DJ209" s="126"/>
      <c r="DK209" s="126"/>
      <c r="DL209" s="126"/>
      <c r="DM209" s="126"/>
      <c r="DN209" s="126"/>
      <c r="DO209" s="126"/>
      <c r="DP209" s="126"/>
      <c r="DQ209" s="126"/>
      <c r="DR209" s="126"/>
      <c r="DS209" s="126"/>
      <c r="DT209" s="126"/>
      <c r="DU209" s="126"/>
      <c r="DV209" s="126"/>
      <c r="DW209" s="126"/>
      <c r="DX209" s="126"/>
      <c r="DY209" s="126"/>
      <c r="DZ209" s="126"/>
      <c r="EA209" s="126"/>
      <c r="EB209" s="126"/>
      <c r="EC209" s="126"/>
      <c r="ED209" s="126"/>
      <c r="EE209" s="126"/>
      <c r="EF209" s="126"/>
      <c r="EG209" s="126"/>
      <c r="EH209" s="126"/>
      <c r="EI209" s="126"/>
      <c r="EJ209" s="126"/>
      <c r="EK209" s="126"/>
      <c r="EL209" s="126"/>
      <c r="EM209" s="126"/>
      <c r="EN209" s="126"/>
      <c r="EO209" s="126"/>
      <c r="EP209" s="126"/>
      <c r="EQ209" s="126"/>
      <c r="ER209" s="126"/>
      <c r="ES209" s="126"/>
      <c r="ET209" s="126"/>
      <c r="EU209" s="126"/>
      <c r="EV209" s="126"/>
      <c r="EW209" s="126"/>
      <c r="EX209" s="126"/>
      <c r="EY209" s="126"/>
      <c r="EZ209" s="126"/>
      <c r="FA209" s="126"/>
      <c r="FB209" s="126"/>
      <c r="FC209" s="126"/>
      <c r="FD209" s="126"/>
      <c r="FE209" s="126"/>
      <c r="FF209" s="126"/>
      <c r="FG209" s="126"/>
      <c r="FH209" s="126"/>
      <c r="FI209" s="126"/>
      <c r="FJ209" s="126"/>
      <c r="FK209" s="126"/>
      <c r="FL209" s="126"/>
      <c r="FM209" s="126"/>
      <c r="FN209" s="126"/>
      <c r="FO209" s="126"/>
      <c r="FP209" s="126"/>
      <c r="FQ209" s="126"/>
      <c r="FR209" s="126"/>
      <c r="FS209" s="126"/>
      <c r="FT209" s="126"/>
      <c r="FU209" s="126"/>
      <c r="FV209" s="126"/>
      <c r="FW209" s="126"/>
      <c r="FX209" s="126"/>
    </row>
    <row r="210" spans="1:180" s="134" customFormat="1" ht="27.75" customHeight="1">
      <c r="A210" s="1039" t="s">
        <v>1589</v>
      </c>
      <c r="B210" s="199" t="s">
        <v>2374</v>
      </c>
      <c r="C210" s="562">
        <v>42500</v>
      </c>
      <c r="D210" s="198">
        <v>47969</v>
      </c>
      <c r="E210" s="198" t="str">
        <f t="shared" ca="1" si="22"/>
        <v>VIGENTE</v>
      </c>
      <c r="F210" s="198" t="str">
        <f t="shared" ca="1" si="23"/>
        <v>OK</v>
      </c>
      <c r="G210" s="199" t="s">
        <v>1276</v>
      </c>
      <c r="H210" s="1027" t="s">
        <v>6181</v>
      </c>
      <c r="I210" s="1042"/>
      <c r="J210" s="1027"/>
      <c r="K210" s="1043"/>
      <c r="L210" s="132"/>
      <c r="M210" s="132" t="e">
        <f>IF(ISNUMBER(FIND("/",#REF!,1)),MID(#REF!,1,FIND("/",#REF!,1)-1),#REF!)</f>
        <v>#REF!</v>
      </c>
      <c r="N210" s="132"/>
      <c r="O210" s="133"/>
      <c r="P210" s="133"/>
      <c r="Q210" s="133"/>
      <c r="R210" s="2219"/>
      <c r="S210" s="1948"/>
      <c r="T210" s="1948"/>
      <c r="U210" s="1948"/>
      <c r="V210" s="1948"/>
      <c r="W210" s="1948"/>
      <c r="X210" s="1948"/>
      <c r="Y210" s="1948"/>
      <c r="Z210" s="1948"/>
      <c r="AA210" s="1948"/>
      <c r="AB210" s="126"/>
      <c r="AC210" s="126"/>
      <c r="AD210" s="126"/>
      <c r="AE210" s="126"/>
      <c r="AF210" s="126"/>
      <c r="AG210" s="126"/>
      <c r="AH210" s="126"/>
      <c r="AI210" s="126"/>
      <c r="AJ210" s="126"/>
      <c r="AK210" s="126"/>
      <c r="AL210" s="126"/>
      <c r="AM210" s="126"/>
      <c r="AN210" s="126"/>
      <c r="AO210" s="126"/>
      <c r="AP210" s="126"/>
      <c r="AQ210" s="126"/>
      <c r="AR210" s="126"/>
      <c r="AS210" s="126"/>
      <c r="AT210" s="126"/>
      <c r="AU210" s="126"/>
      <c r="AV210" s="126"/>
      <c r="AW210" s="126"/>
      <c r="AX210" s="126"/>
      <c r="AY210" s="126"/>
      <c r="AZ210" s="126"/>
      <c r="BA210" s="126"/>
      <c r="BB210" s="126"/>
      <c r="BC210" s="126"/>
      <c r="BD210" s="126"/>
      <c r="BE210" s="126"/>
      <c r="BF210" s="126"/>
      <c r="BG210" s="126"/>
      <c r="BH210" s="126"/>
      <c r="BI210" s="126"/>
      <c r="BJ210" s="126"/>
      <c r="BK210" s="126"/>
      <c r="BL210" s="126"/>
      <c r="BM210" s="126"/>
      <c r="BN210" s="126"/>
      <c r="BO210" s="126"/>
      <c r="BP210" s="126"/>
      <c r="BQ210" s="126"/>
      <c r="BR210" s="126"/>
      <c r="BS210" s="126"/>
      <c r="BT210" s="126"/>
      <c r="BU210" s="126"/>
      <c r="BV210" s="126"/>
      <c r="BW210" s="126"/>
      <c r="BX210" s="126"/>
      <c r="BY210" s="126"/>
      <c r="BZ210" s="126"/>
      <c r="CA210" s="126"/>
      <c r="CB210" s="126"/>
      <c r="CC210" s="126"/>
      <c r="CD210" s="126"/>
      <c r="CE210" s="126"/>
      <c r="CF210" s="126"/>
      <c r="CG210" s="126"/>
      <c r="CH210" s="126"/>
      <c r="CI210" s="126"/>
      <c r="CJ210" s="126"/>
      <c r="CK210" s="126"/>
      <c r="CL210" s="126"/>
      <c r="CM210" s="126"/>
      <c r="CN210" s="126"/>
      <c r="CO210" s="126"/>
      <c r="CP210" s="126"/>
      <c r="CQ210" s="126"/>
      <c r="CR210" s="126"/>
      <c r="CS210" s="126"/>
      <c r="CT210" s="126"/>
      <c r="CU210" s="126"/>
      <c r="CV210" s="126"/>
      <c r="CW210" s="126"/>
      <c r="CX210" s="126"/>
      <c r="CY210" s="126"/>
      <c r="CZ210" s="126"/>
      <c r="DA210" s="126"/>
      <c r="DB210" s="126"/>
      <c r="DC210" s="126"/>
      <c r="DD210" s="126"/>
      <c r="DE210" s="126"/>
      <c r="DF210" s="126"/>
      <c r="DG210" s="126"/>
      <c r="DH210" s="126"/>
      <c r="DI210" s="126"/>
      <c r="DJ210" s="126"/>
      <c r="DK210" s="126"/>
      <c r="DL210" s="126"/>
      <c r="DM210" s="126"/>
      <c r="DN210" s="126"/>
      <c r="DO210" s="126"/>
      <c r="DP210" s="126"/>
      <c r="DQ210" s="126"/>
      <c r="DR210" s="126"/>
      <c r="DS210" s="126"/>
      <c r="DT210" s="126"/>
      <c r="DU210" s="126"/>
      <c r="DV210" s="126"/>
      <c r="DW210" s="126"/>
      <c r="DX210" s="126"/>
      <c r="DY210" s="126"/>
      <c r="DZ210" s="126"/>
      <c r="EA210" s="126"/>
      <c r="EB210" s="126"/>
      <c r="EC210" s="126"/>
      <c r="ED210" s="126"/>
      <c r="EE210" s="126"/>
      <c r="EF210" s="126"/>
      <c r="EG210" s="126"/>
      <c r="EH210" s="126"/>
      <c r="EI210" s="126"/>
      <c r="EJ210" s="126"/>
      <c r="EK210" s="126"/>
      <c r="EL210" s="126"/>
      <c r="EM210" s="126"/>
      <c r="EN210" s="126"/>
      <c r="EO210" s="126"/>
      <c r="EP210" s="126"/>
      <c r="EQ210" s="126"/>
      <c r="ER210" s="126"/>
      <c r="ES210" s="126"/>
      <c r="ET210" s="126"/>
      <c r="EU210" s="126"/>
      <c r="EV210" s="126"/>
      <c r="EW210" s="126"/>
      <c r="EX210" s="126"/>
      <c r="EY210" s="126"/>
      <c r="EZ210" s="126"/>
      <c r="FA210" s="126"/>
      <c r="FB210" s="126"/>
      <c r="FC210" s="126"/>
      <c r="FD210" s="126"/>
      <c r="FE210" s="126"/>
      <c r="FF210" s="126"/>
      <c r="FG210" s="126"/>
      <c r="FH210" s="126"/>
      <c r="FI210" s="126"/>
      <c r="FJ210" s="126"/>
      <c r="FK210" s="126"/>
      <c r="FL210" s="126"/>
      <c r="FM210" s="126"/>
      <c r="FN210" s="126"/>
      <c r="FO210" s="126"/>
      <c r="FP210" s="126"/>
      <c r="FQ210" s="126"/>
      <c r="FR210" s="126"/>
      <c r="FS210" s="126"/>
      <c r="FT210" s="126"/>
      <c r="FU210" s="126"/>
      <c r="FV210" s="126"/>
      <c r="FW210" s="126"/>
      <c r="FX210" s="126"/>
    </row>
    <row r="211" spans="1:180" s="134" customFormat="1" ht="45">
      <c r="A211" s="1024" t="s">
        <v>1588</v>
      </c>
      <c r="B211" s="156" t="s">
        <v>2375</v>
      </c>
      <c r="C211" s="555">
        <v>42500</v>
      </c>
      <c r="D211" s="158">
        <v>47969</v>
      </c>
      <c r="E211" s="158" t="str">
        <f t="shared" ca="1" si="22"/>
        <v>VIGENTE</v>
      </c>
      <c r="F211" s="158" t="str">
        <f t="shared" ca="1" si="23"/>
        <v>OK</v>
      </c>
      <c r="G211" s="156" t="s">
        <v>1276</v>
      </c>
      <c r="H211" s="159" t="s">
        <v>2379</v>
      </c>
      <c r="I211" s="617" t="s">
        <v>6195</v>
      </c>
      <c r="J211" s="556" t="s">
        <v>2384</v>
      </c>
      <c r="K211" s="807" t="s">
        <v>2387</v>
      </c>
      <c r="L211" s="132"/>
      <c r="M211" s="132" t="e">
        <f>IF(ISNUMBER(FIND("/",#REF!,1)),MID(#REF!,1,FIND("/",#REF!,1)-1),#REF!)</f>
        <v>#REF!</v>
      </c>
      <c r="N211" s="132"/>
      <c r="O211" s="133"/>
      <c r="P211" s="133"/>
      <c r="Q211" s="133"/>
      <c r="R211" s="2219"/>
      <c r="S211" s="1948"/>
      <c r="T211" s="1948"/>
      <c r="U211" s="1948"/>
      <c r="V211" s="1948"/>
      <c r="W211" s="1948"/>
      <c r="X211" s="1948"/>
      <c r="Y211" s="1948"/>
      <c r="Z211" s="1948"/>
      <c r="AA211" s="1948"/>
      <c r="AB211" s="126"/>
      <c r="AC211" s="126"/>
      <c r="AD211" s="126"/>
      <c r="AE211" s="126"/>
      <c r="AF211" s="126"/>
      <c r="AG211" s="126"/>
      <c r="AH211" s="126"/>
      <c r="AI211" s="126"/>
      <c r="AJ211" s="126"/>
      <c r="AK211" s="126"/>
      <c r="AL211" s="126"/>
      <c r="AM211" s="126"/>
      <c r="AN211" s="126"/>
      <c r="AO211" s="126"/>
      <c r="AP211" s="126"/>
      <c r="AQ211" s="126"/>
      <c r="AR211" s="126"/>
      <c r="AS211" s="126"/>
      <c r="AT211" s="126"/>
      <c r="AU211" s="126"/>
      <c r="AV211" s="126"/>
      <c r="AW211" s="126"/>
      <c r="AX211" s="126"/>
      <c r="AY211" s="126"/>
      <c r="AZ211" s="126"/>
      <c r="BA211" s="126"/>
      <c r="BB211" s="126"/>
      <c r="BC211" s="126"/>
      <c r="BD211" s="126"/>
      <c r="BE211" s="126"/>
      <c r="BF211" s="126"/>
      <c r="BG211" s="126"/>
      <c r="BH211" s="126"/>
      <c r="BI211" s="126"/>
      <c r="BJ211" s="126"/>
      <c r="BK211" s="126"/>
      <c r="BL211" s="126"/>
      <c r="BM211" s="126"/>
      <c r="BN211" s="126"/>
      <c r="BO211" s="126"/>
      <c r="BP211" s="126"/>
      <c r="BQ211" s="126"/>
      <c r="BR211" s="126"/>
      <c r="BS211" s="126"/>
      <c r="BT211" s="126"/>
      <c r="BU211" s="126"/>
      <c r="BV211" s="126"/>
      <c r="BW211" s="126"/>
      <c r="BX211" s="126"/>
      <c r="BY211" s="126"/>
      <c r="BZ211" s="126"/>
      <c r="CA211" s="126"/>
      <c r="CB211" s="126"/>
      <c r="CC211" s="126"/>
      <c r="CD211" s="126"/>
      <c r="CE211" s="126"/>
      <c r="CF211" s="126"/>
      <c r="CG211" s="126"/>
      <c r="CH211" s="126"/>
      <c r="CI211" s="126"/>
      <c r="CJ211" s="126"/>
      <c r="CK211" s="126"/>
      <c r="CL211" s="126"/>
      <c r="CM211" s="126"/>
      <c r="CN211" s="126"/>
      <c r="CO211" s="126"/>
      <c r="CP211" s="126"/>
      <c r="CQ211" s="126"/>
      <c r="CR211" s="126"/>
      <c r="CS211" s="126"/>
      <c r="CT211" s="126"/>
      <c r="CU211" s="126"/>
      <c r="CV211" s="126"/>
      <c r="CW211" s="126"/>
      <c r="CX211" s="126"/>
      <c r="CY211" s="126"/>
      <c r="CZ211" s="126"/>
      <c r="DA211" s="126"/>
      <c r="DB211" s="126"/>
      <c r="DC211" s="126"/>
      <c r="DD211" s="126"/>
      <c r="DE211" s="126"/>
      <c r="DF211" s="126"/>
      <c r="DG211" s="126"/>
      <c r="DH211" s="126"/>
      <c r="DI211" s="126"/>
      <c r="DJ211" s="126"/>
      <c r="DK211" s="126"/>
      <c r="DL211" s="126"/>
      <c r="DM211" s="126"/>
      <c r="DN211" s="126"/>
      <c r="DO211" s="126"/>
      <c r="DP211" s="126"/>
      <c r="DQ211" s="126"/>
      <c r="DR211" s="126"/>
      <c r="DS211" s="126"/>
      <c r="DT211" s="126"/>
      <c r="DU211" s="126"/>
      <c r="DV211" s="126"/>
      <c r="DW211" s="126"/>
      <c r="DX211" s="126"/>
      <c r="DY211" s="126"/>
      <c r="DZ211" s="126"/>
      <c r="EA211" s="126"/>
      <c r="EB211" s="126"/>
      <c r="EC211" s="126"/>
      <c r="ED211" s="126"/>
      <c r="EE211" s="126"/>
      <c r="EF211" s="126"/>
      <c r="EG211" s="126"/>
      <c r="EH211" s="126"/>
      <c r="EI211" s="126"/>
      <c r="EJ211" s="126"/>
      <c r="EK211" s="126"/>
      <c r="EL211" s="126"/>
      <c r="EM211" s="126"/>
      <c r="EN211" s="126"/>
      <c r="EO211" s="126"/>
      <c r="EP211" s="126"/>
      <c r="EQ211" s="126"/>
      <c r="ER211" s="126"/>
      <c r="ES211" s="126"/>
      <c r="ET211" s="126"/>
      <c r="EU211" s="126"/>
      <c r="EV211" s="126"/>
      <c r="EW211" s="126"/>
      <c r="EX211" s="126"/>
      <c r="EY211" s="126"/>
      <c r="EZ211" s="126"/>
      <c r="FA211" s="126"/>
      <c r="FB211" s="126"/>
      <c r="FC211" s="126"/>
      <c r="FD211" s="126"/>
      <c r="FE211" s="126"/>
      <c r="FF211" s="126"/>
      <c r="FG211" s="126"/>
      <c r="FH211" s="126"/>
      <c r="FI211" s="126"/>
      <c r="FJ211" s="126"/>
      <c r="FK211" s="126"/>
      <c r="FL211" s="126"/>
      <c r="FM211" s="126"/>
      <c r="FN211" s="126"/>
      <c r="FO211" s="126"/>
      <c r="FP211" s="126"/>
      <c r="FQ211" s="126"/>
      <c r="FR211" s="126"/>
      <c r="FS211" s="126"/>
      <c r="FT211" s="126"/>
      <c r="FU211" s="126"/>
      <c r="FV211" s="126"/>
      <c r="FW211" s="126"/>
      <c r="FX211" s="126"/>
    </row>
    <row r="212" spans="1:180" s="134" customFormat="1" ht="28.5" customHeight="1">
      <c r="A212" s="1024" t="s">
        <v>1588</v>
      </c>
      <c r="B212" s="156" t="s">
        <v>2376</v>
      </c>
      <c r="C212" s="555">
        <v>42500</v>
      </c>
      <c r="D212" s="158">
        <v>47969</v>
      </c>
      <c r="E212" s="158" t="str">
        <f t="shared" ca="1" si="22"/>
        <v>VIGENTE</v>
      </c>
      <c r="F212" s="158" t="str">
        <f t="shared" ca="1" si="23"/>
        <v>OK</v>
      </c>
      <c r="G212" s="156" t="s">
        <v>1276</v>
      </c>
      <c r="H212" s="556" t="s">
        <v>2380</v>
      </c>
      <c r="I212" s="1034" t="s">
        <v>6196</v>
      </c>
      <c r="J212" s="556" t="s">
        <v>2385</v>
      </c>
      <c r="K212" s="807" t="s">
        <v>2388</v>
      </c>
      <c r="L212" s="132"/>
      <c r="M212" s="132" t="e">
        <f>IF(ISNUMBER(FIND("/",#REF!,1)),MID(#REF!,1,FIND("/",#REF!,1)-1),#REF!)</f>
        <v>#REF!</v>
      </c>
      <c r="N212" s="132"/>
      <c r="O212" s="133"/>
      <c r="P212" s="133"/>
      <c r="Q212" s="133"/>
      <c r="R212" s="2219"/>
      <c r="S212" s="1948"/>
      <c r="T212" s="1948"/>
      <c r="U212" s="1948"/>
      <c r="V212" s="1948"/>
      <c r="W212" s="1948"/>
      <c r="X212" s="1948"/>
      <c r="Y212" s="1948"/>
      <c r="Z212" s="1948"/>
      <c r="AA212" s="1948"/>
      <c r="AB212" s="126"/>
      <c r="AC212" s="126"/>
      <c r="AD212" s="126"/>
      <c r="AE212" s="126"/>
      <c r="AF212" s="126"/>
      <c r="AG212" s="126"/>
      <c r="AH212" s="126"/>
      <c r="AI212" s="126"/>
      <c r="AJ212" s="126"/>
      <c r="AK212" s="126"/>
      <c r="AL212" s="126"/>
      <c r="AM212" s="126"/>
      <c r="AN212" s="126"/>
      <c r="AO212" s="126"/>
      <c r="AP212" s="126"/>
      <c r="AQ212" s="126"/>
      <c r="AR212" s="126"/>
      <c r="AS212" s="126"/>
      <c r="AT212" s="126"/>
      <c r="AU212" s="126"/>
      <c r="AV212" s="126"/>
      <c r="AW212" s="126"/>
      <c r="AX212" s="126"/>
      <c r="AY212" s="126"/>
      <c r="AZ212" s="126"/>
      <c r="BA212" s="126"/>
      <c r="BB212" s="126"/>
      <c r="BC212" s="126"/>
      <c r="BD212" s="126"/>
      <c r="BE212" s="126"/>
      <c r="BF212" s="126"/>
      <c r="BG212" s="126"/>
      <c r="BH212" s="126"/>
      <c r="BI212" s="126"/>
      <c r="BJ212" s="126"/>
      <c r="BK212" s="126"/>
      <c r="BL212" s="126"/>
      <c r="BM212" s="126"/>
      <c r="BN212" s="126"/>
      <c r="BO212" s="126"/>
      <c r="BP212" s="126"/>
      <c r="BQ212" s="126"/>
      <c r="BR212" s="126"/>
      <c r="BS212" s="126"/>
      <c r="BT212" s="126"/>
      <c r="BU212" s="126"/>
      <c r="BV212" s="126"/>
      <c r="BW212" s="126"/>
      <c r="BX212" s="126"/>
      <c r="BY212" s="126"/>
      <c r="BZ212" s="126"/>
      <c r="CA212" s="126"/>
      <c r="CB212" s="126"/>
      <c r="CC212" s="126"/>
      <c r="CD212" s="126"/>
      <c r="CE212" s="126"/>
      <c r="CF212" s="126"/>
      <c r="CG212" s="126"/>
      <c r="CH212" s="126"/>
      <c r="CI212" s="126"/>
      <c r="CJ212" s="126"/>
      <c r="CK212" s="126"/>
      <c r="CL212" s="126"/>
      <c r="CM212" s="126"/>
      <c r="CN212" s="126"/>
      <c r="CO212" s="126"/>
      <c r="CP212" s="126"/>
      <c r="CQ212" s="126"/>
      <c r="CR212" s="126"/>
      <c r="CS212" s="126"/>
      <c r="CT212" s="126"/>
      <c r="CU212" s="126"/>
      <c r="CV212" s="126"/>
      <c r="CW212" s="126"/>
      <c r="CX212" s="126"/>
      <c r="CY212" s="126"/>
      <c r="CZ212" s="126"/>
      <c r="DA212" s="126"/>
      <c r="DB212" s="126"/>
      <c r="DC212" s="126"/>
      <c r="DD212" s="126"/>
      <c r="DE212" s="126"/>
      <c r="DF212" s="126"/>
      <c r="DG212" s="126"/>
      <c r="DH212" s="126"/>
      <c r="DI212" s="126"/>
      <c r="DJ212" s="126"/>
      <c r="DK212" s="126"/>
      <c r="DL212" s="126"/>
      <c r="DM212" s="126"/>
      <c r="DN212" s="126"/>
      <c r="DO212" s="126"/>
      <c r="DP212" s="126"/>
      <c r="DQ212" s="126"/>
      <c r="DR212" s="126"/>
      <c r="DS212" s="126"/>
      <c r="DT212" s="126"/>
      <c r="DU212" s="126"/>
      <c r="DV212" s="126"/>
      <c r="DW212" s="126"/>
      <c r="DX212" s="126"/>
      <c r="DY212" s="126"/>
      <c r="DZ212" s="126"/>
      <c r="EA212" s="126"/>
      <c r="EB212" s="126"/>
      <c r="EC212" s="126"/>
      <c r="ED212" s="126"/>
      <c r="EE212" s="126"/>
      <c r="EF212" s="126"/>
      <c r="EG212" s="126"/>
      <c r="EH212" s="126"/>
      <c r="EI212" s="126"/>
      <c r="EJ212" s="126"/>
      <c r="EK212" s="126"/>
      <c r="EL212" s="126"/>
      <c r="EM212" s="126"/>
      <c r="EN212" s="126"/>
      <c r="EO212" s="126"/>
      <c r="EP212" s="126"/>
      <c r="EQ212" s="126"/>
      <c r="ER212" s="126"/>
      <c r="ES212" s="126"/>
      <c r="ET212" s="126"/>
      <c r="EU212" s="126"/>
      <c r="EV212" s="126"/>
      <c r="EW212" s="126"/>
      <c r="EX212" s="126"/>
      <c r="EY212" s="126"/>
      <c r="EZ212" s="126"/>
      <c r="FA212" s="126"/>
      <c r="FB212" s="126"/>
      <c r="FC212" s="126"/>
      <c r="FD212" s="126"/>
      <c r="FE212" s="126"/>
      <c r="FF212" s="126"/>
      <c r="FG212" s="126"/>
      <c r="FH212" s="126"/>
      <c r="FI212" s="126"/>
      <c r="FJ212" s="126"/>
      <c r="FK212" s="126"/>
      <c r="FL212" s="126"/>
      <c r="FM212" s="126"/>
      <c r="FN212" s="126"/>
      <c r="FO212" s="126"/>
      <c r="FP212" s="126"/>
      <c r="FQ212" s="126"/>
      <c r="FR212" s="126"/>
      <c r="FS212" s="126"/>
      <c r="FT212" s="126"/>
      <c r="FU212" s="126"/>
      <c r="FV212" s="126"/>
      <c r="FW212" s="126"/>
      <c r="FX212" s="126"/>
    </row>
    <row r="213" spans="1:180" s="134" customFormat="1">
      <c r="A213" s="1024" t="s">
        <v>1588</v>
      </c>
      <c r="B213" s="156" t="s">
        <v>2377</v>
      </c>
      <c r="C213" s="555">
        <v>42500</v>
      </c>
      <c r="D213" s="158">
        <v>47969</v>
      </c>
      <c r="E213" s="158" t="str">
        <f t="shared" ca="1" si="22"/>
        <v>VIGENTE</v>
      </c>
      <c r="F213" s="158" t="str">
        <f t="shared" ca="1" si="23"/>
        <v>OK</v>
      </c>
      <c r="G213" s="156" t="s">
        <v>1276</v>
      </c>
      <c r="H213" s="159" t="s">
        <v>2381</v>
      </c>
      <c r="I213" s="617" t="s">
        <v>2383</v>
      </c>
      <c r="J213" s="556" t="s">
        <v>2386</v>
      </c>
      <c r="K213" s="1044" t="s">
        <v>2389</v>
      </c>
      <c r="L213" s="132"/>
      <c r="M213" s="132" t="str">
        <f t="shared" ref="M213:M227" si="25">IF(ISNUMBER(FIND("/",$B210,1)),MID($B210,1,FIND("/",$B210,1)-1),$B210)</f>
        <v>D1605-37</v>
      </c>
      <c r="N213" s="132"/>
      <c r="O213" s="133"/>
      <c r="P213" s="133"/>
      <c r="Q213" s="133"/>
      <c r="R213" s="2219"/>
      <c r="S213" s="1948"/>
      <c r="T213" s="1948"/>
      <c r="U213" s="1948"/>
      <c r="V213" s="1948"/>
      <c r="W213" s="1948"/>
      <c r="X213" s="1948"/>
      <c r="Y213" s="1948"/>
      <c r="Z213" s="1948"/>
      <c r="AA213" s="1948"/>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26"/>
      <c r="BE213" s="126"/>
      <c r="BF213" s="126"/>
      <c r="BG213" s="126"/>
      <c r="BH213" s="126"/>
      <c r="BI213" s="126"/>
      <c r="BJ213" s="126"/>
      <c r="BK213" s="126"/>
      <c r="BL213" s="126"/>
      <c r="BM213" s="126"/>
      <c r="BN213" s="126"/>
      <c r="BO213" s="126"/>
      <c r="BP213" s="126"/>
      <c r="BQ213" s="126"/>
      <c r="BR213" s="126"/>
      <c r="BS213" s="126"/>
      <c r="BT213" s="126"/>
      <c r="BU213" s="126"/>
      <c r="BV213" s="126"/>
      <c r="BW213" s="126"/>
      <c r="BX213" s="126"/>
      <c r="BY213" s="126"/>
      <c r="BZ213" s="126"/>
      <c r="CA213" s="126"/>
      <c r="CB213" s="126"/>
      <c r="CC213" s="126"/>
      <c r="CD213" s="126"/>
      <c r="CE213" s="126"/>
      <c r="CF213" s="126"/>
      <c r="CG213" s="126"/>
      <c r="CH213" s="126"/>
      <c r="CI213" s="126"/>
      <c r="CJ213" s="126"/>
      <c r="CK213" s="126"/>
      <c r="CL213" s="126"/>
      <c r="CM213" s="126"/>
      <c r="CN213" s="126"/>
      <c r="CO213" s="126"/>
      <c r="CP213" s="126"/>
      <c r="CQ213" s="126"/>
      <c r="CR213" s="126"/>
      <c r="CS213" s="126"/>
      <c r="CT213" s="126"/>
      <c r="CU213" s="126"/>
      <c r="CV213" s="126"/>
      <c r="CW213" s="126"/>
      <c r="CX213" s="126"/>
      <c r="CY213" s="126"/>
      <c r="CZ213" s="126"/>
      <c r="DA213" s="126"/>
      <c r="DB213" s="126"/>
      <c r="DC213" s="126"/>
      <c r="DD213" s="126"/>
      <c r="DE213" s="126"/>
      <c r="DF213" s="126"/>
      <c r="DG213" s="126"/>
      <c r="DH213" s="126"/>
      <c r="DI213" s="126"/>
      <c r="DJ213" s="126"/>
      <c r="DK213" s="126"/>
      <c r="DL213" s="126"/>
      <c r="DM213" s="126"/>
      <c r="DN213" s="126"/>
      <c r="DO213" s="126"/>
      <c r="DP213" s="126"/>
      <c r="DQ213" s="126"/>
      <c r="DR213" s="126"/>
      <c r="DS213" s="126"/>
      <c r="DT213" s="126"/>
      <c r="DU213" s="126"/>
      <c r="DV213" s="126"/>
      <c r="DW213" s="126"/>
      <c r="DX213" s="126"/>
      <c r="DY213" s="126"/>
      <c r="DZ213" s="126"/>
      <c r="EA213" s="126"/>
      <c r="EB213" s="126"/>
      <c r="EC213" s="126"/>
      <c r="ED213" s="126"/>
      <c r="EE213" s="126"/>
      <c r="EF213" s="126"/>
      <c r="EG213" s="126"/>
      <c r="EH213" s="126"/>
      <c r="EI213" s="126"/>
      <c r="EJ213" s="126"/>
      <c r="EK213" s="126"/>
      <c r="EL213" s="126"/>
      <c r="EM213" s="126"/>
      <c r="EN213" s="126"/>
      <c r="EO213" s="126"/>
      <c r="EP213" s="126"/>
      <c r="EQ213" s="126"/>
      <c r="ER213" s="126"/>
      <c r="ES213" s="126"/>
      <c r="ET213" s="126"/>
      <c r="EU213" s="126"/>
      <c r="EV213" s="126"/>
      <c r="EW213" s="126"/>
      <c r="EX213" s="126"/>
      <c r="EY213" s="126"/>
      <c r="EZ213" s="126"/>
      <c r="FA213" s="126"/>
      <c r="FB213" s="126"/>
      <c r="FC213" s="126"/>
      <c r="FD213" s="126"/>
      <c r="FE213" s="126"/>
      <c r="FF213" s="126"/>
      <c r="FG213" s="126"/>
      <c r="FH213" s="126"/>
      <c r="FI213" s="126"/>
      <c r="FJ213" s="126"/>
      <c r="FK213" s="126"/>
      <c r="FL213" s="126"/>
      <c r="FM213" s="126"/>
      <c r="FN213" s="126"/>
      <c r="FO213" s="126"/>
      <c r="FP213" s="126"/>
      <c r="FQ213" s="126"/>
      <c r="FR213" s="126"/>
      <c r="FS213" s="126"/>
      <c r="FT213" s="126"/>
      <c r="FU213" s="126"/>
      <c r="FV213" s="126"/>
      <c r="FW213" s="126"/>
      <c r="FX213" s="126"/>
    </row>
    <row r="214" spans="1:180" s="134" customFormat="1" ht="45">
      <c r="A214" s="1024" t="s">
        <v>1588</v>
      </c>
      <c r="B214" s="156" t="s">
        <v>2378</v>
      </c>
      <c r="C214" s="555">
        <v>42500</v>
      </c>
      <c r="D214" s="158">
        <v>47969</v>
      </c>
      <c r="E214" s="158" t="str">
        <f t="shared" ca="1" si="22"/>
        <v>VIGENTE</v>
      </c>
      <c r="F214" s="158" t="str">
        <f t="shared" ca="1" si="23"/>
        <v>OK</v>
      </c>
      <c r="G214" s="156" t="s">
        <v>1276</v>
      </c>
      <c r="H214" s="159" t="s">
        <v>2382</v>
      </c>
      <c r="I214" s="617" t="s">
        <v>6197</v>
      </c>
      <c r="J214" s="556" t="s">
        <v>2386</v>
      </c>
      <c r="K214" s="807" t="s">
        <v>2390</v>
      </c>
      <c r="L214" s="132"/>
      <c r="M214" s="132" t="str">
        <f t="shared" si="25"/>
        <v>D1605-37</v>
      </c>
      <c r="N214" s="132"/>
      <c r="O214" s="133"/>
      <c r="P214" s="133"/>
      <c r="Q214" s="133"/>
      <c r="R214" s="2219"/>
      <c r="S214" s="1948"/>
      <c r="T214" s="1948"/>
      <c r="U214" s="1948"/>
      <c r="V214" s="1948"/>
      <c r="W214" s="1948"/>
      <c r="X214" s="1948"/>
      <c r="Y214" s="1948"/>
      <c r="Z214" s="1948"/>
      <c r="AA214" s="1948"/>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126"/>
      <c r="AW214" s="126"/>
      <c r="AX214" s="126"/>
      <c r="AY214" s="126"/>
      <c r="AZ214" s="126"/>
      <c r="BA214" s="126"/>
      <c r="BB214" s="126"/>
      <c r="BC214" s="126"/>
      <c r="BD214" s="126"/>
      <c r="BE214" s="126"/>
      <c r="BF214" s="126"/>
      <c r="BG214" s="126"/>
      <c r="BH214" s="126"/>
      <c r="BI214" s="126"/>
      <c r="BJ214" s="126"/>
      <c r="BK214" s="126"/>
      <c r="BL214" s="126"/>
      <c r="BM214" s="126"/>
      <c r="BN214" s="126"/>
      <c r="BO214" s="126"/>
      <c r="BP214" s="126"/>
      <c r="BQ214" s="126"/>
      <c r="BR214" s="126"/>
      <c r="BS214" s="126"/>
      <c r="BT214" s="126"/>
      <c r="BU214" s="126"/>
      <c r="BV214" s="126"/>
      <c r="BW214" s="126"/>
      <c r="BX214" s="126"/>
      <c r="BY214" s="126"/>
      <c r="BZ214" s="126"/>
      <c r="CA214" s="126"/>
      <c r="CB214" s="126"/>
      <c r="CC214" s="126"/>
      <c r="CD214" s="126"/>
      <c r="CE214" s="126"/>
      <c r="CF214" s="126"/>
      <c r="CG214" s="126"/>
      <c r="CH214" s="126"/>
      <c r="CI214" s="126"/>
      <c r="CJ214" s="126"/>
      <c r="CK214" s="126"/>
      <c r="CL214" s="126"/>
      <c r="CM214" s="126"/>
      <c r="CN214" s="126"/>
      <c r="CO214" s="126"/>
      <c r="CP214" s="126"/>
      <c r="CQ214" s="126"/>
      <c r="CR214" s="126"/>
      <c r="CS214" s="126"/>
      <c r="CT214" s="126"/>
      <c r="CU214" s="126"/>
      <c r="CV214" s="126"/>
      <c r="CW214" s="126"/>
      <c r="CX214" s="126"/>
      <c r="CY214" s="126"/>
      <c r="CZ214" s="126"/>
      <c r="DA214" s="126"/>
      <c r="DB214" s="126"/>
      <c r="DC214" s="126"/>
      <c r="DD214" s="126"/>
      <c r="DE214" s="126"/>
      <c r="DF214" s="126"/>
      <c r="DG214" s="126"/>
      <c r="DH214" s="126"/>
      <c r="DI214" s="126"/>
      <c r="DJ214" s="126"/>
      <c r="DK214" s="126"/>
      <c r="DL214" s="126"/>
      <c r="DM214" s="126"/>
      <c r="DN214" s="126"/>
      <c r="DO214" s="126"/>
      <c r="DP214" s="126"/>
      <c r="DQ214" s="126"/>
      <c r="DR214" s="126"/>
      <c r="DS214" s="126"/>
      <c r="DT214" s="126"/>
      <c r="DU214" s="126"/>
      <c r="DV214" s="126"/>
      <c r="DW214" s="126"/>
      <c r="DX214" s="126"/>
      <c r="DY214" s="126"/>
      <c r="DZ214" s="126"/>
      <c r="EA214" s="126"/>
      <c r="EB214" s="126"/>
      <c r="EC214" s="126"/>
      <c r="ED214" s="126"/>
      <c r="EE214" s="126"/>
      <c r="EF214" s="126"/>
      <c r="EG214" s="126"/>
      <c r="EH214" s="126"/>
      <c r="EI214" s="126"/>
      <c r="EJ214" s="126"/>
      <c r="EK214" s="126"/>
      <c r="EL214" s="126"/>
      <c r="EM214" s="126"/>
      <c r="EN214" s="126"/>
      <c r="EO214" s="126"/>
      <c r="EP214" s="126"/>
      <c r="EQ214" s="126"/>
      <c r="ER214" s="126"/>
      <c r="ES214" s="126"/>
      <c r="ET214" s="126"/>
      <c r="EU214" s="126"/>
      <c r="EV214" s="126"/>
      <c r="EW214" s="126"/>
      <c r="EX214" s="126"/>
      <c r="EY214" s="126"/>
      <c r="EZ214" s="126"/>
      <c r="FA214" s="126"/>
      <c r="FB214" s="126"/>
      <c r="FC214" s="126"/>
      <c r="FD214" s="126"/>
      <c r="FE214" s="126"/>
      <c r="FF214" s="126"/>
      <c r="FG214" s="126"/>
      <c r="FH214" s="126"/>
      <c r="FI214" s="126"/>
      <c r="FJ214" s="126"/>
      <c r="FK214" s="126"/>
      <c r="FL214" s="126"/>
      <c r="FM214" s="126"/>
      <c r="FN214" s="126"/>
      <c r="FO214" s="126"/>
      <c r="FP214" s="126"/>
      <c r="FQ214" s="126"/>
      <c r="FR214" s="126"/>
      <c r="FS214" s="126"/>
      <c r="FT214" s="126"/>
      <c r="FU214" s="126"/>
      <c r="FV214" s="126"/>
      <c r="FW214" s="126"/>
      <c r="FX214" s="126"/>
    </row>
    <row r="215" spans="1:180" s="372" customFormat="1" ht="30">
      <c r="A215" s="1024" t="s">
        <v>1588</v>
      </c>
      <c r="B215" s="156" t="s">
        <v>6182</v>
      </c>
      <c r="C215" s="555">
        <v>42500</v>
      </c>
      <c r="D215" s="158">
        <v>47969</v>
      </c>
      <c r="E215" s="158" t="str">
        <f t="shared" ref="E215:E217" ca="1" si="26">IF(D215&lt;=$T$2,"CADUCADO","VIGENTE")</f>
        <v>VIGENTE</v>
      </c>
      <c r="F215" s="158" t="str">
        <f t="shared" ref="F215:F217" ca="1" si="27">IF($T$2&gt;=(EDATE(D215,-4)),"ALERTA","OK")</f>
        <v>OK</v>
      </c>
      <c r="G215" s="156" t="s">
        <v>1276</v>
      </c>
      <c r="H215" s="556" t="s">
        <v>2370</v>
      </c>
      <c r="I215" s="1040" t="s">
        <v>6198</v>
      </c>
      <c r="J215" s="159" t="s">
        <v>2372</v>
      </c>
      <c r="K215" s="1041">
        <v>11662970</v>
      </c>
      <c r="L215" s="132"/>
      <c r="M215" s="132" t="str">
        <f t="shared" si="25"/>
        <v>D1605-37</v>
      </c>
      <c r="N215" s="132"/>
      <c r="O215" s="133"/>
      <c r="P215" s="133"/>
      <c r="Q215" s="133"/>
      <c r="R215" s="2219"/>
      <c r="S215" s="1948"/>
      <c r="T215" s="1948"/>
      <c r="U215" s="1948"/>
      <c r="V215" s="1948"/>
      <c r="W215" s="1948"/>
      <c r="X215" s="1948"/>
      <c r="Y215" s="1948"/>
      <c r="Z215" s="1948"/>
      <c r="AA215" s="1948"/>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126"/>
      <c r="AW215" s="126"/>
      <c r="AX215" s="126"/>
      <c r="AY215" s="126"/>
      <c r="AZ215" s="126"/>
      <c r="BA215" s="126"/>
      <c r="BB215" s="126"/>
      <c r="BC215" s="126"/>
      <c r="BD215" s="126"/>
      <c r="BE215" s="126"/>
      <c r="BF215" s="126"/>
      <c r="BG215" s="126"/>
      <c r="BH215" s="126"/>
      <c r="BI215" s="126"/>
      <c r="BJ215" s="126"/>
      <c r="BK215" s="126"/>
      <c r="BL215" s="126"/>
      <c r="BM215" s="126"/>
      <c r="BN215" s="126"/>
      <c r="BO215" s="126"/>
      <c r="BP215" s="126"/>
      <c r="BQ215" s="126"/>
      <c r="BR215" s="126"/>
      <c r="BS215" s="126"/>
      <c r="BT215" s="126"/>
      <c r="BU215" s="126"/>
      <c r="BV215" s="126"/>
      <c r="BW215" s="126"/>
      <c r="BX215" s="126"/>
      <c r="BY215" s="126"/>
      <c r="BZ215" s="126"/>
      <c r="CA215" s="126"/>
      <c r="CB215" s="126"/>
      <c r="CC215" s="126"/>
      <c r="CD215" s="126"/>
      <c r="CE215" s="126"/>
      <c r="CF215" s="126"/>
      <c r="CG215" s="126"/>
      <c r="CH215" s="126"/>
      <c r="CI215" s="126"/>
      <c r="CJ215" s="126"/>
      <c r="CK215" s="126"/>
      <c r="CL215" s="126"/>
      <c r="CM215" s="126"/>
      <c r="CN215" s="126"/>
      <c r="CO215" s="126"/>
      <c r="CP215" s="126"/>
      <c r="CQ215" s="126"/>
      <c r="CR215" s="126"/>
      <c r="CS215" s="126"/>
      <c r="CT215" s="126"/>
      <c r="CU215" s="126"/>
      <c r="CV215" s="126"/>
      <c r="CW215" s="126"/>
      <c r="CX215" s="126"/>
      <c r="CY215" s="126"/>
      <c r="CZ215" s="126"/>
      <c r="DA215" s="126"/>
      <c r="DB215" s="126"/>
      <c r="DC215" s="126"/>
      <c r="DD215" s="126"/>
      <c r="DE215" s="126"/>
      <c r="DF215" s="126"/>
      <c r="DG215" s="126"/>
      <c r="DH215" s="126"/>
      <c r="DI215" s="126"/>
      <c r="DJ215" s="126"/>
      <c r="DK215" s="126"/>
      <c r="DL215" s="126"/>
      <c r="DM215" s="126"/>
      <c r="DN215" s="126"/>
      <c r="DO215" s="126"/>
      <c r="DP215" s="126"/>
      <c r="DQ215" s="126"/>
      <c r="DR215" s="126"/>
      <c r="DS215" s="126"/>
      <c r="DT215" s="126"/>
      <c r="DU215" s="126"/>
      <c r="DV215" s="126"/>
      <c r="DW215" s="126"/>
      <c r="DX215" s="126"/>
      <c r="DY215" s="126"/>
      <c r="DZ215" s="126"/>
      <c r="EA215" s="126"/>
      <c r="EB215" s="126"/>
      <c r="EC215" s="126"/>
      <c r="ED215" s="126"/>
      <c r="EE215" s="126"/>
      <c r="EF215" s="126"/>
      <c r="EG215" s="126"/>
      <c r="EH215" s="126"/>
      <c r="EI215" s="126"/>
      <c r="EJ215" s="126"/>
      <c r="EK215" s="126"/>
      <c r="EL215" s="126"/>
      <c r="EM215" s="126"/>
      <c r="EN215" s="126"/>
      <c r="EO215" s="126"/>
      <c r="EP215" s="126"/>
      <c r="EQ215" s="126"/>
      <c r="ER215" s="126"/>
      <c r="ES215" s="126"/>
      <c r="ET215" s="126"/>
      <c r="EU215" s="126"/>
      <c r="EV215" s="126"/>
      <c r="EW215" s="126"/>
      <c r="EX215" s="126"/>
      <c r="EY215" s="126"/>
      <c r="EZ215" s="126"/>
      <c r="FA215" s="126"/>
      <c r="FB215" s="126"/>
      <c r="FC215" s="126"/>
      <c r="FD215" s="126"/>
      <c r="FE215" s="126"/>
      <c r="FF215" s="126"/>
      <c r="FG215" s="126"/>
      <c r="FH215" s="126"/>
      <c r="FI215" s="126"/>
      <c r="FJ215" s="126"/>
      <c r="FK215" s="126"/>
      <c r="FL215" s="126"/>
      <c r="FM215" s="126"/>
      <c r="FN215" s="126"/>
      <c r="FO215" s="126"/>
      <c r="FP215" s="126"/>
      <c r="FQ215" s="126"/>
      <c r="FR215" s="126"/>
      <c r="FS215" s="126"/>
      <c r="FT215" s="126"/>
      <c r="FU215" s="126"/>
      <c r="FV215" s="126"/>
      <c r="FW215" s="126"/>
      <c r="FX215" s="126"/>
    </row>
    <row r="216" spans="1:180" s="372" customFormat="1" ht="30">
      <c r="A216" s="1024" t="s">
        <v>1588</v>
      </c>
      <c r="B216" s="156" t="s">
        <v>6183</v>
      </c>
      <c r="C216" s="555">
        <v>42500</v>
      </c>
      <c r="D216" s="158">
        <v>47969</v>
      </c>
      <c r="E216" s="158" t="str">
        <f t="shared" ca="1" si="26"/>
        <v>VIGENTE</v>
      </c>
      <c r="F216" s="158" t="str">
        <f t="shared" ca="1" si="27"/>
        <v>OK</v>
      </c>
      <c r="G216" s="156" t="s">
        <v>1276</v>
      </c>
      <c r="H216" s="556" t="s">
        <v>2371</v>
      </c>
      <c r="I216" s="160" t="s">
        <v>6199</v>
      </c>
      <c r="J216" s="159" t="s">
        <v>2372</v>
      </c>
      <c r="K216" s="1041">
        <v>11662988</v>
      </c>
      <c r="L216" s="132"/>
      <c r="M216" s="132" t="str">
        <f t="shared" si="25"/>
        <v>D1605-37</v>
      </c>
      <c r="N216" s="132"/>
      <c r="O216" s="133"/>
      <c r="P216" s="133"/>
      <c r="Q216" s="133"/>
      <c r="R216" s="2219"/>
      <c r="S216" s="1948"/>
      <c r="T216" s="1948"/>
      <c r="U216" s="1948"/>
      <c r="V216" s="1948"/>
      <c r="W216" s="1948"/>
      <c r="X216" s="1948"/>
      <c r="Y216" s="1948"/>
      <c r="Z216" s="1948"/>
      <c r="AA216" s="1948"/>
      <c r="AB216" s="126"/>
      <c r="AC216" s="126"/>
      <c r="AD216" s="126"/>
      <c r="AE216" s="126"/>
      <c r="AF216" s="126"/>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26"/>
      <c r="BE216" s="126"/>
      <c r="BF216" s="126"/>
      <c r="BG216" s="126"/>
      <c r="BH216" s="126"/>
      <c r="BI216" s="126"/>
      <c r="BJ216" s="126"/>
      <c r="BK216" s="126"/>
      <c r="BL216" s="126"/>
      <c r="BM216" s="126"/>
      <c r="BN216" s="126"/>
      <c r="BO216" s="126"/>
      <c r="BP216" s="126"/>
      <c r="BQ216" s="126"/>
      <c r="BR216" s="126"/>
      <c r="BS216" s="126"/>
      <c r="BT216" s="126"/>
      <c r="BU216" s="126"/>
      <c r="BV216" s="126"/>
      <c r="BW216" s="126"/>
      <c r="BX216" s="126"/>
      <c r="BY216" s="126"/>
      <c r="BZ216" s="126"/>
      <c r="CA216" s="126"/>
      <c r="CB216" s="126"/>
      <c r="CC216" s="126"/>
      <c r="CD216" s="126"/>
      <c r="CE216" s="126"/>
      <c r="CF216" s="126"/>
      <c r="CG216" s="126"/>
      <c r="CH216" s="126"/>
      <c r="CI216" s="126"/>
      <c r="CJ216" s="126"/>
      <c r="CK216" s="126"/>
      <c r="CL216" s="126"/>
      <c r="CM216" s="126"/>
      <c r="CN216" s="126"/>
      <c r="CO216" s="126"/>
      <c r="CP216" s="126"/>
      <c r="CQ216" s="126"/>
      <c r="CR216" s="126"/>
      <c r="CS216" s="126"/>
      <c r="CT216" s="126"/>
      <c r="CU216" s="126"/>
      <c r="CV216" s="126"/>
      <c r="CW216" s="126"/>
      <c r="CX216" s="126"/>
      <c r="CY216" s="126"/>
      <c r="CZ216" s="126"/>
      <c r="DA216" s="126"/>
      <c r="DB216" s="126"/>
      <c r="DC216" s="126"/>
      <c r="DD216" s="126"/>
      <c r="DE216" s="126"/>
      <c r="DF216" s="126"/>
      <c r="DG216" s="126"/>
      <c r="DH216" s="126"/>
      <c r="DI216" s="126"/>
      <c r="DJ216" s="126"/>
      <c r="DK216" s="126"/>
      <c r="DL216" s="126"/>
      <c r="DM216" s="126"/>
      <c r="DN216" s="126"/>
      <c r="DO216" s="126"/>
      <c r="DP216" s="126"/>
      <c r="DQ216" s="126"/>
      <c r="DR216" s="126"/>
      <c r="DS216" s="126"/>
      <c r="DT216" s="126"/>
      <c r="DU216" s="126"/>
      <c r="DV216" s="126"/>
      <c r="DW216" s="126"/>
      <c r="DX216" s="126"/>
      <c r="DY216" s="126"/>
      <c r="DZ216" s="126"/>
      <c r="EA216" s="126"/>
      <c r="EB216" s="126"/>
      <c r="EC216" s="126"/>
      <c r="ED216" s="126"/>
      <c r="EE216" s="126"/>
      <c r="EF216" s="126"/>
      <c r="EG216" s="126"/>
      <c r="EH216" s="126"/>
      <c r="EI216" s="126"/>
      <c r="EJ216" s="126"/>
      <c r="EK216" s="126"/>
      <c r="EL216" s="126"/>
      <c r="EM216" s="126"/>
      <c r="EN216" s="126"/>
      <c r="EO216" s="126"/>
      <c r="EP216" s="126"/>
      <c r="EQ216" s="126"/>
      <c r="ER216" s="126"/>
      <c r="ES216" s="126"/>
      <c r="ET216" s="126"/>
      <c r="EU216" s="126"/>
      <c r="EV216" s="126"/>
      <c r="EW216" s="126"/>
      <c r="EX216" s="126"/>
      <c r="EY216" s="126"/>
      <c r="EZ216" s="126"/>
      <c r="FA216" s="126"/>
      <c r="FB216" s="126"/>
      <c r="FC216" s="126"/>
      <c r="FD216" s="126"/>
      <c r="FE216" s="126"/>
      <c r="FF216" s="126"/>
      <c r="FG216" s="126"/>
      <c r="FH216" s="126"/>
      <c r="FI216" s="126"/>
      <c r="FJ216" s="126"/>
      <c r="FK216" s="126"/>
      <c r="FL216" s="126"/>
      <c r="FM216" s="126"/>
      <c r="FN216" s="126"/>
      <c r="FO216" s="126"/>
      <c r="FP216" s="126"/>
      <c r="FQ216" s="126"/>
      <c r="FR216" s="126"/>
      <c r="FS216" s="126"/>
      <c r="FT216" s="126"/>
      <c r="FU216" s="126"/>
      <c r="FV216" s="126"/>
      <c r="FW216" s="126"/>
      <c r="FX216" s="126"/>
    </row>
    <row r="217" spans="1:180" s="134" customFormat="1">
      <c r="A217" s="1024" t="s">
        <v>1588</v>
      </c>
      <c r="B217" s="156" t="s">
        <v>6184</v>
      </c>
      <c r="C217" s="555">
        <v>42500</v>
      </c>
      <c r="D217" s="158">
        <v>47969</v>
      </c>
      <c r="E217" s="158" t="str">
        <f t="shared" ca="1" si="26"/>
        <v>VIGENTE</v>
      </c>
      <c r="F217" s="158" t="str">
        <f t="shared" ca="1" si="27"/>
        <v>OK</v>
      </c>
      <c r="G217" s="156" t="s">
        <v>1276</v>
      </c>
      <c r="H217" s="556" t="s">
        <v>6185</v>
      </c>
      <c r="I217" s="1040" t="s">
        <v>6194</v>
      </c>
      <c r="J217" s="159" t="s">
        <v>2373</v>
      </c>
      <c r="K217" s="1041">
        <v>11930346</v>
      </c>
      <c r="L217" s="132"/>
      <c r="M217" s="132" t="str">
        <f t="shared" si="25"/>
        <v>D1605-37</v>
      </c>
      <c r="N217" s="132"/>
      <c r="O217" s="133"/>
      <c r="P217" s="133"/>
      <c r="Q217" s="133"/>
      <c r="R217" s="2219"/>
      <c r="S217" s="1948"/>
      <c r="T217" s="1948"/>
      <c r="U217" s="1948"/>
      <c r="V217" s="1948"/>
      <c r="W217" s="1948"/>
      <c r="X217" s="1948"/>
      <c r="Y217" s="1948"/>
      <c r="Z217" s="1948"/>
      <c r="AA217" s="1948"/>
      <c r="AB217" s="126"/>
      <c r="AC217" s="126"/>
      <c r="AD217" s="126"/>
      <c r="AE217" s="126"/>
      <c r="AF217" s="126"/>
      <c r="AG217" s="126"/>
      <c r="AH217" s="126"/>
      <c r="AI217" s="126"/>
      <c r="AJ217" s="126"/>
      <c r="AK217" s="126"/>
      <c r="AL217" s="126"/>
      <c r="AM217" s="126"/>
      <c r="AN217" s="126"/>
      <c r="AO217" s="126"/>
      <c r="AP217" s="126"/>
      <c r="AQ217" s="126"/>
      <c r="AR217" s="126"/>
      <c r="AS217" s="126"/>
      <c r="AT217" s="126"/>
      <c r="AU217" s="126"/>
      <c r="AV217" s="126"/>
      <c r="AW217" s="126"/>
      <c r="AX217" s="126"/>
      <c r="AY217" s="126"/>
      <c r="AZ217" s="126"/>
      <c r="BA217" s="126"/>
      <c r="BB217" s="126"/>
      <c r="BC217" s="126"/>
      <c r="BD217" s="126"/>
      <c r="BE217" s="126"/>
      <c r="BF217" s="126"/>
      <c r="BG217" s="126"/>
      <c r="BH217" s="126"/>
      <c r="BI217" s="126"/>
      <c r="BJ217" s="126"/>
      <c r="BK217" s="126"/>
      <c r="BL217" s="126"/>
      <c r="BM217" s="126"/>
      <c r="BN217" s="126"/>
      <c r="BO217" s="126"/>
      <c r="BP217" s="126"/>
      <c r="BQ217" s="126"/>
      <c r="BR217" s="126"/>
      <c r="BS217" s="126"/>
      <c r="BT217" s="126"/>
      <c r="BU217" s="126"/>
      <c r="BV217" s="126"/>
      <c r="BW217" s="126"/>
      <c r="BX217" s="126"/>
      <c r="BY217" s="126"/>
      <c r="BZ217" s="126"/>
      <c r="CA217" s="126"/>
      <c r="CB217" s="126"/>
      <c r="CC217" s="126"/>
      <c r="CD217" s="126"/>
      <c r="CE217" s="126"/>
      <c r="CF217" s="126"/>
      <c r="CG217" s="126"/>
      <c r="CH217" s="126"/>
      <c r="CI217" s="126"/>
      <c r="CJ217" s="126"/>
      <c r="CK217" s="126"/>
      <c r="CL217" s="126"/>
      <c r="CM217" s="126"/>
      <c r="CN217" s="126"/>
      <c r="CO217" s="126"/>
      <c r="CP217" s="126"/>
      <c r="CQ217" s="126"/>
      <c r="CR217" s="126"/>
      <c r="CS217" s="126"/>
      <c r="CT217" s="126"/>
      <c r="CU217" s="126"/>
      <c r="CV217" s="126"/>
      <c r="CW217" s="126"/>
      <c r="CX217" s="126"/>
      <c r="CY217" s="126"/>
      <c r="CZ217" s="126"/>
      <c r="DA217" s="126"/>
      <c r="DB217" s="126"/>
      <c r="DC217" s="126"/>
      <c r="DD217" s="126"/>
      <c r="DE217" s="126"/>
      <c r="DF217" s="126"/>
      <c r="DG217" s="126"/>
      <c r="DH217" s="126"/>
      <c r="DI217" s="126"/>
      <c r="DJ217" s="126"/>
      <c r="DK217" s="126"/>
      <c r="DL217" s="126"/>
      <c r="DM217" s="126"/>
      <c r="DN217" s="126"/>
      <c r="DO217" s="126"/>
      <c r="DP217" s="126"/>
      <c r="DQ217" s="126"/>
      <c r="DR217" s="126"/>
      <c r="DS217" s="126"/>
      <c r="DT217" s="126"/>
      <c r="DU217" s="126"/>
      <c r="DV217" s="126"/>
      <c r="DW217" s="126"/>
      <c r="DX217" s="126"/>
      <c r="DY217" s="126"/>
      <c r="DZ217" s="126"/>
      <c r="EA217" s="126"/>
      <c r="EB217" s="126"/>
      <c r="EC217" s="126"/>
      <c r="ED217" s="126"/>
      <c r="EE217" s="126"/>
      <c r="EF217" s="126"/>
      <c r="EG217" s="126"/>
      <c r="EH217" s="126"/>
      <c r="EI217" s="126"/>
      <c r="EJ217" s="126"/>
      <c r="EK217" s="126"/>
      <c r="EL217" s="126"/>
      <c r="EM217" s="126"/>
      <c r="EN217" s="126"/>
      <c r="EO217" s="126"/>
      <c r="EP217" s="126"/>
      <c r="EQ217" s="126"/>
      <c r="ER217" s="126"/>
      <c r="ES217" s="126"/>
      <c r="ET217" s="126"/>
      <c r="EU217" s="126"/>
      <c r="EV217" s="126"/>
      <c r="EW217" s="126"/>
      <c r="EX217" s="126"/>
      <c r="EY217" s="126"/>
      <c r="EZ217" s="126"/>
      <c r="FA217" s="126"/>
      <c r="FB217" s="126"/>
      <c r="FC217" s="126"/>
      <c r="FD217" s="126"/>
      <c r="FE217" s="126"/>
      <c r="FF217" s="126"/>
      <c r="FG217" s="126"/>
      <c r="FH217" s="126"/>
      <c r="FI217" s="126"/>
      <c r="FJ217" s="126"/>
      <c r="FK217" s="126"/>
      <c r="FL217" s="126"/>
      <c r="FM217" s="126"/>
      <c r="FN217" s="126"/>
      <c r="FO217" s="126"/>
      <c r="FP217" s="126"/>
      <c r="FQ217" s="126"/>
      <c r="FR217" s="126"/>
      <c r="FS217" s="126"/>
      <c r="FT217" s="126"/>
      <c r="FU217" s="126"/>
      <c r="FV217" s="126"/>
      <c r="FW217" s="126"/>
      <c r="FX217" s="126"/>
    </row>
    <row r="218" spans="1:180" s="134" customFormat="1" ht="45">
      <c r="A218" s="1024" t="s">
        <v>1588</v>
      </c>
      <c r="B218" s="156" t="s">
        <v>6186</v>
      </c>
      <c r="C218" s="555">
        <v>42500</v>
      </c>
      <c r="D218" s="158">
        <v>47969</v>
      </c>
      <c r="E218" s="158" t="str">
        <f t="shared" ref="E218:E219" ca="1" si="28">IF(D218&lt;=$T$2,"CADUCADO","VIGENTE")</f>
        <v>VIGENTE</v>
      </c>
      <c r="F218" s="158" t="str">
        <f t="shared" ref="F218:F219" ca="1" si="29">IF($T$2&gt;=(EDATE(D218,-4)),"ALERTA","OK")</f>
        <v>OK</v>
      </c>
      <c r="G218" s="156" t="s">
        <v>1276</v>
      </c>
      <c r="H218" s="556" t="s">
        <v>6188</v>
      </c>
      <c r="I218" s="556" t="s">
        <v>6189</v>
      </c>
      <c r="J218" s="159" t="s">
        <v>2386</v>
      </c>
      <c r="K218" s="2452" t="s">
        <v>6190</v>
      </c>
      <c r="L218" s="132"/>
      <c r="M218" s="132"/>
      <c r="N218" s="132"/>
      <c r="O218" s="133"/>
      <c r="P218" s="133"/>
      <c r="Q218" s="133"/>
      <c r="R218" s="2219"/>
      <c r="S218" s="1948"/>
      <c r="T218" s="1948"/>
      <c r="U218" s="1948"/>
      <c r="V218" s="1948"/>
      <c r="W218" s="1948"/>
      <c r="X218" s="1948"/>
      <c r="Y218" s="1948"/>
      <c r="Z218" s="1948"/>
      <c r="AA218" s="1948"/>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6"/>
      <c r="BE218" s="126"/>
      <c r="BF218" s="126"/>
      <c r="BG218" s="126"/>
      <c r="BH218" s="126"/>
      <c r="BI218" s="126"/>
      <c r="BJ218" s="126"/>
      <c r="BK218" s="126"/>
      <c r="BL218" s="126"/>
      <c r="BM218" s="126"/>
      <c r="BN218" s="126"/>
      <c r="BO218" s="126"/>
      <c r="BP218" s="126"/>
      <c r="BQ218" s="126"/>
      <c r="BR218" s="126"/>
      <c r="BS218" s="126"/>
      <c r="BT218" s="126"/>
      <c r="BU218" s="126"/>
      <c r="BV218" s="126"/>
      <c r="BW218" s="126"/>
      <c r="BX218" s="126"/>
      <c r="BY218" s="126"/>
      <c r="BZ218" s="126"/>
      <c r="CA218" s="126"/>
      <c r="CB218" s="126"/>
      <c r="CC218" s="126"/>
      <c r="CD218" s="126"/>
      <c r="CE218" s="126"/>
      <c r="CF218" s="126"/>
      <c r="CG218" s="126"/>
      <c r="CH218" s="126"/>
      <c r="CI218" s="126"/>
      <c r="CJ218" s="126"/>
      <c r="CK218" s="126"/>
      <c r="CL218" s="126"/>
      <c r="CM218" s="126"/>
      <c r="CN218" s="126"/>
      <c r="CO218" s="126"/>
      <c r="CP218" s="126"/>
      <c r="CQ218" s="126"/>
      <c r="CR218" s="126"/>
      <c r="CS218" s="126"/>
      <c r="CT218" s="126"/>
      <c r="CU218" s="126"/>
      <c r="CV218" s="126"/>
      <c r="CW218" s="126"/>
      <c r="CX218" s="126"/>
      <c r="CY218" s="126"/>
      <c r="CZ218" s="126"/>
      <c r="DA218" s="126"/>
      <c r="DB218" s="126"/>
      <c r="DC218" s="126"/>
      <c r="DD218" s="126"/>
      <c r="DE218" s="126"/>
      <c r="DF218" s="126"/>
      <c r="DG218" s="126"/>
      <c r="DH218" s="126"/>
      <c r="DI218" s="126"/>
      <c r="DJ218" s="126"/>
      <c r="DK218" s="126"/>
      <c r="DL218" s="126"/>
      <c r="DM218" s="126"/>
      <c r="DN218" s="126"/>
      <c r="DO218" s="126"/>
      <c r="DP218" s="126"/>
      <c r="DQ218" s="126"/>
      <c r="DR218" s="126"/>
      <c r="DS218" s="126"/>
      <c r="DT218" s="126"/>
      <c r="DU218" s="126"/>
      <c r="DV218" s="126"/>
      <c r="DW218" s="126"/>
      <c r="DX218" s="126"/>
      <c r="DY218" s="126"/>
      <c r="DZ218" s="126"/>
      <c r="EA218" s="126"/>
      <c r="EB218" s="126"/>
      <c r="EC218" s="126"/>
      <c r="ED218" s="126"/>
      <c r="EE218" s="126"/>
      <c r="EF218" s="126"/>
      <c r="EG218" s="126"/>
      <c r="EH218" s="126"/>
      <c r="EI218" s="126"/>
      <c r="EJ218" s="126"/>
      <c r="EK218" s="126"/>
      <c r="EL218" s="126"/>
      <c r="EM218" s="126"/>
      <c r="EN218" s="126"/>
      <c r="EO218" s="126"/>
      <c r="EP218" s="126"/>
      <c r="EQ218" s="126"/>
      <c r="ER218" s="126"/>
      <c r="ES218" s="126"/>
      <c r="ET218" s="126"/>
      <c r="EU218" s="126"/>
      <c r="EV218" s="126"/>
      <c r="EW218" s="126"/>
      <c r="EX218" s="126"/>
      <c r="EY218" s="126"/>
      <c r="EZ218" s="126"/>
      <c r="FA218" s="126"/>
      <c r="FB218" s="126"/>
      <c r="FC218" s="126"/>
      <c r="FD218" s="126"/>
      <c r="FE218" s="126"/>
      <c r="FF218" s="126"/>
      <c r="FG218" s="126"/>
      <c r="FH218" s="126"/>
      <c r="FI218" s="126"/>
      <c r="FJ218" s="126"/>
      <c r="FK218" s="126"/>
      <c r="FL218" s="126"/>
      <c r="FM218" s="126"/>
      <c r="FN218" s="126"/>
      <c r="FO218" s="126"/>
      <c r="FP218" s="126"/>
      <c r="FQ218" s="126"/>
      <c r="FR218" s="126"/>
      <c r="FS218" s="126"/>
      <c r="FT218" s="126"/>
      <c r="FU218" s="126"/>
      <c r="FV218" s="126"/>
      <c r="FW218" s="126"/>
      <c r="FX218" s="126"/>
    </row>
    <row r="219" spans="1:180" s="134" customFormat="1" ht="45">
      <c r="A219" s="1024" t="s">
        <v>1588</v>
      </c>
      <c r="B219" s="156" t="s">
        <v>6187</v>
      </c>
      <c r="C219" s="555">
        <v>42500</v>
      </c>
      <c r="D219" s="158">
        <v>47969</v>
      </c>
      <c r="E219" s="158" t="str">
        <f t="shared" ca="1" si="28"/>
        <v>VIGENTE</v>
      </c>
      <c r="F219" s="158" t="str">
        <f t="shared" ca="1" si="29"/>
        <v>OK</v>
      </c>
      <c r="G219" s="156" t="s">
        <v>1276</v>
      </c>
      <c r="H219" s="556" t="s">
        <v>6191</v>
      </c>
      <c r="I219" s="556" t="s">
        <v>6192</v>
      </c>
      <c r="J219" s="159" t="s">
        <v>2386</v>
      </c>
      <c r="K219" s="807" t="s">
        <v>6193</v>
      </c>
      <c r="L219" s="132"/>
      <c r="M219" s="132"/>
      <c r="N219" s="132"/>
      <c r="O219" s="133"/>
      <c r="P219" s="133"/>
      <c r="Q219" s="133"/>
      <c r="R219" s="2219"/>
      <c r="S219" s="1948"/>
      <c r="T219" s="1948"/>
      <c r="U219" s="1948"/>
      <c r="V219" s="1948"/>
      <c r="W219" s="1948"/>
      <c r="X219" s="1948"/>
      <c r="Y219" s="1948"/>
      <c r="Z219" s="1948"/>
      <c r="AA219" s="1948"/>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26"/>
      <c r="BE219" s="126"/>
      <c r="BF219" s="126"/>
      <c r="BG219" s="126"/>
      <c r="BH219" s="126"/>
      <c r="BI219" s="126"/>
      <c r="BJ219" s="126"/>
      <c r="BK219" s="126"/>
      <c r="BL219" s="126"/>
      <c r="BM219" s="126"/>
      <c r="BN219" s="126"/>
      <c r="BO219" s="126"/>
      <c r="BP219" s="126"/>
      <c r="BQ219" s="126"/>
      <c r="BR219" s="126"/>
      <c r="BS219" s="126"/>
      <c r="BT219" s="126"/>
      <c r="BU219" s="126"/>
      <c r="BV219" s="126"/>
      <c r="BW219" s="126"/>
      <c r="BX219" s="126"/>
      <c r="BY219" s="126"/>
      <c r="BZ219" s="126"/>
      <c r="CA219" s="126"/>
      <c r="CB219" s="126"/>
      <c r="CC219" s="126"/>
      <c r="CD219" s="126"/>
      <c r="CE219" s="126"/>
      <c r="CF219" s="126"/>
      <c r="CG219" s="126"/>
      <c r="CH219" s="126"/>
      <c r="CI219" s="126"/>
      <c r="CJ219" s="126"/>
      <c r="CK219" s="126"/>
      <c r="CL219" s="126"/>
      <c r="CM219" s="126"/>
      <c r="CN219" s="126"/>
      <c r="CO219" s="126"/>
      <c r="CP219" s="126"/>
      <c r="CQ219" s="126"/>
      <c r="CR219" s="126"/>
      <c r="CS219" s="126"/>
      <c r="CT219" s="126"/>
      <c r="CU219" s="126"/>
      <c r="CV219" s="126"/>
      <c r="CW219" s="126"/>
      <c r="CX219" s="126"/>
      <c r="CY219" s="126"/>
      <c r="CZ219" s="126"/>
      <c r="DA219" s="126"/>
      <c r="DB219" s="126"/>
      <c r="DC219" s="126"/>
      <c r="DD219" s="126"/>
      <c r="DE219" s="126"/>
      <c r="DF219" s="126"/>
      <c r="DG219" s="126"/>
      <c r="DH219" s="126"/>
      <c r="DI219" s="126"/>
      <c r="DJ219" s="126"/>
      <c r="DK219" s="126"/>
      <c r="DL219" s="126"/>
      <c r="DM219" s="126"/>
      <c r="DN219" s="126"/>
      <c r="DO219" s="126"/>
      <c r="DP219" s="126"/>
      <c r="DQ219" s="126"/>
      <c r="DR219" s="126"/>
      <c r="DS219" s="126"/>
      <c r="DT219" s="126"/>
      <c r="DU219" s="126"/>
      <c r="DV219" s="126"/>
      <c r="DW219" s="126"/>
      <c r="DX219" s="126"/>
      <c r="DY219" s="126"/>
      <c r="DZ219" s="126"/>
      <c r="EA219" s="126"/>
      <c r="EB219" s="126"/>
      <c r="EC219" s="126"/>
      <c r="ED219" s="126"/>
      <c r="EE219" s="126"/>
      <c r="EF219" s="126"/>
      <c r="EG219" s="126"/>
      <c r="EH219" s="126"/>
      <c r="EI219" s="126"/>
      <c r="EJ219" s="126"/>
      <c r="EK219" s="126"/>
      <c r="EL219" s="126"/>
      <c r="EM219" s="126"/>
      <c r="EN219" s="126"/>
      <c r="EO219" s="126"/>
      <c r="EP219" s="126"/>
      <c r="EQ219" s="126"/>
      <c r="ER219" s="126"/>
      <c r="ES219" s="126"/>
      <c r="ET219" s="126"/>
      <c r="EU219" s="126"/>
      <c r="EV219" s="126"/>
      <c r="EW219" s="126"/>
      <c r="EX219" s="126"/>
      <c r="EY219" s="126"/>
      <c r="EZ219" s="126"/>
      <c r="FA219" s="126"/>
      <c r="FB219" s="126"/>
      <c r="FC219" s="126"/>
      <c r="FD219" s="126"/>
      <c r="FE219" s="126"/>
      <c r="FF219" s="126"/>
      <c r="FG219" s="126"/>
      <c r="FH219" s="126"/>
      <c r="FI219" s="126"/>
      <c r="FJ219" s="126"/>
      <c r="FK219" s="126"/>
      <c r="FL219" s="126"/>
      <c r="FM219" s="126"/>
      <c r="FN219" s="126"/>
      <c r="FO219" s="126"/>
      <c r="FP219" s="126"/>
      <c r="FQ219" s="126"/>
      <c r="FR219" s="126"/>
      <c r="FS219" s="126"/>
      <c r="FT219" s="126"/>
      <c r="FU219" s="126"/>
      <c r="FV219" s="126"/>
      <c r="FW219" s="126"/>
      <c r="FX219" s="126"/>
    </row>
    <row r="220" spans="1:180" s="134" customFormat="1" ht="45">
      <c r="A220" s="1025" t="s">
        <v>1597</v>
      </c>
      <c r="B220" s="557" t="s">
        <v>2397</v>
      </c>
      <c r="C220" s="558">
        <v>42500</v>
      </c>
      <c r="D220" s="559">
        <v>46143</v>
      </c>
      <c r="E220" s="559" t="str">
        <f t="shared" ca="1" si="22"/>
        <v>CADUCADO</v>
      </c>
      <c r="F220" s="559" t="str">
        <f t="shared" ca="1" si="23"/>
        <v>ALERTA</v>
      </c>
      <c r="G220" s="557" t="s">
        <v>1277</v>
      </c>
      <c r="H220" s="999" t="s">
        <v>4848</v>
      </c>
      <c r="I220" s="996" t="s">
        <v>4849</v>
      </c>
      <c r="J220" s="1000" t="s">
        <v>4850</v>
      </c>
      <c r="K220" s="876" t="s">
        <v>4851</v>
      </c>
      <c r="L220" s="132"/>
      <c r="M220" s="132" t="str">
        <f>IF(ISNUMBER(FIND("/",$B212,1)),MID($B212,1,FIND("/",$B212,1)-1),$B212)</f>
        <v>D1605-37</v>
      </c>
      <c r="N220" s="132"/>
      <c r="O220" s="133"/>
      <c r="P220" s="133"/>
      <c r="Q220" s="133"/>
      <c r="R220" s="2219"/>
      <c r="S220" s="1948"/>
      <c r="T220" s="1948"/>
      <c r="U220" s="1948"/>
      <c r="V220" s="1948"/>
      <c r="W220" s="1948"/>
      <c r="X220" s="1948"/>
      <c r="Y220" s="1948"/>
      <c r="Z220" s="1948"/>
      <c r="AA220" s="1948"/>
      <c r="AB220" s="126"/>
      <c r="AC220" s="126"/>
      <c r="AD220" s="126"/>
      <c r="AE220" s="126"/>
      <c r="AF220" s="126"/>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26"/>
      <c r="BE220" s="126"/>
      <c r="BF220" s="126"/>
      <c r="BG220" s="126"/>
      <c r="BH220" s="126"/>
      <c r="BI220" s="126"/>
      <c r="BJ220" s="126"/>
      <c r="BK220" s="126"/>
      <c r="BL220" s="126"/>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26"/>
      <c r="CW220" s="126"/>
      <c r="CX220" s="126"/>
      <c r="CY220" s="126"/>
      <c r="CZ220" s="126"/>
      <c r="DA220" s="126"/>
      <c r="DB220" s="126"/>
      <c r="DC220" s="126"/>
      <c r="DD220" s="126"/>
      <c r="DE220" s="126"/>
      <c r="DF220" s="126"/>
      <c r="DG220" s="126"/>
      <c r="DH220" s="126"/>
      <c r="DI220" s="126"/>
      <c r="DJ220" s="126"/>
      <c r="DK220" s="126"/>
      <c r="DL220" s="126"/>
      <c r="DM220" s="126"/>
      <c r="DN220" s="126"/>
      <c r="DO220" s="126"/>
      <c r="DP220" s="126"/>
      <c r="DQ220" s="126"/>
      <c r="DR220" s="126"/>
      <c r="DS220" s="126"/>
      <c r="DT220" s="126"/>
      <c r="DU220" s="126"/>
      <c r="DV220" s="126"/>
      <c r="DW220" s="126"/>
      <c r="DX220" s="126"/>
      <c r="DY220" s="126"/>
      <c r="DZ220" s="126"/>
      <c r="EA220" s="126"/>
      <c r="EB220" s="126"/>
      <c r="EC220" s="126"/>
      <c r="ED220" s="126"/>
      <c r="EE220" s="126"/>
      <c r="EF220" s="126"/>
      <c r="EG220" s="126"/>
      <c r="EH220" s="126"/>
      <c r="EI220" s="126"/>
      <c r="EJ220" s="126"/>
      <c r="EK220" s="126"/>
      <c r="EL220" s="126"/>
      <c r="EM220" s="126"/>
      <c r="EN220" s="126"/>
      <c r="EO220" s="126"/>
      <c r="EP220" s="126"/>
      <c r="EQ220" s="126"/>
      <c r="ER220" s="126"/>
      <c r="ES220" s="126"/>
      <c r="ET220" s="126"/>
      <c r="EU220" s="126"/>
      <c r="EV220" s="126"/>
      <c r="EW220" s="126"/>
      <c r="EX220" s="126"/>
      <c r="EY220" s="126"/>
      <c r="EZ220" s="126"/>
      <c r="FA220" s="126"/>
      <c r="FB220" s="126"/>
      <c r="FC220" s="126"/>
      <c r="FD220" s="126"/>
      <c r="FE220" s="126"/>
      <c r="FF220" s="126"/>
      <c r="FG220" s="126"/>
      <c r="FH220" s="126"/>
      <c r="FI220" s="126"/>
      <c r="FJ220" s="126"/>
      <c r="FK220" s="126"/>
      <c r="FL220" s="126"/>
      <c r="FM220" s="126"/>
      <c r="FN220" s="126"/>
      <c r="FO220" s="126"/>
      <c r="FP220" s="126"/>
      <c r="FQ220" s="126"/>
      <c r="FR220" s="126"/>
      <c r="FS220" s="126"/>
      <c r="FT220" s="126"/>
      <c r="FU220" s="126"/>
      <c r="FV220" s="126"/>
      <c r="FW220" s="126"/>
      <c r="FX220" s="126"/>
    </row>
    <row r="221" spans="1:180" s="134" customFormat="1" ht="47.25">
      <c r="A221" s="1024" t="s">
        <v>1587</v>
      </c>
      <c r="B221" s="156" t="s">
        <v>2391</v>
      </c>
      <c r="C221" s="555">
        <v>42500</v>
      </c>
      <c r="D221" s="158">
        <v>46143</v>
      </c>
      <c r="E221" s="158" t="str">
        <f t="shared" ca="1" si="22"/>
        <v>CADUCADO</v>
      </c>
      <c r="F221" s="158" t="str">
        <f t="shared" ca="1" si="23"/>
        <v>ALERTA</v>
      </c>
      <c r="G221" s="156" t="s">
        <v>1277</v>
      </c>
      <c r="H221" s="159" t="s">
        <v>2398</v>
      </c>
      <c r="I221" s="617" t="s">
        <v>2566</v>
      </c>
      <c r="J221" s="160" t="s">
        <v>4839</v>
      </c>
      <c r="K221" s="809" t="s">
        <v>4840</v>
      </c>
      <c r="L221" s="132"/>
      <c r="M221" s="132" t="str">
        <f>IF(ISNUMBER(FIND("/",$B213,1)),MID($B213,1,FIND("/",$B213,1)-1),$B213)</f>
        <v>D1605-37</v>
      </c>
      <c r="N221" s="132"/>
      <c r="O221" s="133"/>
      <c r="P221" s="133"/>
      <c r="Q221" s="133"/>
      <c r="R221" s="2219"/>
      <c r="S221" s="1948"/>
      <c r="T221" s="1948"/>
      <c r="U221" s="1948"/>
      <c r="V221" s="1948"/>
      <c r="W221" s="1948"/>
      <c r="X221" s="1948"/>
      <c r="Y221" s="1948"/>
      <c r="Z221" s="1948"/>
      <c r="AA221" s="1948"/>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c r="BU221" s="126"/>
      <c r="BV221" s="126"/>
      <c r="BW221" s="126"/>
      <c r="BX221" s="126"/>
      <c r="BY221" s="126"/>
      <c r="BZ221" s="126"/>
      <c r="CA221" s="126"/>
      <c r="CB221" s="126"/>
      <c r="CC221" s="126"/>
      <c r="CD221" s="126"/>
      <c r="CE221" s="126"/>
      <c r="CF221" s="126"/>
      <c r="CG221" s="126"/>
      <c r="CH221" s="126"/>
      <c r="CI221" s="126"/>
      <c r="CJ221" s="126"/>
      <c r="CK221" s="126"/>
      <c r="CL221" s="126"/>
      <c r="CM221" s="126"/>
      <c r="CN221" s="126"/>
      <c r="CO221" s="126"/>
      <c r="CP221" s="126"/>
      <c r="CQ221" s="126"/>
      <c r="CR221" s="126"/>
      <c r="CS221" s="126"/>
      <c r="CT221" s="126"/>
      <c r="CU221" s="126"/>
      <c r="CV221" s="126"/>
      <c r="CW221" s="126"/>
      <c r="CX221" s="126"/>
      <c r="CY221" s="126"/>
      <c r="CZ221" s="126"/>
      <c r="DA221" s="126"/>
      <c r="DB221" s="126"/>
      <c r="DC221" s="126"/>
      <c r="DD221" s="126"/>
      <c r="DE221" s="126"/>
      <c r="DF221" s="126"/>
      <c r="DG221" s="126"/>
      <c r="DH221" s="126"/>
      <c r="DI221" s="126"/>
      <c r="DJ221" s="126"/>
      <c r="DK221" s="126"/>
      <c r="DL221" s="126"/>
      <c r="DM221" s="126"/>
      <c r="DN221" s="126"/>
      <c r="DO221" s="126"/>
      <c r="DP221" s="126"/>
      <c r="DQ221" s="126"/>
      <c r="DR221" s="126"/>
      <c r="DS221" s="126"/>
      <c r="DT221" s="126"/>
      <c r="DU221" s="126"/>
      <c r="DV221" s="126"/>
      <c r="DW221" s="126"/>
      <c r="DX221" s="126"/>
      <c r="DY221" s="126"/>
      <c r="DZ221" s="126"/>
      <c r="EA221" s="126"/>
      <c r="EB221" s="126"/>
      <c r="EC221" s="126"/>
      <c r="ED221" s="126"/>
      <c r="EE221" s="126"/>
      <c r="EF221" s="126"/>
      <c r="EG221" s="126"/>
      <c r="EH221" s="126"/>
      <c r="EI221" s="126"/>
      <c r="EJ221" s="126"/>
      <c r="EK221" s="126"/>
      <c r="EL221" s="126"/>
      <c r="EM221" s="126"/>
      <c r="EN221" s="126"/>
      <c r="EO221" s="126"/>
      <c r="EP221" s="126"/>
      <c r="EQ221" s="126"/>
      <c r="ER221" s="126"/>
      <c r="ES221" s="126"/>
      <c r="ET221" s="126"/>
      <c r="EU221" s="126"/>
      <c r="EV221" s="126"/>
      <c r="EW221" s="126"/>
      <c r="EX221" s="126"/>
      <c r="EY221" s="126"/>
      <c r="EZ221" s="126"/>
      <c r="FA221" s="126"/>
      <c r="FB221" s="126"/>
      <c r="FC221" s="126"/>
      <c r="FD221" s="126"/>
      <c r="FE221" s="126"/>
      <c r="FF221" s="126"/>
      <c r="FG221" s="126"/>
      <c r="FH221" s="126"/>
      <c r="FI221" s="126"/>
      <c r="FJ221" s="126"/>
      <c r="FK221" s="126"/>
      <c r="FL221" s="126"/>
      <c r="FM221" s="126"/>
      <c r="FN221" s="126"/>
      <c r="FO221" s="126"/>
      <c r="FP221" s="126"/>
      <c r="FQ221" s="126"/>
      <c r="FR221" s="126"/>
      <c r="FS221" s="126"/>
      <c r="FT221" s="126"/>
      <c r="FU221" s="126"/>
      <c r="FV221" s="126"/>
      <c r="FW221" s="126"/>
      <c r="FX221" s="126"/>
    </row>
    <row r="222" spans="1:180" s="134" customFormat="1" ht="30">
      <c r="A222" s="1024" t="s">
        <v>1587</v>
      </c>
      <c r="B222" s="156" t="s">
        <v>2409</v>
      </c>
      <c r="C222" s="555">
        <v>42500</v>
      </c>
      <c r="D222" s="158">
        <v>47969</v>
      </c>
      <c r="E222" s="158" t="str">
        <f t="shared" ca="1" si="22"/>
        <v>VIGENTE</v>
      </c>
      <c r="F222" s="158" t="str">
        <f t="shared" ca="1" si="23"/>
        <v>OK</v>
      </c>
      <c r="G222" s="156" t="s">
        <v>1276</v>
      </c>
      <c r="H222" s="159" t="s">
        <v>2411</v>
      </c>
      <c r="I222" s="617" t="s">
        <v>2410</v>
      </c>
      <c r="J222" s="1003" t="s">
        <v>2412</v>
      </c>
      <c r="K222" s="807">
        <v>11298500</v>
      </c>
      <c r="L222" s="132"/>
      <c r="M222" s="132" t="str">
        <f>IF(ISNUMBER(FIND("/",$B214,1)),MID($B214,1,FIND("/",$B214,1)-1),$B214)</f>
        <v>D1605-37</v>
      </c>
      <c r="N222" s="132"/>
      <c r="O222" s="133"/>
      <c r="P222" s="133"/>
      <c r="Q222" s="133"/>
      <c r="R222" s="2219"/>
      <c r="S222" s="1948"/>
      <c r="T222" s="1948"/>
      <c r="U222" s="1948"/>
      <c r="V222" s="1948"/>
      <c r="W222" s="1948"/>
      <c r="X222" s="1948"/>
      <c r="Y222" s="1948"/>
      <c r="Z222" s="1948"/>
      <c r="AA222" s="1948"/>
      <c r="AB222" s="126"/>
      <c r="AC222" s="126"/>
      <c r="AD222" s="126"/>
      <c r="AE222" s="126"/>
      <c r="AF222" s="126"/>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26"/>
      <c r="BE222" s="126"/>
      <c r="BF222" s="126"/>
      <c r="BG222" s="126"/>
      <c r="BH222" s="126"/>
      <c r="BI222" s="126"/>
      <c r="BJ222" s="126"/>
      <c r="BK222" s="126"/>
      <c r="BL222" s="126"/>
      <c r="BM222" s="126"/>
      <c r="BN222" s="126"/>
      <c r="BO222" s="126"/>
      <c r="BP222" s="126"/>
      <c r="BQ222" s="126"/>
      <c r="BR222" s="126"/>
      <c r="BS222" s="126"/>
      <c r="BT222" s="126"/>
      <c r="BU222" s="126"/>
      <c r="BV222" s="126"/>
      <c r="BW222" s="126"/>
      <c r="BX222" s="126"/>
      <c r="BY222" s="126"/>
      <c r="BZ222" s="126"/>
      <c r="CA222" s="126"/>
      <c r="CB222" s="126"/>
      <c r="CC222" s="126"/>
      <c r="CD222" s="126"/>
      <c r="CE222" s="126"/>
      <c r="CF222" s="126"/>
      <c r="CG222" s="126"/>
      <c r="CH222" s="126"/>
      <c r="CI222" s="126"/>
      <c r="CJ222" s="126"/>
      <c r="CK222" s="126"/>
      <c r="CL222" s="126"/>
      <c r="CM222" s="126"/>
      <c r="CN222" s="126"/>
      <c r="CO222" s="126"/>
      <c r="CP222" s="126"/>
      <c r="CQ222" s="126"/>
      <c r="CR222" s="126"/>
      <c r="CS222" s="126"/>
      <c r="CT222" s="126"/>
      <c r="CU222" s="126"/>
      <c r="CV222" s="126"/>
      <c r="CW222" s="126"/>
      <c r="CX222" s="126"/>
      <c r="CY222" s="126"/>
      <c r="CZ222" s="126"/>
      <c r="DA222" s="126"/>
      <c r="DB222" s="126"/>
      <c r="DC222" s="126"/>
      <c r="DD222" s="126"/>
      <c r="DE222" s="126"/>
      <c r="DF222" s="126"/>
      <c r="DG222" s="126"/>
      <c r="DH222" s="126"/>
      <c r="DI222" s="126"/>
      <c r="DJ222" s="126"/>
      <c r="DK222" s="126"/>
      <c r="DL222" s="126"/>
      <c r="DM222" s="126"/>
      <c r="DN222" s="126"/>
      <c r="DO222" s="126"/>
      <c r="DP222" s="126"/>
      <c r="DQ222" s="126"/>
      <c r="DR222" s="126"/>
      <c r="DS222" s="126"/>
      <c r="DT222" s="126"/>
      <c r="DU222" s="126"/>
      <c r="DV222" s="126"/>
      <c r="DW222" s="126"/>
      <c r="DX222" s="126"/>
      <c r="DY222" s="126"/>
      <c r="DZ222" s="126"/>
      <c r="EA222" s="126"/>
      <c r="EB222" s="126"/>
      <c r="EC222" s="126"/>
      <c r="ED222" s="126"/>
      <c r="EE222" s="126"/>
      <c r="EF222" s="126"/>
      <c r="EG222" s="126"/>
      <c r="EH222" s="126"/>
      <c r="EI222" s="126"/>
      <c r="EJ222" s="126"/>
      <c r="EK222" s="126"/>
      <c r="EL222" s="126"/>
      <c r="EM222" s="126"/>
      <c r="EN222" s="126"/>
      <c r="EO222" s="126"/>
      <c r="EP222" s="126"/>
      <c r="EQ222" s="126"/>
      <c r="ER222" s="126"/>
      <c r="ES222" s="126"/>
      <c r="ET222" s="126"/>
      <c r="EU222" s="126"/>
      <c r="EV222" s="126"/>
      <c r="EW222" s="126"/>
      <c r="EX222" s="126"/>
      <c r="EY222" s="126"/>
      <c r="EZ222" s="126"/>
      <c r="FA222" s="126"/>
      <c r="FB222" s="126"/>
      <c r="FC222" s="126"/>
      <c r="FD222" s="126"/>
      <c r="FE222" s="126"/>
      <c r="FF222" s="126"/>
      <c r="FG222" s="126"/>
      <c r="FH222" s="126"/>
      <c r="FI222" s="126"/>
      <c r="FJ222" s="126"/>
      <c r="FK222" s="126"/>
      <c r="FL222" s="126"/>
      <c r="FM222" s="126"/>
      <c r="FN222" s="126"/>
      <c r="FO222" s="126"/>
      <c r="FP222" s="126"/>
      <c r="FQ222" s="126"/>
      <c r="FR222" s="126"/>
      <c r="FS222" s="126"/>
      <c r="FT222" s="126"/>
      <c r="FU222" s="126"/>
      <c r="FV222" s="126"/>
      <c r="FW222" s="126"/>
      <c r="FX222" s="126"/>
    </row>
    <row r="223" spans="1:180" s="134" customFormat="1" ht="45">
      <c r="A223" s="1024" t="s">
        <v>1587</v>
      </c>
      <c r="B223" s="156" t="s">
        <v>2469</v>
      </c>
      <c r="C223" s="555">
        <v>42564</v>
      </c>
      <c r="D223" s="158">
        <v>46204</v>
      </c>
      <c r="E223" s="158" t="str">
        <f t="shared" ca="1" si="22"/>
        <v>VIGENTE</v>
      </c>
      <c r="F223" s="158" t="str">
        <f t="shared" ca="1" si="23"/>
        <v>ALERTA</v>
      </c>
      <c r="G223" s="156" t="s">
        <v>1277</v>
      </c>
      <c r="H223" s="159" t="s">
        <v>2468</v>
      </c>
      <c r="I223" s="617" t="s">
        <v>3233</v>
      </c>
      <c r="J223" s="1003" t="s">
        <v>2470</v>
      </c>
      <c r="K223" s="807" t="s">
        <v>2471</v>
      </c>
      <c r="L223" s="132"/>
      <c r="M223" s="132" t="str">
        <f t="shared" si="25"/>
        <v>D1605-36</v>
      </c>
      <c r="N223" s="132"/>
      <c r="O223" s="133"/>
      <c r="P223" s="133"/>
      <c r="Q223" s="133"/>
      <c r="R223" s="2219"/>
      <c r="S223" s="1948"/>
      <c r="T223" s="1948"/>
      <c r="U223" s="1948"/>
      <c r="V223" s="1948"/>
      <c r="W223" s="1948"/>
      <c r="X223" s="1948"/>
      <c r="Y223" s="1948"/>
      <c r="Z223" s="1948"/>
      <c r="AA223" s="1948"/>
      <c r="AB223" s="126"/>
      <c r="AC223" s="126"/>
      <c r="AD223" s="126"/>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c r="BU223" s="126"/>
      <c r="BV223" s="126"/>
      <c r="BW223" s="126"/>
      <c r="BX223" s="126"/>
      <c r="BY223" s="126"/>
      <c r="BZ223" s="126"/>
      <c r="CA223" s="126"/>
      <c r="CB223" s="126"/>
      <c r="CC223" s="126"/>
      <c r="CD223" s="126"/>
      <c r="CE223" s="126"/>
      <c r="CF223" s="126"/>
      <c r="CG223" s="126"/>
      <c r="CH223" s="126"/>
      <c r="CI223" s="126"/>
      <c r="CJ223" s="126"/>
      <c r="CK223" s="126"/>
      <c r="CL223" s="126"/>
      <c r="CM223" s="126"/>
      <c r="CN223" s="126"/>
      <c r="CO223" s="126"/>
      <c r="CP223" s="126"/>
      <c r="CQ223" s="126"/>
      <c r="CR223" s="126"/>
      <c r="CS223" s="126"/>
      <c r="CT223" s="126"/>
      <c r="CU223" s="126"/>
      <c r="CV223" s="126"/>
      <c r="CW223" s="126"/>
      <c r="CX223" s="126"/>
      <c r="CY223" s="126"/>
      <c r="CZ223" s="126"/>
      <c r="DA223" s="126"/>
      <c r="DB223" s="126"/>
      <c r="DC223" s="126"/>
      <c r="DD223" s="126"/>
      <c r="DE223" s="126"/>
      <c r="DF223" s="126"/>
      <c r="DG223" s="126"/>
      <c r="DH223" s="126"/>
      <c r="DI223" s="126"/>
      <c r="DJ223" s="126"/>
      <c r="DK223" s="126"/>
      <c r="DL223" s="126"/>
      <c r="DM223" s="126"/>
      <c r="DN223" s="126"/>
      <c r="DO223" s="126"/>
      <c r="DP223" s="126"/>
      <c r="DQ223" s="126"/>
      <c r="DR223" s="126"/>
      <c r="DS223" s="126"/>
      <c r="DT223" s="126"/>
      <c r="DU223" s="126"/>
      <c r="DV223" s="126"/>
      <c r="DW223" s="126"/>
      <c r="DX223" s="126"/>
      <c r="DY223" s="126"/>
      <c r="DZ223" s="126"/>
      <c r="EA223" s="126"/>
      <c r="EB223" s="126"/>
      <c r="EC223" s="126"/>
      <c r="ED223" s="126"/>
      <c r="EE223" s="126"/>
      <c r="EF223" s="126"/>
      <c r="EG223" s="126"/>
      <c r="EH223" s="126"/>
      <c r="EI223" s="126"/>
      <c r="EJ223" s="126"/>
      <c r="EK223" s="126"/>
      <c r="EL223" s="126"/>
      <c r="EM223" s="126"/>
      <c r="EN223" s="126"/>
      <c r="EO223" s="126"/>
      <c r="EP223" s="126"/>
      <c r="EQ223" s="126"/>
      <c r="ER223" s="126"/>
      <c r="ES223" s="126"/>
      <c r="ET223" s="126"/>
      <c r="EU223" s="126"/>
      <c r="EV223" s="126"/>
      <c r="EW223" s="126"/>
      <c r="EX223" s="126"/>
      <c r="EY223" s="126"/>
      <c r="EZ223" s="126"/>
      <c r="FA223" s="126"/>
      <c r="FB223" s="126"/>
      <c r="FC223" s="126"/>
      <c r="FD223" s="126"/>
      <c r="FE223" s="126"/>
      <c r="FF223" s="126"/>
      <c r="FG223" s="126"/>
      <c r="FH223" s="126"/>
      <c r="FI223" s="126"/>
      <c r="FJ223" s="126"/>
      <c r="FK223" s="126"/>
      <c r="FL223" s="126"/>
      <c r="FM223" s="126"/>
      <c r="FN223" s="126"/>
      <c r="FO223" s="126"/>
      <c r="FP223" s="126"/>
      <c r="FQ223" s="126"/>
      <c r="FR223" s="126"/>
      <c r="FS223" s="126"/>
      <c r="FT223" s="126"/>
      <c r="FU223" s="126"/>
      <c r="FV223" s="126"/>
      <c r="FW223" s="126"/>
      <c r="FX223" s="126"/>
    </row>
    <row r="224" spans="1:180" s="134" customFormat="1" ht="60">
      <c r="A224" s="1025" t="s">
        <v>1596</v>
      </c>
      <c r="B224" s="557" t="s">
        <v>2475</v>
      </c>
      <c r="C224" s="558">
        <v>42534</v>
      </c>
      <c r="D224" s="559">
        <v>46174</v>
      </c>
      <c r="E224" s="559" t="str">
        <f t="shared" ca="1" si="22"/>
        <v>CADUCADO</v>
      </c>
      <c r="F224" s="559" t="str">
        <f t="shared" ca="1" si="23"/>
        <v>ALERTA</v>
      </c>
      <c r="G224" s="557" t="s">
        <v>1279</v>
      </c>
      <c r="H224" s="999" t="s">
        <v>2472</v>
      </c>
      <c r="I224" s="996" t="s">
        <v>2473</v>
      </c>
      <c r="J224" s="997" t="s">
        <v>2474</v>
      </c>
      <c r="K224" s="998" t="s">
        <v>2567</v>
      </c>
      <c r="L224" s="132"/>
      <c r="M224" s="132" t="str">
        <f t="shared" si="25"/>
        <v>D1605-43</v>
      </c>
      <c r="N224" s="132"/>
      <c r="O224" s="133"/>
      <c r="P224" s="133"/>
      <c r="Q224" s="133"/>
      <c r="R224" s="2219"/>
      <c r="S224" s="1948"/>
      <c r="T224" s="1948"/>
      <c r="U224" s="1948"/>
      <c r="V224" s="1948"/>
      <c r="W224" s="1948"/>
      <c r="X224" s="1948"/>
      <c r="Y224" s="1948"/>
      <c r="Z224" s="1948"/>
      <c r="AA224" s="1948"/>
      <c r="AB224" s="126"/>
      <c r="AC224" s="126"/>
      <c r="AD224" s="126"/>
      <c r="AE224" s="126"/>
      <c r="AF224" s="126"/>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26"/>
      <c r="BE224" s="126"/>
      <c r="BF224" s="126"/>
      <c r="BG224" s="126"/>
      <c r="BH224" s="126"/>
      <c r="BI224" s="126"/>
      <c r="BJ224" s="126"/>
      <c r="BK224" s="126"/>
      <c r="BL224" s="126"/>
      <c r="BM224" s="126"/>
      <c r="BN224" s="126"/>
      <c r="BO224" s="126"/>
      <c r="BP224" s="126"/>
      <c r="BQ224" s="126"/>
      <c r="BR224" s="126"/>
      <c r="BS224" s="126"/>
      <c r="BT224" s="126"/>
      <c r="BU224" s="126"/>
      <c r="BV224" s="126"/>
      <c r="BW224" s="126"/>
      <c r="BX224" s="126"/>
      <c r="BY224" s="126"/>
      <c r="BZ224" s="126"/>
      <c r="CA224" s="126"/>
      <c r="CB224" s="126"/>
      <c r="CC224" s="126"/>
      <c r="CD224" s="126"/>
      <c r="CE224" s="126"/>
      <c r="CF224" s="126"/>
      <c r="CG224" s="126"/>
      <c r="CH224" s="126"/>
      <c r="CI224" s="126"/>
      <c r="CJ224" s="126"/>
      <c r="CK224" s="126"/>
      <c r="CL224" s="126"/>
      <c r="CM224" s="126"/>
      <c r="CN224" s="126"/>
      <c r="CO224" s="126"/>
      <c r="CP224" s="126"/>
      <c r="CQ224" s="126"/>
      <c r="CR224" s="126"/>
      <c r="CS224" s="126"/>
      <c r="CT224" s="126"/>
      <c r="CU224" s="126"/>
      <c r="CV224" s="126"/>
      <c r="CW224" s="126"/>
      <c r="CX224" s="126"/>
      <c r="CY224" s="126"/>
      <c r="CZ224" s="126"/>
      <c r="DA224" s="126"/>
      <c r="DB224" s="126"/>
      <c r="DC224" s="126"/>
      <c r="DD224" s="126"/>
      <c r="DE224" s="126"/>
      <c r="DF224" s="126"/>
      <c r="DG224" s="126"/>
      <c r="DH224" s="126"/>
      <c r="DI224" s="126"/>
      <c r="DJ224" s="126"/>
      <c r="DK224" s="126"/>
      <c r="DL224" s="126"/>
      <c r="DM224" s="126"/>
      <c r="DN224" s="126"/>
      <c r="DO224" s="126"/>
      <c r="DP224" s="126"/>
      <c r="DQ224" s="126"/>
      <c r="DR224" s="126"/>
      <c r="DS224" s="126"/>
      <c r="DT224" s="126"/>
      <c r="DU224" s="126"/>
      <c r="DV224" s="126"/>
      <c r="DW224" s="126"/>
      <c r="DX224" s="126"/>
      <c r="DY224" s="126"/>
      <c r="DZ224" s="126"/>
      <c r="EA224" s="126"/>
      <c r="EB224" s="126"/>
      <c r="EC224" s="126"/>
      <c r="ED224" s="126"/>
      <c r="EE224" s="126"/>
      <c r="EF224" s="126"/>
      <c r="EG224" s="126"/>
      <c r="EH224" s="126"/>
      <c r="EI224" s="126"/>
      <c r="EJ224" s="126"/>
      <c r="EK224" s="126"/>
      <c r="EL224" s="126"/>
      <c r="EM224" s="126"/>
      <c r="EN224" s="126"/>
      <c r="EO224" s="126"/>
      <c r="EP224" s="126"/>
      <c r="EQ224" s="126"/>
      <c r="ER224" s="126"/>
      <c r="ES224" s="126"/>
      <c r="ET224" s="126"/>
      <c r="EU224" s="126"/>
      <c r="EV224" s="126"/>
      <c r="EW224" s="126"/>
      <c r="EX224" s="126"/>
      <c r="EY224" s="126"/>
      <c r="EZ224" s="126"/>
      <c r="FA224" s="126"/>
      <c r="FB224" s="126"/>
      <c r="FC224" s="126"/>
      <c r="FD224" s="126"/>
      <c r="FE224" s="126"/>
      <c r="FF224" s="126"/>
      <c r="FG224" s="126"/>
      <c r="FH224" s="126"/>
      <c r="FI224" s="126"/>
      <c r="FJ224" s="126"/>
      <c r="FK224" s="126"/>
      <c r="FL224" s="126"/>
      <c r="FM224" s="126"/>
      <c r="FN224" s="126"/>
      <c r="FO224" s="126"/>
      <c r="FP224" s="126"/>
      <c r="FQ224" s="126"/>
      <c r="FR224" s="126"/>
      <c r="FS224" s="126"/>
      <c r="FT224" s="126"/>
      <c r="FU224" s="126"/>
      <c r="FV224" s="126"/>
      <c r="FW224" s="126"/>
      <c r="FX224" s="126"/>
    </row>
    <row r="225" spans="1:180" s="134" customFormat="1" ht="45">
      <c r="A225" s="1029" t="s">
        <v>1589</v>
      </c>
      <c r="B225" s="1036" t="s">
        <v>2488</v>
      </c>
      <c r="C225" s="1037">
        <v>42510</v>
      </c>
      <c r="D225" s="1020">
        <v>46173</v>
      </c>
      <c r="E225" s="1020" t="str">
        <f t="shared" ca="1" si="22"/>
        <v>CADUCADO</v>
      </c>
      <c r="F225" s="1020" t="str">
        <f t="shared" ca="1" si="23"/>
        <v>ALERTA</v>
      </c>
      <c r="G225" s="1036" t="s">
        <v>1277</v>
      </c>
      <c r="H225" s="1021" t="s">
        <v>4902</v>
      </c>
      <c r="I225" s="1022" t="s">
        <v>4903</v>
      </c>
      <c r="J225" s="1031"/>
      <c r="K225" s="1023"/>
      <c r="L225" s="132"/>
      <c r="M225" s="132" t="str">
        <f t="shared" si="25"/>
        <v>D1605-39</v>
      </c>
      <c r="N225" s="132"/>
      <c r="O225" s="133"/>
      <c r="P225" s="133"/>
      <c r="Q225" s="133"/>
      <c r="R225" s="2219"/>
      <c r="S225" s="1948"/>
      <c r="T225" s="1948"/>
      <c r="U225" s="1948"/>
      <c r="V225" s="1948"/>
      <c r="W225" s="1948"/>
      <c r="X225" s="1948"/>
      <c r="Y225" s="1948"/>
      <c r="Z225" s="1948"/>
      <c r="AA225" s="1948"/>
      <c r="AB225" s="126"/>
      <c r="AC225" s="126"/>
      <c r="AD225" s="126"/>
      <c r="AE225" s="126"/>
      <c r="AF225" s="126"/>
      <c r="AG225" s="126"/>
      <c r="AH225" s="126"/>
      <c r="AI225" s="126"/>
      <c r="AJ225" s="126"/>
      <c r="AK225" s="126"/>
      <c r="AL225" s="126"/>
      <c r="AM225" s="126"/>
      <c r="AN225" s="126"/>
      <c r="AO225" s="126"/>
      <c r="AP225" s="126"/>
      <c r="AQ225" s="126"/>
      <c r="AR225" s="126"/>
      <c r="AS225" s="126"/>
      <c r="AT225" s="126"/>
      <c r="AU225" s="126"/>
      <c r="AV225" s="126"/>
      <c r="AW225" s="126"/>
      <c r="AX225" s="126"/>
      <c r="AY225" s="126"/>
      <c r="AZ225" s="126"/>
      <c r="BA225" s="126"/>
      <c r="BB225" s="126"/>
      <c r="BC225" s="126"/>
      <c r="BD225" s="126"/>
      <c r="BE225" s="126"/>
      <c r="BF225" s="126"/>
      <c r="BG225" s="126"/>
      <c r="BH225" s="126"/>
      <c r="BI225" s="126"/>
      <c r="BJ225" s="126"/>
      <c r="BK225" s="126"/>
      <c r="BL225" s="126"/>
      <c r="BM225" s="126"/>
      <c r="BN225" s="126"/>
      <c r="BO225" s="126"/>
      <c r="BP225" s="126"/>
      <c r="BQ225" s="126"/>
      <c r="BR225" s="126"/>
      <c r="BS225" s="126"/>
      <c r="BT225" s="126"/>
      <c r="BU225" s="126"/>
      <c r="BV225" s="126"/>
      <c r="BW225" s="126"/>
      <c r="BX225" s="126"/>
      <c r="BY225" s="126"/>
      <c r="BZ225" s="126"/>
      <c r="CA225" s="126"/>
      <c r="CB225" s="126"/>
      <c r="CC225" s="126"/>
      <c r="CD225" s="126"/>
      <c r="CE225" s="126"/>
      <c r="CF225" s="126"/>
      <c r="CG225" s="126"/>
      <c r="CH225" s="126"/>
      <c r="CI225" s="126"/>
      <c r="CJ225" s="126"/>
      <c r="CK225" s="126"/>
      <c r="CL225" s="126"/>
      <c r="CM225" s="126"/>
      <c r="CN225" s="126"/>
      <c r="CO225" s="126"/>
      <c r="CP225" s="126"/>
      <c r="CQ225" s="126"/>
      <c r="CR225" s="126"/>
      <c r="CS225" s="126"/>
      <c r="CT225" s="126"/>
      <c r="CU225" s="126"/>
      <c r="CV225" s="126"/>
      <c r="CW225" s="126"/>
      <c r="CX225" s="126"/>
      <c r="CY225" s="126"/>
      <c r="CZ225" s="126"/>
      <c r="DA225" s="126"/>
      <c r="DB225" s="126"/>
      <c r="DC225" s="126"/>
      <c r="DD225" s="126"/>
      <c r="DE225" s="126"/>
      <c r="DF225" s="126"/>
      <c r="DG225" s="126"/>
      <c r="DH225" s="126"/>
      <c r="DI225" s="126"/>
      <c r="DJ225" s="126"/>
      <c r="DK225" s="126"/>
      <c r="DL225" s="126"/>
      <c r="DM225" s="126"/>
      <c r="DN225" s="126"/>
      <c r="DO225" s="126"/>
      <c r="DP225" s="126"/>
      <c r="DQ225" s="126"/>
      <c r="DR225" s="126"/>
      <c r="DS225" s="126"/>
      <c r="DT225" s="126"/>
      <c r="DU225" s="126"/>
      <c r="DV225" s="126"/>
      <c r="DW225" s="126"/>
      <c r="DX225" s="126"/>
      <c r="DY225" s="126"/>
      <c r="DZ225" s="126"/>
      <c r="EA225" s="126"/>
      <c r="EB225" s="126"/>
      <c r="EC225" s="126"/>
      <c r="ED225" s="126"/>
      <c r="EE225" s="126"/>
      <c r="EF225" s="126"/>
      <c r="EG225" s="126"/>
      <c r="EH225" s="126"/>
      <c r="EI225" s="126"/>
      <c r="EJ225" s="126"/>
      <c r="EK225" s="126"/>
      <c r="EL225" s="126"/>
      <c r="EM225" s="126"/>
      <c r="EN225" s="126"/>
      <c r="EO225" s="126"/>
      <c r="EP225" s="126"/>
      <c r="EQ225" s="126"/>
      <c r="ER225" s="126"/>
      <c r="ES225" s="126"/>
      <c r="ET225" s="126"/>
      <c r="EU225" s="126"/>
      <c r="EV225" s="126"/>
      <c r="EW225" s="126"/>
      <c r="EX225" s="126"/>
      <c r="EY225" s="126"/>
      <c r="EZ225" s="126"/>
      <c r="FA225" s="126"/>
      <c r="FB225" s="126"/>
      <c r="FC225" s="126"/>
      <c r="FD225" s="126"/>
      <c r="FE225" s="126"/>
      <c r="FF225" s="126"/>
      <c r="FG225" s="126"/>
      <c r="FH225" s="126"/>
      <c r="FI225" s="126"/>
      <c r="FJ225" s="126"/>
      <c r="FK225" s="126"/>
      <c r="FL225" s="126"/>
      <c r="FM225" s="126"/>
      <c r="FN225" s="126"/>
      <c r="FO225" s="126"/>
      <c r="FP225" s="126"/>
      <c r="FQ225" s="126"/>
      <c r="FR225" s="126"/>
      <c r="FS225" s="126"/>
      <c r="FT225" s="126"/>
      <c r="FU225" s="126"/>
      <c r="FV225" s="126"/>
      <c r="FW225" s="126"/>
      <c r="FX225" s="126"/>
    </row>
    <row r="226" spans="1:180" s="134" customFormat="1">
      <c r="A226" s="1024" t="s">
        <v>1588</v>
      </c>
      <c r="B226" s="156" t="s">
        <v>2489</v>
      </c>
      <c r="C226" s="555">
        <v>42510</v>
      </c>
      <c r="D226" s="158">
        <v>46173</v>
      </c>
      <c r="E226" s="158" t="str">
        <f t="shared" ca="1" si="22"/>
        <v>CADUCADO</v>
      </c>
      <c r="F226" s="158" t="str">
        <f t="shared" ca="1" si="23"/>
        <v>ALERTA</v>
      </c>
      <c r="G226" s="156" t="s">
        <v>1277</v>
      </c>
      <c r="H226" s="556" t="s">
        <v>2490</v>
      </c>
      <c r="I226" s="160" t="s">
        <v>2491</v>
      </c>
      <c r="J226" s="160" t="s">
        <v>2502</v>
      </c>
      <c r="K226" s="1041" t="s">
        <v>2498</v>
      </c>
      <c r="L226" s="132"/>
      <c r="M226" s="132" t="str">
        <f t="shared" si="25"/>
        <v>D1607-68</v>
      </c>
      <c r="N226" s="132"/>
      <c r="O226" s="133"/>
      <c r="P226" s="133"/>
      <c r="Q226" s="133"/>
      <c r="R226" s="2219"/>
      <c r="S226" s="1948"/>
      <c r="T226" s="1948"/>
      <c r="U226" s="1948"/>
      <c r="V226" s="1948"/>
      <c r="W226" s="1948"/>
      <c r="X226" s="1948"/>
      <c r="Y226" s="1948"/>
      <c r="Z226" s="1948"/>
      <c r="AA226" s="1948"/>
      <c r="AB226" s="126"/>
      <c r="AC226" s="126"/>
      <c r="AD226" s="126"/>
      <c r="AE226" s="126"/>
      <c r="AF226" s="126"/>
      <c r="AG226" s="126"/>
      <c r="AH226" s="126"/>
      <c r="AI226" s="126"/>
      <c r="AJ226" s="126"/>
      <c r="AK226" s="126"/>
      <c r="AL226" s="126"/>
      <c r="AM226" s="126"/>
      <c r="AN226" s="126"/>
      <c r="AO226" s="126"/>
      <c r="AP226" s="126"/>
      <c r="AQ226" s="126"/>
      <c r="AR226" s="126"/>
      <c r="AS226" s="126"/>
      <c r="AT226" s="126"/>
      <c r="AU226" s="126"/>
      <c r="AV226" s="126"/>
      <c r="AW226" s="126"/>
      <c r="AX226" s="126"/>
      <c r="AY226" s="126"/>
      <c r="AZ226" s="126"/>
      <c r="BA226" s="126"/>
      <c r="BB226" s="126"/>
      <c r="BC226" s="126"/>
      <c r="BD226" s="126"/>
      <c r="BE226" s="126"/>
      <c r="BF226" s="126"/>
      <c r="BG226" s="126"/>
      <c r="BH226" s="126"/>
      <c r="BI226" s="126"/>
      <c r="BJ226" s="126"/>
      <c r="BK226" s="126"/>
      <c r="BL226" s="126"/>
      <c r="BM226" s="126"/>
      <c r="BN226" s="126"/>
      <c r="BO226" s="126"/>
      <c r="BP226" s="126"/>
      <c r="BQ226" s="126"/>
      <c r="BR226" s="126"/>
      <c r="BS226" s="126"/>
      <c r="BT226" s="126"/>
      <c r="BU226" s="126"/>
      <c r="BV226" s="126"/>
      <c r="BW226" s="126"/>
      <c r="BX226" s="126"/>
      <c r="BY226" s="126"/>
      <c r="BZ226" s="126"/>
      <c r="CA226" s="126"/>
      <c r="CB226" s="126"/>
      <c r="CC226" s="126"/>
      <c r="CD226" s="126"/>
      <c r="CE226" s="126"/>
      <c r="CF226" s="126"/>
      <c r="CG226" s="126"/>
      <c r="CH226" s="126"/>
      <c r="CI226" s="126"/>
      <c r="CJ226" s="126"/>
      <c r="CK226" s="126"/>
      <c r="CL226" s="126"/>
      <c r="CM226" s="126"/>
      <c r="CN226" s="126"/>
      <c r="CO226" s="126"/>
      <c r="CP226" s="126"/>
      <c r="CQ226" s="126"/>
      <c r="CR226" s="126"/>
      <c r="CS226" s="126"/>
      <c r="CT226" s="126"/>
      <c r="CU226" s="126"/>
      <c r="CV226" s="126"/>
      <c r="CW226" s="126"/>
      <c r="CX226" s="126"/>
      <c r="CY226" s="126"/>
      <c r="CZ226" s="126"/>
      <c r="DA226" s="126"/>
      <c r="DB226" s="126"/>
      <c r="DC226" s="126"/>
      <c r="DD226" s="126"/>
      <c r="DE226" s="126"/>
      <c r="DF226" s="126"/>
      <c r="DG226" s="126"/>
      <c r="DH226" s="126"/>
      <c r="DI226" s="126"/>
      <c r="DJ226" s="126"/>
      <c r="DK226" s="126"/>
      <c r="DL226" s="126"/>
      <c r="DM226" s="126"/>
      <c r="DN226" s="126"/>
      <c r="DO226" s="126"/>
      <c r="DP226" s="126"/>
      <c r="DQ226" s="126"/>
      <c r="DR226" s="126"/>
      <c r="DS226" s="126"/>
      <c r="DT226" s="126"/>
      <c r="DU226" s="126"/>
      <c r="DV226" s="126"/>
      <c r="DW226" s="126"/>
      <c r="DX226" s="126"/>
      <c r="DY226" s="126"/>
      <c r="DZ226" s="126"/>
      <c r="EA226" s="126"/>
      <c r="EB226" s="126"/>
      <c r="EC226" s="126"/>
      <c r="ED226" s="126"/>
      <c r="EE226" s="126"/>
      <c r="EF226" s="126"/>
      <c r="EG226" s="126"/>
      <c r="EH226" s="126"/>
      <c r="EI226" s="126"/>
      <c r="EJ226" s="126"/>
      <c r="EK226" s="126"/>
      <c r="EL226" s="126"/>
      <c r="EM226" s="126"/>
      <c r="EN226" s="126"/>
      <c r="EO226" s="126"/>
      <c r="EP226" s="126"/>
      <c r="EQ226" s="126"/>
      <c r="ER226" s="126"/>
      <c r="ES226" s="126"/>
      <c r="ET226" s="126"/>
      <c r="EU226" s="126"/>
      <c r="EV226" s="126"/>
      <c r="EW226" s="126"/>
      <c r="EX226" s="126"/>
      <c r="EY226" s="126"/>
      <c r="EZ226" s="126"/>
      <c r="FA226" s="126"/>
      <c r="FB226" s="126"/>
      <c r="FC226" s="126"/>
      <c r="FD226" s="126"/>
      <c r="FE226" s="126"/>
      <c r="FF226" s="126"/>
      <c r="FG226" s="126"/>
      <c r="FH226" s="126"/>
      <c r="FI226" s="126"/>
      <c r="FJ226" s="126"/>
      <c r="FK226" s="126"/>
      <c r="FL226" s="126"/>
      <c r="FM226" s="126"/>
      <c r="FN226" s="126"/>
      <c r="FO226" s="126"/>
      <c r="FP226" s="126"/>
      <c r="FQ226" s="126"/>
      <c r="FR226" s="126"/>
      <c r="FS226" s="126"/>
      <c r="FT226" s="126"/>
      <c r="FU226" s="126"/>
      <c r="FV226" s="126"/>
      <c r="FW226" s="126"/>
      <c r="FX226" s="126"/>
    </row>
    <row r="227" spans="1:180" s="134" customFormat="1" ht="66" customHeight="1">
      <c r="A227" s="1024" t="s">
        <v>1588</v>
      </c>
      <c r="B227" s="156" t="s">
        <v>2499</v>
      </c>
      <c r="C227" s="555">
        <v>42510</v>
      </c>
      <c r="D227" s="158">
        <v>46173</v>
      </c>
      <c r="E227" s="158" t="str">
        <f t="shared" ca="1" si="22"/>
        <v>CADUCADO</v>
      </c>
      <c r="F227" s="158" t="str">
        <f t="shared" ca="1" si="23"/>
        <v>ALERTA</v>
      </c>
      <c r="G227" s="156" t="s">
        <v>1277</v>
      </c>
      <c r="H227" s="556" t="s">
        <v>2492</v>
      </c>
      <c r="I227" s="160" t="s">
        <v>2493</v>
      </c>
      <c r="J227" s="160" t="s">
        <v>2504</v>
      </c>
      <c r="K227" s="809" t="s">
        <v>4904</v>
      </c>
      <c r="L227" s="132"/>
      <c r="M227" s="132" t="str">
        <f t="shared" si="25"/>
        <v>D1606-52</v>
      </c>
      <c r="N227" s="132"/>
      <c r="O227" s="133"/>
      <c r="P227" s="133"/>
      <c r="Q227" s="133"/>
      <c r="R227" s="2219"/>
      <c r="S227" s="1948"/>
      <c r="T227" s="1948"/>
      <c r="U227" s="1948"/>
      <c r="V227" s="1948"/>
      <c r="W227" s="1948"/>
      <c r="X227" s="1948"/>
      <c r="Y227" s="1948"/>
      <c r="Z227" s="1948"/>
      <c r="AA227" s="1948"/>
      <c r="AB227" s="126"/>
      <c r="AC227" s="126"/>
      <c r="AD227" s="126"/>
      <c r="AE227" s="126"/>
      <c r="AF227" s="126"/>
      <c r="AG227" s="126"/>
      <c r="AH227" s="126"/>
      <c r="AI227" s="126"/>
      <c r="AJ227" s="126"/>
      <c r="AK227" s="126"/>
      <c r="AL227" s="126"/>
      <c r="AM227" s="126"/>
      <c r="AN227" s="126"/>
      <c r="AO227" s="126"/>
      <c r="AP227" s="126"/>
      <c r="AQ227" s="126"/>
      <c r="AR227" s="126"/>
      <c r="AS227" s="126"/>
      <c r="AT227" s="126"/>
      <c r="AU227" s="126"/>
      <c r="AV227" s="126"/>
      <c r="AW227" s="126"/>
      <c r="AX227" s="126"/>
      <c r="AY227" s="126"/>
      <c r="AZ227" s="126"/>
      <c r="BA227" s="126"/>
      <c r="BB227" s="126"/>
      <c r="BC227" s="126"/>
      <c r="BD227" s="126"/>
      <c r="BE227" s="126"/>
      <c r="BF227" s="126"/>
      <c r="BG227" s="126"/>
      <c r="BH227" s="126"/>
      <c r="BI227" s="126"/>
      <c r="BJ227" s="126"/>
      <c r="BK227" s="126"/>
      <c r="BL227" s="126"/>
      <c r="BM227" s="126"/>
      <c r="BN227" s="126"/>
      <c r="BO227" s="126"/>
      <c r="BP227" s="126"/>
      <c r="BQ227" s="126"/>
      <c r="BR227" s="126"/>
      <c r="BS227" s="126"/>
      <c r="BT227" s="126"/>
      <c r="BU227" s="126"/>
      <c r="BV227" s="126"/>
      <c r="BW227" s="126"/>
      <c r="BX227" s="126"/>
      <c r="BY227" s="126"/>
      <c r="BZ227" s="126"/>
      <c r="CA227" s="126"/>
      <c r="CB227" s="126"/>
      <c r="CC227" s="126"/>
      <c r="CD227" s="126"/>
      <c r="CE227" s="126"/>
      <c r="CF227" s="126"/>
      <c r="CG227" s="126"/>
      <c r="CH227" s="126"/>
      <c r="CI227" s="126"/>
      <c r="CJ227" s="126"/>
      <c r="CK227" s="126"/>
      <c r="CL227" s="126"/>
      <c r="CM227" s="126"/>
      <c r="CN227" s="126"/>
      <c r="CO227" s="126"/>
      <c r="CP227" s="126"/>
      <c r="CQ227" s="126"/>
      <c r="CR227" s="126"/>
      <c r="CS227" s="126"/>
      <c r="CT227" s="126"/>
      <c r="CU227" s="126"/>
      <c r="CV227" s="126"/>
      <c r="CW227" s="126"/>
      <c r="CX227" s="126"/>
      <c r="CY227" s="126"/>
      <c r="CZ227" s="126"/>
      <c r="DA227" s="126"/>
      <c r="DB227" s="126"/>
      <c r="DC227" s="126"/>
      <c r="DD227" s="126"/>
      <c r="DE227" s="126"/>
      <c r="DF227" s="126"/>
      <c r="DG227" s="126"/>
      <c r="DH227" s="126"/>
      <c r="DI227" s="126"/>
      <c r="DJ227" s="126"/>
      <c r="DK227" s="126"/>
      <c r="DL227" s="126"/>
      <c r="DM227" s="126"/>
      <c r="DN227" s="126"/>
      <c r="DO227" s="126"/>
      <c r="DP227" s="126"/>
      <c r="DQ227" s="126"/>
      <c r="DR227" s="126"/>
      <c r="DS227" s="126"/>
      <c r="DT227" s="126"/>
      <c r="DU227" s="126"/>
      <c r="DV227" s="126"/>
      <c r="DW227" s="126"/>
      <c r="DX227" s="126"/>
      <c r="DY227" s="126"/>
      <c r="DZ227" s="126"/>
      <c r="EA227" s="126"/>
      <c r="EB227" s="126"/>
      <c r="EC227" s="126"/>
      <c r="ED227" s="126"/>
      <c r="EE227" s="126"/>
      <c r="EF227" s="126"/>
      <c r="EG227" s="126"/>
      <c r="EH227" s="126"/>
      <c r="EI227" s="126"/>
      <c r="EJ227" s="126"/>
      <c r="EK227" s="126"/>
      <c r="EL227" s="126"/>
      <c r="EM227" s="126"/>
      <c r="EN227" s="126"/>
      <c r="EO227" s="126"/>
      <c r="EP227" s="126"/>
      <c r="EQ227" s="126"/>
      <c r="ER227" s="126"/>
      <c r="ES227" s="126"/>
      <c r="ET227" s="126"/>
      <c r="EU227" s="126"/>
      <c r="EV227" s="126"/>
      <c r="EW227" s="126"/>
      <c r="EX227" s="126"/>
      <c r="EY227" s="126"/>
      <c r="EZ227" s="126"/>
      <c r="FA227" s="126"/>
      <c r="FB227" s="126"/>
      <c r="FC227" s="126"/>
      <c r="FD227" s="126"/>
      <c r="FE227" s="126"/>
      <c r="FF227" s="126"/>
      <c r="FG227" s="126"/>
      <c r="FH227" s="126"/>
      <c r="FI227" s="126"/>
      <c r="FJ227" s="126"/>
      <c r="FK227" s="126"/>
      <c r="FL227" s="126"/>
      <c r="FM227" s="126"/>
      <c r="FN227" s="126"/>
      <c r="FO227" s="126"/>
      <c r="FP227" s="126"/>
      <c r="FQ227" s="126"/>
      <c r="FR227" s="126"/>
      <c r="FS227" s="126"/>
      <c r="FT227" s="126"/>
      <c r="FU227" s="126"/>
      <c r="FV227" s="126"/>
      <c r="FW227" s="126"/>
      <c r="FX227" s="126"/>
    </row>
    <row r="228" spans="1:180" s="134" customFormat="1" ht="20.100000000000001" customHeight="1">
      <c r="A228" s="1024" t="s">
        <v>1588</v>
      </c>
      <c r="B228" s="156" t="s">
        <v>2500</v>
      </c>
      <c r="C228" s="555">
        <v>42510</v>
      </c>
      <c r="D228" s="158">
        <v>46173</v>
      </c>
      <c r="E228" s="158" t="str">
        <f t="shared" ca="1" si="22"/>
        <v>CADUCADO</v>
      </c>
      <c r="F228" s="158" t="str">
        <f t="shared" ca="1" si="23"/>
        <v>ALERTA</v>
      </c>
      <c r="G228" s="156" t="s">
        <v>1277</v>
      </c>
      <c r="H228" s="556" t="s">
        <v>2494</v>
      </c>
      <c r="I228" s="160" t="s">
        <v>2497</v>
      </c>
      <c r="J228" s="160"/>
      <c r="K228" s="1041" t="s">
        <v>4905</v>
      </c>
      <c r="L228" s="132"/>
      <c r="M228" s="132"/>
      <c r="N228" s="132"/>
      <c r="O228" s="133"/>
      <c r="P228" s="133"/>
      <c r="Q228" s="133"/>
      <c r="R228" s="2219"/>
      <c r="S228" s="1948"/>
      <c r="T228" s="1948"/>
      <c r="U228" s="1948"/>
      <c r="V228" s="1948"/>
      <c r="W228" s="1948"/>
      <c r="X228" s="1948"/>
      <c r="Y228" s="1948"/>
      <c r="Z228" s="1948"/>
      <c r="AA228" s="1948"/>
      <c r="AB228" s="126"/>
      <c r="AC228" s="126"/>
      <c r="AD228" s="126"/>
      <c r="AE228" s="126"/>
      <c r="AF228" s="126"/>
      <c r="AG228" s="126"/>
      <c r="AH228" s="126"/>
      <c r="AI228" s="126"/>
      <c r="AJ228" s="126"/>
      <c r="AK228" s="126"/>
      <c r="AL228" s="126"/>
      <c r="AM228" s="126"/>
      <c r="AN228" s="126"/>
      <c r="AO228" s="126"/>
      <c r="AP228" s="126"/>
      <c r="AQ228" s="126"/>
      <c r="AR228" s="126"/>
      <c r="AS228" s="126"/>
      <c r="AT228" s="126"/>
      <c r="AU228" s="126"/>
      <c r="AV228" s="126"/>
      <c r="AW228" s="126"/>
      <c r="AX228" s="126"/>
      <c r="AY228" s="126"/>
      <c r="AZ228" s="126"/>
      <c r="BA228" s="126"/>
      <c r="BB228" s="126"/>
      <c r="BC228" s="126"/>
      <c r="BD228" s="126"/>
      <c r="BE228" s="126"/>
      <c r="BF228" s="126"/>
      <c r="BG228" s="126"/>
      <c r="BH228" s="126"/>
      <c r="BI228" s="126"/>
      <c r="BJ228" s="126"/>
      <c r="BK228" s="126"/>
      <c r="BL228" s="126"/>
      <c r="BM228" s="126"/>
      <c r="BN228" s="126"/>
      <c r="BO228" s="126"/>
      <c r="BP228" s="126"/>
      <c r="BQ228" s="126"/>
      <c r="BR228" s="126"/>
      <c r="BS228" s="126"/>
      <c r="BT228" s="126"/>
      <c r="BU228" s="126"/>
      <c r="BV228" s="126"/>
      <c r="BW228" s="126"/>
      <c r="BX228" s="126"/>
      <c r="BY228" s="126"/>
      <c r="BZ228" s="126"/>
      <c r="CA228" s="126"/>
      <c r="CB228" s="126"/>
      <c r="CC228" s="126"/>
      <c r="CD228" s="126"/>
      <c r="CE228" s="126"/>
      <c r="CF228" s="126"/>
      <c r="CG228" s="126"/>
      <c r="CH228" s="126"/>
      <c r="CI228" s="126"/>
      <c r="CJ228" s="126"/>
      <c r="CK228" s="126"/>
      <c r="CL228" s="126"/>
      <c r="CM228" s="126"/>
      <c r="CN228" s="126"/>
      <c r="CO228" s="126"/>
      <c r="CP228" s="126"/>
      <c r="CQ228" s="126"/>
      <c r="CR228" s="126"/>
      <c r="CS228" s="126"/>
      <c r="CT228" s="126"/>
      <c r="CU228" s="126"/>
      <c r="CV228" s="126"/>
      <c r="CW228" s="126"/>
      <c r="CX228" s="126"/>
      <c r="CY228" s="126"/>
      <c r="CZ228" s="126"/>
      <c r="DA228" s="126"/>
      <c r="DB228" s="126"/>
      <c r="DC228" s="126"/>
      <c r="DD228" s="126"/>
      <c r="DE228" s="126"/>
      <c r="DF228" s="126"/>
      <c r="DG228" s="126"/>
      <c r="DH228" s="126"/>
      <c r="DI228" s="126"/>
      <c r="DJ228" s="126"/>
      <c r="DK228" s="126"/>
      <c r="DL228" s="126"/>
      <c r="DM228" s="126"/>
      <c r="DN228" s="126"/>
      <c r="DO228" s="126"/>
      <c r="DP228" s="126"/>
      <c r="DQ228" s="126"/>
      <c r="DR228" s="126"/>
      <c r="DS228" s="126"/>
      <c r="DT228" s="126"/>
      <c r="DU228" s="126"/>
      <c r="DV228" s="126"/>
      <c r="DW228" s="126"/>
      <c r="DX228" s="126"/>
      <c r="DY228" s="126"/>
      <c r="DZ228" s="126"/>
      <c r="EA228" s="126"/>
      <c r="EB228" s="126"/>
      <c r="EC228" s="126"/>
      <c r="ED228" s="126"/>
      <c r="EE228" s="126"/>
      <c r="EF228" s="126"/>
      <c r="EG228" s="126"/>
      <c r="EH228" s="126"/>
      <c r="EI228" s="126"/>
      <c r="EJ228" s="126"/>
      <c r="EK228" s="126"/>
      <c r="EL228" s="126"/>
      <c r="EM228" s="126"/>
      <c r="EN228" s="126"/>
      <c r="EO228" s="126"/>
      <c r="EP228" s="126"/>
      <c r="EQ228" s="126"/>
      <c r="ER228" s="126"/>
      <c r="ES228" s="126"/>
      <c r="ET228" s="126"/>
      <c r="EU228" s="126"/>
      <c r="EV228" s="126"/>
      <c r="EW228" s="126"/>
      <c r="EX228" s="126"/>
      <c r="EY228" s="126"/>
      <c r="EZ228" s="126"/>
      <c r="FA228" s="126"/>
      <c r="FB228" s="126"/>
      <c r="FC228" s="126"/>
      <c r="FD228" s="126"/>
      <c r="FE228" s="126"/>
      <c r="FF228" s="126"/>
      <c r="FG228" s="126"/>
      <c r="FH228" s="126"/>
      <c r="FI228" s="126"/>
      <c r="FJ228" s="126"/>
      <c r="FK228" s="126"/>
      <c r="FL228" s="126"/>
      <c r="FM228" s="126"/>
      <c r="FN228" s="126"/>
      <c r="FO228" s="126"/>
      <c r="FP228" s="126"/>
      <c r="FQ228" s="126"/>
      <c r="FR228" s="126"/>
      <c r="FS228" s="126"/>
      <c r="FT228" s="126"/>
      <c r="FU228" s="126"/>
      <c r="FV228" s="126"/>
      <c r="FW228" s="126"/>
      <c r="FX228" s="126"/>
    </row>
    <row r="229" spans="1:180" s="134" customFormat="1" ht="27.75" customHeight="1">
      <c r="A229" s="1024" t="s">
        <v>1588</v>
      </c>
      <c r="B229" s="156" t="s">
        <v>2501</v>
      </c>
      <c r="C229" s="555">
        <v>42510</v>
      </c>
      <c r="D229" s="158">
        <v>46173</v>
      </c>
      <c r="E229" s="158" t="str">
        <f t="shared" ca="1" si="22"/>
        <v>CADUCADO</v>
      </c>
      <c r="F229" s="158" t="str">
        <f t="shared" ca="1" si="23"/>
        <v>ALERTA</v>
      </c>
      <c r="G229" s="156" t="s">
        <v>1277</v>
      </c>
      <c r="H229" s="556" t="s">
        <v>2495</v>
      </c>
      <c r="I229" s="1040" t="s">
        <v>2496</v>
      </c>
      <c r="J229" s="160"/>
      <c r="K229" s="809" t="s">
        <v>4906</v>
      </c>
      <c r="L229" s="132"/>
      <c r="M229" s="132"/>
      <c r="N229" s="132"/>
      <c r="O229" s="133"/>
      <c r="P229" s="133"/>
      <c r="Q229" s="133"/>
      <c r="R229" s="2219"/>
      <c r="S229" s="1948"/>
      <c r="T229" s="1948"/>
      <c r="U229" s="1948"/>
      <c r="V229" s="1948"/>
      <c r="W229" s="1948"/>
      <c r="X229" s="1948"/>
      <c r="Y229" s="1948"/>
      <c r="Z229" s="1948"/>
      <c r="AA229" s="1948"/>
      <c r="AB229" s="126"/>
      <c r="AC229" s="126"/>
      <c r="AD229" s="126"/>
      <c r="AE229" s="126"/>
      <c r="AF229" s="126"/>
      <c r="AG229" s="126"/>
      <c r="AH229" s="126"/>
      <c r="AI229" s="126"/>
      <c r="AJ229" s="126"/>
      <c r="AK229" s="126"/>
      <c r="AL229" s="126"/>
      <c r="AM229" s="126"/>
      <c r="AN229" s="126"/>
      <c r="AO229" s="126"/>
      <c r="AP229" s="126"/>
      <c r="AQ229" s="126"/>
      <c r="AR229" s="126"/>
      <c r="AS229" s="126"/>
      <c r="AT229" s="126"/>
      <c r="AU229" s="126"/>
      <c r="AV229" s="126"/>
      <c r="AW229" s="126"/>
      <c r="AX229" s="126"/>
      <c r="AY229" s="126"/>
      <c r="AZ229" s="126"/>
      <c r="BA229" s="126"/>
      <c r="BB229" s="126"/>
      <c r="BC229" s="126"/>
      <c r="BD229" s="126"/>
      <c r="BE229" s="126"/>
      <c r="BF229" s="126"/>
      <c r="BG229" s="126"/>
      <c r="BH229" s="126"/>
      <c r="BI229" s="126"/>
      <c r="BJ229" s="126"/>
      <c r="BK229" s="126"/>
      <c r="BL229" s="126"/>
      <c r="BM229" s="126"/>
      <c r="BN229" s="126"/>
      <c r="BO229" s="126"/>
      <c r="BP229" s="126"/>
      <c r="BQ229" s="126"/>
      <c r="BR229" s="126"/>
      <c r="BS229" s="126"/>
      <c r="BT229" s="126"/>
      <c r="BU229" s="126"/>
      <c r="BV229" s="126"/>
      <c r="BW229" s="126"/>
      <c r="BX229" s="126"/>
      <c r="BY229" s="126"/>
      <c r="BZ229" s="126"/>
      <c r="CA229" s="126"/>
      <c r="CB229" s="126"/>
      <c r="CC229" s="126"/>
      <c r="CD229" s="126"/>
      <c r="CE229" s="126"/>
      <c r="CF229" s="126"/>
      <c r="CG229" s="126"/>
      <c r="CH229" s="126"/>
      <c r="CI229" s="126"/>
      <c r="CJ229" s="126"/>
      <c r="CK229" s="126"/>
      <c r="CL229" s="126"/>
      <c r="CM229" s="126"/>
      <c r="CN229" s="126"/>
      <c r="CO229" s="126"/>
      <c r="CP229" s="126"/>
      <c r="CQ229" s="126"/>
      <c r="CR229" s="126"/>
      <c r="CS229" s="126"/>
      <c r="CT229" s="126"/>
      <c r="CU229" s="126"/>
      <c r="CV229" s="126"/>
      <c r="CW229" s="126"/>
      <c r="CX229" s="126"/>
      <c r="CY229" s="126"/>
      <c r="CZ229" s="126"/>
      <c r="DA229" s="126"/>
      <c r="DB229" s="126"/>
      <c r="DC229" s="126"/>
      <c r="DD229" s="126"/>
      <c r="DE229" s="126"/>
      <c r="DF229" s="126"/>
      <c r="DG229" s="126"/>
      <c r="DH229" s="126"/>
      <c r="DI229" s="126"/>
      <c r="DJ229" s="126"/>
      <c r="DK229" s="126"/>
      <c r="DL229" s="126"/>
      <c r="DM229" s="126"/>
      <c r="DN229" s="126"/>
      <c r="DO229" s="126"/>
      <c r="DP229" s="126"/>
      <c r="DQ229" s="126"/>
      <c r="DR229" s="126"/>
      <c r="DS229" s="126"/>
      <c r="DT229" s="126"/>
      <c r="DU229" s="126"/>
      <c r="DV229" s="126"/>
      <c r="DW229" s="126"/>
      <c r="DX229" s="126"/>
      <c r="DY229" s="126"/>
      <c r="DZ229" s="126"/>
      <c r="EA229" s="126"/>
      <c r="EB229" s="126"/>
      <c r="EC229" s="126"/>
      <c r="ED229" s="126"/>
      <c r="EE229" s="126"/>
      <c r="EF229" s="126"/>
      <c r="EG229" s="126"/>
      <c r="EH229" s="126"/>
      <c r="EI229" s="126"/>
      <c r="EJ229" s="126"/>
      <c r="EK229" s="126"/>
      <c r="EL229" s="126"/>
      <c r="EM229" s="126"/>
      <c r="EN229" s="126"/>
      <c r="EO229" s="126"/>
      <c r="EP229" s="126"/>
      <c r="EQ229" s="126"/>
      <c r="ER229" s="126"/>
      <c r="ES229" s="126"/>
      <c r="ET229" s="126"/>
      <c r="EU229" s="126"/>
      <c r="EV229" s="126"/>
      <c r="EW229" s="126"/>
      <c r="EX229" s="126"/>
      <c r="EY229" s="126"/>
      <c r="EZ229" s="126"/>
      <c r="FA229" s="126"/>
      <c r="FB229" s="126"/>
      <c r="FC229" s="126"/>
      <c r="FD229" s="126"/>
      <c r="FE229" s="126"/>
      <c r="FF229" s="126"/>
      <c r="FG229" s="126"/>
      <c r="FH229" s="126"/>
      <c r="FI229" s="126"/>
      <c r="FJ229" s="126"/>
      <c r="FK229" s="126"/>
      <c r="FL229" s="126"/>
      <c r="FM229" s="126"/>
      <c r="FN229" s="126"/>
      <c r="FO229" s="126"/>
      <c r="FP229" s="126"/>
      <c r="FQ229" s="126"/>
      <c r="FR229" s="126"/>
      <c r="FS229" s="126"/>
      <c r="FT229" s="126"/>
      <c r="FU229" s="126"/>
      <c r="FV229" s="126"/>
      <c r="FW229" s="126"/>
      <c r="FX229" s="126"/>
    </row>
    <row r="230" spans="1:180" s="134" customFormat="1" ht="37.5" customHeight="1">
      <c r="A230" s="1024" t="s">
        <v>1588</v>
      </c>
      <c r="B230" s="156" t="s">
        <v>4908</v>
      </c>
      <c r="C230" s="555">
        <v>42510</v>
      </c>
      <c r="D230" s="158">
        <v>46173</v>
      </c>
      <c r="E230" s="158" t="str">
        <f ca="1">IF(D230&lt;=$T$2,"CADUCADO","VIGENTE")</f>
        <v>CADUCADO</v>
      </c>
      <c r="F230" s="158" t="str">
        <f ca="1">IF($T$2&gt;=(EDATE(D230,-4)),"ALERTA","OK")</f>
        <v>ALERTA</v>
      </c>
      <c r="G230" s="156" t="s">
        <v>1277</v>
      </c>
      <c r="H230" s="556" t="s">
        <v>4907</v>
      </c>
      <c r="I230" s="556" t="s">
        <v>4909</v>
      </c>
      <c r="J230" s="879" t="s">
        <v>4910</v>
      </c>
      <c r="K230" s="807" t="s">
        <v>4911</v>
      </c>
      <c r="L230" s="132"/>
      <c r="M230" s="132"/>
      <c r="N230" s="132"/>
      <c r="O230" s="133"/>
      <c r="P230" s="133"/>
      <c r="Q230" s="133"/>
      <c r="R230" s="2219"/>
      <c r="S230" s="1948"/>
      <c r="T230" s="1948"/>
      <c r="U230" s="1948"/>
      <c r="V230" s="1948"/>
      <c r="W230" s="1948"/>
      <c r="X230" s="1948"/>
      <c r="Y230" s="1948"/>
      <c r="Z230" s="1948"/>
      <c r="AA230" s="1948"/>
      <c r="AB230" s="126"/>
      <c r="AC230" s="126"/>
      <c r="AD230" s="126"/>
      <c r="AE230" s="126"/>
      <c r="AF230" s="126"/>
      <c r="AG230" s="126"/>
      <c r="AH230" s="126"/>
      <c r="AI230" s="126"/>
      <c r="AJ230" s="126"/>
      <c r="AK230" s="126"/>
      <c r="AL230" s="126"/>
      <c r="AM230" s="126"/>
      <c r="AN230" s="126"/>
      <c r="AO230" s="126"/>
      <c r="AP230" s="126"/>
      <c r="AQ230" s="126"/>
      <c r="AR230" s="126"/>
      <c r="AS230" s="126"/>
      <c r="AT230" s="126"/>
      <c r="AU230" s="126"/>
      <c r="AV230" s="126"/>
      <c r="AW230" s="126"/>
      <c r="AX230" s="126"/>
      <c r="AY230" s="126"/>
      <c r="AZ230" s="126"/>
      <c r="BA230" s="126"/>
      <c r="BB230" s="126"/>
      <c r="BC230" s="126"/>
      <c r="BD230" s="126"/>
      <c r="BE230" s="126"/>
      <c r="BF230" s="126"/>
      <c r="BG230" s="126"/>
      <c r="BH230" s="126"/>
      <c r="BI230" s="126"/>
      <c r="BJ230" s="126"/>
      <c r="BK230" s="126"/>
      <c r="BL230" s="126"/>
      <c r="BM230" s="126"/>
      <c r="BN230" s="126"/>
      <c r="BO230" s="126"/>
      <c r="BP230" s="126"/>
      <c r="BQ230" s="126"/>
      <c r="BR230" s="126"/>
      <c r="BS230" s="126"/>
      <c r="BT230" s="126"/>
      <c r="BU230" s="126"/>
      <c r="BV230" s="126"/>
      <c r="BW230" s="126"/>
      <c r="BX230" s="126"/>
      <c r="BY230" s="126"/>
      <c r="BZ230" s="126"/>
      <c r="CA230" s="126"/>
      <c r="CB230" s="126"/>
      <c r="CC230" s="126"/>
      <c r="CD230" s="126"/>
      <c r="CE230" s="126"/>
      <c r="CF230" s="126"/>
      <c r="CG230" s="126"/>
      <c r="CH230" s="126"/>
      <c r="CI230" s="126"/>
      <c r="CJ230" s="126"/>
      <c r="CK230" s="126"/>
      <c r="CL230" s="126"/>
      <c r="CM230" s="126"/>
      <c r="CN230" s="126"/>
      <c r="CO230" s="126"/>
      <c r="CP230" s="126"/>
      <c r="CQ230" s="126"/>
      <c r="CR230" s="126"/>
      <c r="CS230" s="126"/>
      <c r="CT230" s="126"/>
      <c r="CU230" s="126"/>
      <c r="CV230" s="126"/>
      <c r="CW230" s="126"/>
      <c r="CX230" s="126"/>
      <c r="CY230" s="126"/>
      <c r="CZ230" s="126"/>
      <c r="DA230" s="126"/>
      <c r="DB230" s="126"/>
      <c r="DC230" s="126"/>
      <c r="DD230" s="126"/>
      <c r="DE230" s="126"/>
      <c r="DF230" s="126"/>
      <c r="DG230" s="126"/>
      <c r="DH230" s="126"/>
      <c r="DI230" s="126"/>
      <c r="DJ230" s="126"/>
      <c r="DK230" s="126"/>
      <c r="DL230" s="126"/>
      <c r="DM230" s="126"/>
      <c r="DN230" s="126"/>
      <c r="DO230" s="126"/>
      <c r="DP230" s="126"/>
      <c r="DQ230" s="126"/>
      <c r="DR230" s="126"/>
      <c r="DS230" s="126"/>
      <c r="DT230" s="126"/>
      <c r="DU230" s="126"/>
      <c r="DV230" s="126"/>
      <c r="DW230" s="126"/>
      <c r="DX230" s="126"/>
      <c r="DY230" s="126"/>
      <c r="DZ230" s="126"/>
      <c r="EA230" s="126"/>
      <c r="EB230" s="126"/>
      <c r="EC230" s="126"/>
      <c r="ED230" s="126"/>
      <c r="EE230" s="126"/>
      <c r="EF230" s="126"/>
      <c r="EG230" s="126"/>
      <c r="EH230" s="126"/>
      <c r="EI230" s="126"/>
      <c r="EJ230" s="126"/>
      <c r="EK230" s="126"/>
      <c r="EL230" s="126"/>
      <c r="EM230" s="126"/>
      <c r="EN230" s="126"/>
      <c r="EO230" s="126"/>
      <c r="EP230" s="126"/>
      <c r="EQ230" s="126"/>
      <c r="ER230" s="126"/>
      <c r="ES230" s="126"/>
      <c r="ET230" s="126"/>
      <c r="EU230" s="126"/>
      <c r="EV230" s="126"/>
      <c r="EW230" s="126"/>
      <c r="EX230" s="126"/>
      <c r="EY230" s="126"/>
      <c r="EZ230" s="126"/>
      <c r="FA230" s="126"/>
      <c r="FB230" s="126"/>
      <c r="FC230" s="126"/>
      <c r="FD230" s="126"/>
      <c r="FE230" s="126"/>
      <c r="FF230" s="126"/>
      <c r="FG230" s="126"/>
      <c r="FH230" s="126"/>
      <c r="FI230" s="126"/>
      <c r="FJ230" s="126"/>
      <c r="FK230" s="126"/>
      <c r="FL230" s="126"/>
      <c r="FM230" s="126"/>
      <c r="FN230" s="126"/>
      <c r="FO230" s="126"/>
      <c r="FP230" s="126"/>
      <c r="FQ230" s="126"/>
      <c r="FR230" s="126"/>
      <c r="FS230" s="126"/>
      <c r="FT230" s="126"/>
      <c r="FU230" s="126"/>
      <c r="FV230" s="126"/>
      <c r="FW230" s="126"/>
      <c r="FX230" s="126"/>
    </row>
    <row r="231" spans="1:180" s="134" customFormat="1" ht="37.5" customHeight="1">
      <c r="A231" s="1029" t="s">
        <v>1589</v>
      </c>
      <c r="B231" s="1036" t="s">
        <v>2506</v>
      </c>
      <c r="C231" s="1037">
        <v>42597</v>
      </c>
      <c r="D231" s="1020">
        <v>46265</v>
      </c>
      <c r="E231" s="1020" t="str">
        <f t="shared" ca="1" si="22"/>
        <v>VIGENTE</v>
      </c>
      <c r="F231" s="1020" t="str">
        <f t="shared" ca="1" si="23"/>
        <v>ALERTA</v>
      </c>
      <c r="G231" s="1036" t="s">
        <v>1277</v>
      </c>
      <c r="H231" s="1021" t="s">
        <v>4900</v>
      </c>
      <c r="I231" s="1022" t="s">
        <v>4901</v>
      </c>
      <c r="J231" s="1022"/>
      <c r="K231" s="1023"/>
      <c r="L231" s="132"/>
      <c r="M231" s="132"/>
      <c r="N231" s="132"/>
      <c r="O231" s="133"/>
      <c r="P231" s="133"/>
      <c r="Q231" s="133"/>
      <c r="R231" s="2219"/>
      <c r="S231" s="1948"/>
      <c r="T231" s="1948"/>
      <c r="U231" s="1948"/>
      <c r="V231" s="1948"/>
      <c r="W231" s="1948"/>
      <c r="X231" s="1948"/>
      <c r="Y231" s="1948"/>
      <c r="Z231" s="1948"/>
      <c r="AA231" s="1948"/>
      <c r="AB231" s="126"/>
      <c r="AC231" s="126"/>
      <c r="AD231" s="126"/>
      <c r="AE231" s="126"/>
      <c r="AF231" s="126"/>
      <c r="AG231" s="126"/>
      <c r="AH231" s="126"/>
      <c r="AI231" s="126"/>
      <c r="AJ231" s="126"/>
      <c r="AK231" s="126"/>
      <c r="AL231" s="126"/>
      <c r="AM231" s="126"/>
      <c r="AN231" s="126"/>
      <c r="AO231" s="126"/>
      <c r="AP231" s="126"/>
      <c r="AQ231" s="126"/>
      <c r="AR231" s="126"/>
      <c r="AS231" s="126"/>
      <c r="AT231" s="126"/>
      <c r="AU231" s="126"/>
      <c r="AV231" s="126"/>
      <c r="AW231" s="126"/>
      <c r="AX231" s="126"/>
      <c r="AY231" s="126"/>
      <c r="AZ231" s="126"/>
      <c r="BA231" s="126"/>
      <c r="BB231" s="126"/>
      <c r="BC231" s="126"/>
      <c r="BD231" s="126"/>
      <c r="BE231" s="126"/>
      <c r="BF231" s="126"/>
      <c r="BG231" s="126"/>
      <c r="BH231" s="126"/>
      <c r="BI231" s="126"/>
      <c r="BJ231" s="126"/>
      <c r="BK231" s="126"/>
      <c r="BL231" s="126"/>
      <c r="BM231" s="126"/>
      <c r="BN231" s="126"/>
      <c r="BO231" s="126"/>
      <c r="BP231" s="126"/>
      <c r="BQ231" s="126"/>
      <c r="BR231" s="126"/>
      <c r="BS231" s="126"/>
      <c r="BT231" s="126"/>
      <c r="BU231" s="126"/>
      <c r="BV231" s="126"/>
      <c r="BW231" s="126"/>
      <c r="BX231" s="126"/>
      <c r="BY231" s="126"/>
      <c r="BZ231" s="126"/>
      <c r="CA231" s="126"/>
      <c r="CB231" s="126"/>
      <c r="CC231" s="126"/>
      <c r="CD231" s="126"/>
      <c r="CE231" s="126"/>
      <c r="CF231" s="126"/>
      <c r="CG231" s="126"/>
      <c r="CH231" s="126"/>
      <c r="CI231" s="126"/>
      <c r="CJ231" s="126"/>
      <c r="CK231" s="126"/>
      <c r="CL231" s="126"/>
      <c r="CM231" s="126"/>
      <c r="CN231" s="126"/>
      <c r="CO231" s="126"/>
      <c r="CP231" s="126"/>
      <c r="CQ231" s="126"/>
      <c r="CR231" s="126"/>
      <c r="CS231" s="126"/>
      <c r="CT231" s="126"/>
      <c r="CU231" s="126"/>
      <c r="CV231" s="126"/>
      <c r="CW231" s="126"/>
      <c r="CX231" s="126"/>
      <c r="CY231" s="126"/>
      <c r="CZ231" s="126"/>
      <c r="DA231" s="126"/>
      <c r="DB231" s="126"/>
      <c r="DC231" s="126"/>
      <c r="DD231" s="126"/>
      <c r="DE231" s="126"/>
      <c r="DF231" s="126"/>
      <c r="DG231" s="126"/>
      <c r="DH231" s="126"/>
      <c r="DI231" s="126"/>
      <c r="DJ231" s="126"/>
      <c r="DK231" s="126"/>
      <c r="DL231" s="126"/>
      <c r="DM231" s="126"/>
      <c r="DN231" s="126"/>
      <c r="DO231" s="126"/>
      <c r="DP231" s="126"/>
      <c r="DQ231" s="126"/>
      <c r="DR231" s="126"/>
      <c r="DS231" s="126"/>
      <c r="DT231" s="126"/>
      <c r="DU231" s="126"/>
      <c r="DV231" s="126"/>
      <c r="DW231" s="126"/>
      <c r="DX231" s="126"/>
      <c r="DY231" s="126"/>
      <c r="DZ231" s="126"/>
      <c r="EA231" s="126"/>
      <c r="EB231" s="126"/>
      <c r="EC231" s="126"/>
      <c r="ED231" s="126"/>
      <c r="EE231" s="126"/>
      <c r="EF231" s="126"/>
      <c r="EG231" s="126"/>
      <c r="EH231" s="126"/>
      <c r="EI231" s="126"/>
      <c r="EJ231" s="126"/>
      <c r="EK231" s="126"/>
      <c r="EL231" s="126"/>
      <c r="EM231" s="126"/>
      <c r="EN231" s="126"/>
      <c r="EO231" s="126"/>
      <c r="EP231" s="126"/>
      <c r="EQ231" s="126"/>
      <c r="ER231" s="126"/>
      <c r="ES231" s="126"/>
      <c r="ET231" s="126"/>
      <c r="EU231" s="126"/>
      <c r="EV231" s="126"/>
      <c r="EW231" s="126"/>
      <c r="EX231" s="126"/>
      <c r="EY231" s="126"/>
      <c r="EZ231" s="126"/>
      <c r="FA231" s="126"/>
      <c r="FB231" s="126"/>
      <c r="FC231" s="126"/>
      <c r="FD231" s="126"/>
      <c r="FE231" s="126"/>
      <c r="FF231" s="126"/>
      <c r="FG231" s="126"/>
      <c r="FH231" s="126"/>
      <c r="FI231" s="126"/>
      <c r="FJ231" s="126"/>
      <c r="FK231" s="126"/>
      <c r="FL231" s="126"/>
      <c r="FM231" s="126"/>
      <c r="FN231" s="126"/>
      <c r="FO231" s="126"/>
      <c r="FP231" s="126"/>
      <c r="FQ231" s="126"/>
      <c r="FR231" s="126"/>
      <c r="FS231" s="126"/>
      <c r="FT231" s="126"/>
      <c r="FU231" s="126"/>
      <c r="FV231" s="126"/>
      <c r="FW231" s="126"/>
      <c r="FX231" s="126"/>
    </row>
    <row r="232" spans="1:180" s="134" customFormat="1" ht="43.5" customHeight="1">
      <c r="A232" s="1024" t="s">
        <v>1588</v>
      </c>
      <c r="B232" s="156" t="s">
        <v>2568</v>
      </c>
      <c r="C232" s="555">
        <v>42597</v>
      </c>
      <c r="D232" s="158">
        <v>46265</v>
      </c>
      <c r="E232" s="158" t="str">
        <f t="shared" ca="1" si="22"/>
        <v>VIGENTE</v>
      </c>
      <c r="F232" s="158" t="str">
        <f t="shared" ca="1" si="23"/>
        <v>ALERTA</v>
      </c>
      <c r="G232" s="156" t="s">
        <v>1277</v>
      </c>
      <c r="H232" s="160" t="s">
        <v>2490</v>
      </c>
      <c r="I232" s="160" t="s">
        <v>2491</v>
      </c>
      <c r="J232" s="160" t="s">
        <v>2502</v>
      </c>
      <c r="K232" s="809" t="s">
        <v>2498</v>
      </c>
      <c r="L232" s="132"/>
      <c r="M232" s="132"/>
      <c r="N232" s="132"/>
      <c r="O232" s="133"/>
      <c r="P232" s="133"/>
      <c r="Q232" s="133"/>
      <c r="R232" s="2219"/>
      <c r="S232" s="1948"/>
      <c r="T232" s="1948"/>
      <c r="U232" s="1948"/>
      <c r="V232" s="1948"/>
      <c r="W232" s="1948"/>
      <c r="X232" s="1948"/>
      <c r="Y232" s="1948"/>
      <c r="Z232" s="1948"/>
      <c r="AA232" s="1948"/>
      <c r="AB232" s="126"/>
      <c r="AC232" s="126"/>
      <c r="AD232" s="126"/>
      <c r="AE232" s="126"/>
      <c r="AF232" s="126"/>
      <c r="AG232" s="126"/>
      <c r="AH232" s="126"/>
      <c r="AI232" s="126"/>
      <c r="AJ232" s="126"/>
      <c r="AK232" s="126"/>
      <c r="AL232" s="126"/>
      <c r="AM232" s="126"/>
      <c r="AN232" s="126"/>
      <c r="AO232" s="126"/>
      <c r="AP232" s="126"/>
      <c r="AQ232" s="126"/>
      <c r="AR232" s="126"/>
      <c r="AS232" s="126"/>
      <c r="AT232" s="126"/>
      <c r="AU232" s="126"/>
      <c r="AV232" s="126"/>
      <c r="AW232" s="126"/>
      <c r="AX232" s="126"/>
      <c r="AY232" s="126"/>
      <c r="AZ232" s="126"/>
      <c r="BA232" s="126"/>
      <c r="BB232" s="126"/>
      <c r="BC232" s="126"/>
      <c r="BD232" s="126"/>
      <c r="BE232" s="126"/>
      <c r="BF232" s="126"/>
      <c r="BG232" s="126"/>
      <c r="BH232" s="126"/>
      <c r="BI232" s="126"/>
      <c r="BJ232" s="126"/>
      <c r="BK232" s="126"/>
      <c r="BL232" s="126"/>
      <c r="BM232" s="126"/>
      <c r="BN232" s="126"/>
      <c r="BO232" s="126"/>
      <c r="BP232" s="126"/>
      <c r="BQ232" s="126"/>
      <c r="BR232" s="126"/>
      <c r="BS232" s="126"/>
      <c r="BT232" s="126"/>
      <c r="BU232" s="126"/>
      <c r="BV232" s="126"/>
      <c r="BW232" s="126"/>
      <c r="BX232" s="126"/>
      <c r="BY232" s="126"/>
      <c r="BZ232" s="126"/>
      <c r="CA232" s="126"/>
      <c r="CB232" s="126"/>
      <c r="CC232" s="126"/>
      <c r="CD232" s="126"/>
      <c r="CE232" s="126"/>
      <c r="CF232" s="126"/>
      <c r="CG232" s="126"/>
      <c r="CH232" s="126"/>
      <c r="CI232" s="126"/>
      <c r="CJ232" s="126"/>
      <c r="CK232" s="126"/>
      <c r="CL232" s="126"/>
      <c r="CM232" s="126"/>
      <c r="CN232" s="126"/>
      <c r="CO232" s="126"/>
      <c r="CP232" s="126"/>
      <c r="CQ232" s="126"/>
      <c r="CR232" s="126"/>
      <c r="CS232" s="126"/>
      <c r="CT232" s="126"/>
      <c r="CU232" s="126"/>
      <c r="CV232" s="126"/>
      <c r="CW232" s="126"/>
      <c r="CX232" s="126"/>
      <c r="CY232" s="126"/>
      <c r="CZ232" s="126"/>
      <c r="DA232" s="126"/>
      <c r="DB232" s="126"/>
      <c r="DC232" s="126"/>
      <c r="DD232" s="126"/>
      <c r="DE232" s="126"/>
      <c r="DF232" s="126"/>
      <c r="DG232" s="126"/>
      <c r="DH232" s="126"/>
      <c r="DI232" s="126"/>
      <c r="DJ232" s="126"/>
      <c r="DK232" s="126"/>
      <c r="DL232" s="126"/>
      <c r="DM232" s="126"/>
      <c r="DN232" s="126"/>
      <c r="DO232" s="126"/>
      <c r="DP232" s="126"/>
      <c r="DQ232" s="126"/>
      <c r="DR232" s="126"/>
      <c r="DS232" s="126"/>
      <c r="DT232" s="126"/>
      <c r="DU232" s="126"/>
      <c r="DV232" s="126"/>
      <c r="DW232" s="126"/>
      <c r="DX232" s="126"/>
      <c r="DY232" s="126"/>
      <c r="DZ232" s="126"/>
      <c r="EA232" s="126"/>
      <c r="EB232" s="126"/>
      <c r="EC232" s="126"/>
      <c r="ED232" s="126"/>
      <c r="EE232" s="126"/>
      <c r="EF232" s="126"/>
      <c r="EG232" s="126"/>
      <c r="EH232" s="126"/>
      <c r="EI232" s="126"/>
      <c r="EJ232" s="126"/>
      <c r="EK232" s="126"/>
      <c r="EL232" s="126"/>
      <c r="EM232" s="126"/>
      <c r="EN232" s="126"/>
      <c r="EO232" s="126"/>
      <c r="EP232" s="126"/>
      <c r="EQ232" s="126"/>
      <c r="ER232" s="126"/>
      <c r="ES232" s="126"/>
      <c r="ET232" s="126"/>
      <c r="EU232" s="126"/>
      <c r="EV232" s="126"/>
      <c r="EW232" s="126"/>
      <c r="EX232" s="126"/>
      <c r="EY232" s="126"/>
      <c r="EZ232" s="126"/>
      <c r="FA232" s="126"/>
      <c r="FB232" s="126"/>
      <c r="FC232" s="126"/>
      <c r="FD232" s="126"/>
      <c r="FE232" s="126"/>
      <c r="FF232" s="126"/>
      <c r="FG232" s="126"/>
      <c r="FH232" s="126"/>
      <c r="FI232" s="126"/>
      <c r="FJ232" s="126"/>
      <c r="FK232" s="126"/>
      <c r="FL232" s="126"/>
      <c r="FM232" s="126"/>
      <c r="FN232" s="126"/>
      <c r="FO232" s="126"/>
      <c r="FP232" s="126"/>
      <c r="FQ232" s="126"/>
      <c r="FR232" s="126"/>
      <c r="FS232" s="126"/>
      <c r="FT232" s="126"/>
      <c r="FU232" s="126"/>
      <c r="FV232" s="126"/>
      <c r="FW232" s="126"/>
      <c r="FX232" s="126"/>
    </row>
    <row r="233" spans="1:180" s="134" customFormat="1" ht="45">
      <c r="A233" s="1024" t="s">
        <v>1588</v>
      </c>
      <c r="B233" s="156" t="s">
        <v>2575</v>
      </c>
      <c r="C233" s="555">
        <v>42597</v>
      </c>
      <c r="D233" s="158">
        <v>46265</v>
      </c>
      <c r="E233" s="158" t="str">
        <f t="shared" ca="1" si="22"/>
        <v>VIGENTE</v>
      </c>
      <c r="F233" s="158" t="str">
        <f t="shared" ca="1" si="23"/>
        <v>ALERTA</v>
      </c>
      <c r="G233" s="156" t="s">
        <v>1277</v>
      </c>
      <c r="H233" s="159" t="s">
        <v>2569</v>
      </c>
      <c r="I233" s="160" t="s">
        <v>2572</v>
      </c>
      <c r="J233" s="160" t="s">
        <v>2503</v>
      </c>
      <c r="K233" s="809" t="s">
        <v>2579</v>
      </c>
      <c r="L233" s="132"/>
      <c r="M233" s="132"/>
      <c r="N233" s="132"/>
      <c r="O233" s="133"/>
      <c r="P233" s="133"/>
      <c r="Q233" s="133"/>
      <c r="R233" s="2219"/>
      <c r="S233" s="1948"/>
      <c r="T233" s="1948"/>
      <c r="U233" s="1948"/>
      <c r="V233" s="1948"/>
      <c r="W233" s="1948"/>
      <c r="X233" s="1948"/>
      <c r="Y233" s="1948"/>
      <c r="Z233" s="1948"/>
      <c r="AA233" s="1948"/>
      <c r="AB233" s="126"/>
      <c r="AC233" s="126"/>
      <c r="AD233" s="126"/>
      <c r="AE233" s="126"/>
      <c r="AF233" s="126"/>
      <c r="AG233" s="126"/>
      <c r="AH233" s="126"/>
      <c r="AI233" s="126"/>
      <c r="AJ233" s="126"/>
      <c r="AK233" s="126"/>
      <c r="AL233" s="126"/>
      <c r="AM233" s="126"/>
      <c r="AN233" s="126"/>
      <c r="AO233" s="126"/>
      <c r="AP233" s="126"/>
      <c r="AQ233" s="126"/>
      <c r="AR233" s="126"/>
      <c r="AS233" s="126"/>
      <c r="AT233" s="126"/>
      <c r="AU233" s="126"/>
      <c r="AV233" s="126"/>
      <c r="AW233" s="126"/>
      <c r="AX233" s="126"/>
      <c r="AY233" s="126"/>
      <c r="AZ233" s="126"/>
      <c r="BA233" s="126"/>
      <c r="BB233" s="126"/>
      <c r="BC233" s="126"/>
      <c r="BD233" s="126"/>
      <c r="BE233" s="126"/>
      <c r="BF233" s="126"/>
      <c r="BG233" s="126"/>
      <c r="BH233" s="126"/>
      <c r="BI233" s="126"/>
      <c r="BJ233" s="126"/>
      <c r="BK233" s="126"/>
      <c r="BL233" s="126"/>
      <c r="BM233" s="126"/>
      <c r="BN233" s="126"/>
      <c r="BO233" s="126"/>
      <c r="BP233" s="126"/>
      <c r="BQ233" s="126"/>
      <c r="BR233" s="126"/>
      <c r="BS233" s="126"/>
      <c r="BT233" s="126"/>
      <c r="BU233" s="126"/>
      <c r="BV233" s="126"/>
      <c r="BW233" s="126"/>
      <c r="BX233" s="126"/>
      <c r="BY233" s="126"/>
      <c r="BZ233" s="126"/>
      <c r="CA233" s="126"/>
      <c r="CB233" s="126"/>
      <c r="CC233" s="126"/>
      <c r="CD233" s="126"/>
      <c r="CE233" s="126"/>
      <c r="CF233" s="126"/>
      <c r="CG233" s="126"/>
      <c r="CH233" s="126"/>
      <c r="CI233" s="126"/>
      <c r="CJ233" s="126"/>
      <c r="CK233" s="126"/>
      <c r="CL233" s="126"/>
      <c r="CM233" s="126"/>
      <c r="CN233" s="126"/>
      <c r="CO233" s="126"/>
      <c r="CP233" s="126"/>
      <c r="CQ233" s="126"/>
      <c r="CR233" s="126"/>
      <c r="CS233" s="126"/>
      <c r="CT233" s="126"/>
      <c r="CU233" s="126"/>
      <c r="CV233" s="126"/>
      <c r="CW233" s="126"/>
      <c r="CX233" s="126"/>
      <c r="CY233" s="126"/>
      <c r="CZ233" s="126"/>
      <c r="DA233" s="126"/>
      <c r="DB233" s="126"/>
      <c r="DC233" s="126"/>
      <c r="DD233" s="126"/>
      <c r="DE233" s="126"/>
      <c r="DF233" s="126"/>
      <c r="DG233" s="126"/>
      <c r="DH233" s="126"/>
      <c r="DI233" s="126"/>
      <c r="DJ233" s="126"/>
      <c r="DK233" s="126"/>
      <c r="DL233" s="126"/>
      <c r="DM233" s="126"/>
      <c r="DN233" s="126"/>
      <c r="DO233" s="126"/>
      <c r="DP233" s="126"/>
      <c r="DQ233" s="126"/>
      <c r="DR233" s="126"/>
      <c r="DS233" s="126"/>
      <c r="DT233" s="126"/>
      <c r="DU233" s="126"/>
      <c r="DV233" s="126"/>
      <c r="DW233" s="126"/>
      <c r="DX233" s="126"/>
      <c r="DY233" s="126"/>
      <c r="DZ233" s="126"/>
      <c r="EA233" s="126"/>
      <c r="EB233" s="126"/>
      <c r="EC233" s="126"/>
      <c r="ED233" s="126"/>
      <c r="EE233" s="126"/>
      <c r="EF233" s="126"/>
      <c r="EG233" s="126"/>
      <c r="EH233" s="126"/>
      <c r="EI233" s="126"/>
      <c r="EJ233" s="126"/>
      <c r="EK233" s="126"/>
      <c r="EL233" s="126"/>
      <c r="EM233" s="126"/>
      <c r="EN233" s="126"/>
      <c r="EO233" s="126"/>
      <c r="EP233" s="126"/>
      <c r="EQ233" s="126"/>
      <c r="ER233" s="126"/>
      <c r="ES233" s="126"/>
      <c r="ET233" s="126"/>
      <c r="EU233" s="126"/>
      <c r="EV233" s="126"/>
      <c r="EW233" s="126"/>
      <c r="EX233" s="126"/>
      <c r="EY233" s="126"/>
      <c r="EZ233" s="126"/>
      <c r="FA233" s="126"/>
      <c r="FB233" s="126"/>
      <c r="FC233" s="126"/>
      <c r="FD233" s="126"/>
      <c r="FE233" s="126"/>
      <c r="FF233" s="126"/>
      <c r="FG233" s="126"/>
      <c r="FH233" s="126"/>
      <c r="FI233" s="126"/>
      <c r="FJ233" s="126"/>
      <c r="FK233" s="126"/>
      <c r="FL233" s="126"/>
      <c r="FM233" s="126"/>
      <c r="FN233" s="126"/>
      <c r="FO233" s="126"/>
      <c r="FP233" s="126"/>
      <c r="FQ233" s="126"/>
      <c r="FR233" s="126"/>
      <c r="FS233" s="126"/>
      <c r="FT233" s="126"/>
      <c r="FU233" s="126"/>
      <c r="FV233" s="126"/>
      <c r="FW233" s="126"/>
      <c r="FX233" s="126"/>
    </row>
    <row r="234" spans="1:180" s="125" customFormat="1" ht="30">
      <c r="A234" s="1024" t="s">
        <v>1588</v>
      </c>
      <c r="B234" s="156" t="s">
        <v>2576</v>
      </c>
      <c r="C234" s="555">
        <v>42597</v>
      </c>
      <c r="D234" s="158">
        <v>46265</v>
      </c>
      <c r="E234" s="158" t="str">
        <f t="shared" ca="1" si="22"/>
        <v>VIGENTE</v>
      </c>
      <c r="F234" s="158" t="str">
        <f t="shared" ca="1" si="23"/>
        <v>ALERTA</v>
      </c>
      <c r="G234" s="156" t="s">
        <v>1277</v>
      </c>
      <c r="H234" s="159" t="s">
        <v>2570</v>
      </c>
      <c r="I234" s="160" t="s">
        <v>2573</v>
      </c>
      <c r="J234" s="160" t="s">
        <v>2504</v>
      </c>
      <c r="K234" s="809" t="s">
        <v>2580</v>
      </c>
      <c r="L234" s="132"/>
      <c r="M234" s="132"/>
      <c r="N234" s="132"/>
      <c r="O234" s="133"/>
      <c r="P234" s="133"/>
      <c r="Q234" s="133"/>
      <c r="R234" s="2219"/>
      <c r="S234" s="1948"/>
      <c r="T234" s="1948"/>
      <c r="U234" s="1948"/>
      <c r="V234" s="1948"/>
      <c r="W234" s="1948"/>
      <c r="X234" s="1948"/>
      <c r="Y234" s="1948"/>
      <c r="Z234" s="1948"/>
      <c r="AA234" s="1948"/>
      <c r="AB234" s="126"/>
      <c r="AC234" s="126"/>
      <c r="AD234" s="126"/>
      <c r="AE234" s="126"/>
      <c r="AF234" s="126"/>
      <c r="AG234" s="126"/>
      <c r="AH234" s="126"/>
      <c r="AI234" s="126"/>
      <c r="AJ234" s="126"/>
      <c r="AK234" s="126"/>
      <c r="AL234" s="126"/>
      <c r="AM234" s="126"/>
      <c r="AN234" s="126"/>
      <c r="AO234" s="126"/>
      <c r="AP234" s="126"/>
      <c r="AQ234" s="126"/>
      <c r="AR234" s="126"/>
      <c r="AS234" s="126"/>
      <c r="AT234" s="126"/>
      <c r="AU234" s="126"/>
      <c r="AV234" s="126"/>
      <c r="AW234" s="126"/>
      <c r="AX234" s="126"/>
      <c r="AY234" s="126"/>
      <c r="AZ234" s="126"/>
      <c r="BA234" s="126"/>
      <c r="BB234" s="126"/>
      <c r="BC234" s="126"/>
      <c r="BD234" s="126"/>
      <c r="BE234" s="126"/>
      <c r="BF234" s="126"/>
      <c r="BG234" s="126"/>
      <c r="BH234" s="126"/>
      <c r="BI234" s="126"/>
      <c r="BJ234" s="126"/>
      <c r="BK234" s="126"/>
      <c r="BL234" s="126"/>
      <c r="BM234" s="126"/>
      <c r="BN234" s="126"/>
      <c r="BO234" s="126"/>
      <c r="BP234" s="126"/>
      <c r="BQ234" s="126"/>
      <c r="BR234" s="126"/>
      <c r="BS234" s="126"/>
      <c r="BT234" s="126"/>
      <c r="BU234" s="126"/>
      <c r="BV234" s="126"/>
      <c r="BW234" s="126"/>
      <c r="BX234" s="126"/>
      <c r="BY234" s="126"/>
      <c r="BZ234" s="126"/>
      <c r="CA234" s="126"/>
      <c r="CB234" s="126"/>
      <c r="CC234" s="126"/>
      <c r="CD234" s="126"/>
      <c r="CE234" s="126"/>
      <c r="CF234" s="126"/>
      <c r="CG234" s="126"/>
      <c r="CH234" s="126"/>
      <c r="CI234" s="126"/>
      <c r="CJ234" s="126"/>
      <c r="CK234" s="126"/>
      <c r="CL234" s="126"/>
      <c r="CM234" s="126"/>
      <c r="CN234" s="126"/>
      <c r="CO234" s="126"/>
      <c r="CP234" s="126"/>
      <c r="CQ234" s="126"/>
      <c r="CR234" s="126"/>
      <c r="CS234" s="126"/>
      <c r="CT234" s="126"/>
      <c r="CU234" s="126"/>
      <c r="CV234" s="126"/>
      <c r="CW234" s="126"/>
      <c r="CX234" s="126"/>
      <c r="CY234" s="126"/>
      <c r="CZ234" s="126"/>
      <c r="DA234" s="126"/>
      <c r="DB234" s="126"/>
      <c r="DC234" s="126"/>
      <c r="DD234" s="126"/>
      <c r="DE234" s="126"/>
      <c r="DF234" s="126"/>
      <c r="DG234" s="126"/>
      <c r="DH234" s="126"/>
      <c r="DI234" s="126"/>
      <c r="DJ234" s="126"/>
      <c r="DK234" s="126"/>
      <c r="DL234" s="126"/>
      <c r="DM234" s="126"/>
      <c r="DN234" s="126"/>
      <c r="DO234" s="126"/>
      <c r="DP234" s="126"/>
      <c r="DQ234" s="126"/>
      <c r="DR234" s="126"/>
      <c r="DS234" s="126"/>
      <c r="DT234" s="126"/>
      <c r="DU234" s="126"/>
      <c r="DV234" s="126"/>
      <c r="DW234" s="126"/>
      <c r="DX234" s="126"/>
      <c r="DY234" s="126"/>
      <c r="DZ234" s="126"/>
      <c r="EA234" s="126"/>
      <c r="EB234" s="126"/>
      <c r="EC234" s="126"/>
      <c r="ED234" s="126"/>
      <c r="EE234" s="126"/>
      <c r="EF234" s="126"/>
      <c r="EG234" s="126"/>
      <c r="EH234" s="126"/>
      <c r="EI234" s="126"/>
      <c r="EJ234" s="126"/>
      <c r="EK234" s="126"/>
      <c r="EL234" s="126"/>
      <c r="EM234" s="126"/>
      <c r="EN234" s="126"/>
      <c r="EO234" s="126"/>
      <c r="EP234" s="126"/>
      <c r="EQ234" s="126"/>
      <c r="ER234" s="126"/>
      <c r="ES234" s="126"/>
      <c r="ET234" s="126"/>
      <c r="EU234" s="126"/>
      <c r="EV234" s="126"/>
      <c r="EW234" s="126"/>
      <c r="EX234" s="126"/>
      <c r="EY234" s="126"/>
      <c r="EZ234" s="126"/>
      <c r="FA234" s="126"/>
      <c r="FB234" s="126"/>
      <c r="FC234" s="126"/>
      <c r="FD234" s="126"/>
      <c r="FE234" s="126"/>
      <c r="FF234" s="126"/>
      <c r="FG234" s="126"/>
      <c r="FH234" s="126"/>
      <c r="FI234" s="126"/>
      <c r="FJ234" s="126"/>
      <c r="FK234" s="126"/>
      <c r="FL234" s="126"/>
      <c r="FM234" s="126"/>
      <c r="FN234" s="126"/>
      <c r="FO234" s="126"/>
      <c r="FP234" s="126"/>
      <c r="FQ234" s="126"/>
      <c r="FR234" s="126"/>
      <c r="FS234" s="126"/>
      <c r="FT234" s="126"/>
      <c r="FU234" s="126"/>
      <c r="FV234" s="126"/>
      <c r="FW234" s="126"/>
      <c r="FX234" s="126"/>
    </row>
    <row r="235" spans="1:180" s="126" customFormat="1" ht="21" customHeight="1">
      <c r="A235" s="1024" t="s">
        <v>1588</v>
      </c>
      <c r="B235" s="156" t="s">
        <v>2577</v>
      </c>
      <c r="C235" s="555">
        <v>42597</v>
      </c>
      <c r="D235" s="158">
        <v>46265</v>
      </c>
      <c r="E235" s="158" t="str">
        <f t="shared" ca="1" si="22"/>
        <v>VIGENTE</v>
      </c>
      <c r="F235" s="158" t="str">
        <f t="shared" ca="1" si="23"/>
        <v>ALERTA</v>
      </c>
      <c r="G235" s="156" t="s">
        <v>1277</v>
      </c>
      <c r="H235" s="160" t="s">
        <v>2571</v>
      </c>
      <c r="I235" s="160" t="s">
        <v>2574</v>
      </c>
      <c r="J235" s="1003" t="s">
        <v>2578</v>
      </c>
      <c r="K235" s="809" t="s">
        <v>2581</v>
      </c>
      <c r="L235" s="132"/>
      <c r="M235" s="132"/>
      <c r="N235" s="132"/>
      <c r="O235" s="133"/>
      <c r="P235" s="133"/>
      <c r="Q235" s="133"/>
      <c r="R235" s="2219"/>
      <c r="S235" s="1948"/>
      <c r="T235" s="1948"/>
      <c r="U235" s="1948"/>
      <c r="V235" s="1948"/>
      <c r="W235" s="1948"/>
      <c r="X235" s="1948"/>
      <c r="Y235" s="1948"/>
      <c r="Z235" s="1948"/>
      <c r="AA235" s="1948"/>
    </row>
    <row r="236" spans="1:180" s="126" customFormat="1" ht="45">
      <c r="A236" s="1029" t="s">
        <v>1589</v>
      </c>
      <c r="B236" s="1036" t="s">
        <v>2509</v>
      </c>
      <c r="C236" s="1037">
        <v>42597</v>
      </c>
      <c r="D236" s="1020">
        <v>46630</v>
      </c>
      <c r="E236" s="1020" t="str">
        <f t="shared" ca="1" si="22"/>
        <v>VIGENTE</v>
      </c>
      <c r="F236" s="1020" t="str">
        <f t="shared" ca="1" si="23"/>
        <v>OK</v>
      </c>
      <c r="G236" s="1036" t="s">
        <v>1277</v>
      </c>
      <c r="H236" s="1021" t="s">
        <v>5040</v>
      </c>
      <c r="I236" s="1022" t="s">
        <v>5041</v>
      </c>
      <c r="J236" s="1022"/>
      <c r="K236" s="1023"/>
      <c r="L236" s="132"/>
      <c r="M236" s="132"/>
      <c r="N236" s="132"/>
      <c r="O236" s="133"/>
      <c r="P236" s="133"/>
      <c r="Q236" s="133"/>
      <c r="R236" s="2219"/>
      <c r="S236" s="1948"/>
      <c r="T236" s="1948"/>
      <c r="U236" s="1948"/>
      <c r="V236" s="1948"/>
      <c r="W236" s="1948"/>
      <c r="X236" s="1948"/>
      <c r="Y236" s="1948"/>
      <c r="Z236" s="1948"/>
      <c r="AA236" s="1948"/>
    </row>
    <row r="237" spans="1:180" s="126" customFormat="1" ht="30">
      <c r="A237" s="1024" t="s">
        <v>1588</v>
      </c>
      <c r="B237" s="156" t="s">
        <v>2510</v>
      </c>
      <c r="C237" s="555">
        <v>42597</v>
      </c>
      <c r="D237" s="158">
        <v>46630</v>
      </c>
      <c r="E237" s="158" t="str">
        <f t="shared" ca="1" si="22"/>
        <v>VIGENTE</v>
      </c>
      <c r="F237" s="158" t="str">
        <f t="shared" ca="1" si="23"/>
        <v>OK</v>
      </c>
      <c r="G237" s="156" t="s">
        <v>1277</v>
      </c>
      <c r="H237" s="556" t="s">
        <v>2523</v>
      </c>
      <c r="I237" s="1040" t="s">
        <v>2533</v>
      </c>
      <c r="J237" s="159" t="s">
        <v>2543</v>
      </c>
      <c r="K237" s="807" t="s">
        <v>2548</v>
      </c>
      <c r="L237" s="132"/>
      <c r="M237" s="132"/>
      <c r="N237" s="132"/>
      <c r="O237" s="133"/>
      <c r="P237" s="133"/>
      <c r="Q237" s="133"/>
      <c r="R237" s="2219"/>
      <c r="S237" s="1948"/>
      <c r="T237" s="1948"/>
      <c r="U237" s="1948"/>
      <c r="V237" s="1948"/>
      <c r="W237" s="1948"/>
      <c r="X237" s="1948"/>
      <c r="Y237" s="1948"/>
      <c r="Z237" s="1948"/>
      <c r="AA237" s="1948"/>
    </row>
    <row r="238" spans="1:180" s="126" customFormat="1" ht="38.25" customHeight="1">
      <c r="A238" s="1024" t="s">
        <v>1588</v>
      </c>
      <c r="B238" s="156" t="s">
        <v>2511</v>
      </c>
      <c r="C238" s="555">
        <v>42597</v>
      </c>
      <c r="D238" s="158">
        <v>46630</v>
      </c>
      <c r="E238" s="158" t="str">
        <f t="shared" ca="1" si="22"/>
        <v>VIGENTE</v>
      </c>
      <c r="F238" s="158" t="str">
        <f t="shared" ca="1" si="23"/>
        <v>OK</v>
      </c>
      <c r="G238" s="156" t="s">
        <v>1277</v>
      </c>
      <c r="H238" s="556" t="s">
        <v>2524</v>
      </c>
      <c r="I238" s="1040" t="s">
        <v>2534</v>
      </c>
      <c r="J238" s="1003" t="s">
        <v>5042</v>
      </c>
      <c r="K238" s="807" t="s">
        <v>5043</v>
      </c>
      <c r="L238" s="132"/>
      <c r="M238" s="132"/>
      <c r="N238" s="132"/>
      <c r="O238" s="133"/>
      <c r="P238" s="133"/>
      <c r="Q238" s="133"/>
      <c r="R238" s="2219"/>
      <c r="S238" s="1948"/>
      <c r="T238" s="1948"/>
      <c r="U238" s="1948"/>
      <c r="V238" s="1948"/>
      <c r="W238" s="1948"/>
      <c r="X238" s="1948"/>
      <c r="Y238" s="1948"/>
      <c r="Z238" s="1948"/>
      <c r="AA238" s="1948"/>
    </row>
    <row r="239" spans="1:180" s="125" customFormat="1">
      <c r="A239" s="1024" t="s">
        <v>1588</v>
      </c>
      <c r="B239" s="156" t="s">
        <v>2512</v>
      </c>
      <c r="C239" s="555">
        <v>42597</v>
      </c>
      <c r="D239" s="158">
        <v>46630</v>
      </c>
      <c r="E239" s="158" t="str">
        <f t="shared" ca="1" si="22"/>
        <v>VIGENTE</v>
      </c>
      <c r="F239" s="158" t="str">
        <f t="shared" ca="1" si="23"/>
        <v>OK</v>
      </c>
      <c r="G239" s="156" t="s">
        <v>1277</v>
      </c>
      <c r="H239" s="556" t="s">
        <v>2525</v>
      </c>
      <c r="I239" s="1040" t="s">
        <v>2535</v>
      </c>
      <c r="J239" s="159" t="s">
        <v>5044</v>
      </c>
      <c r="K239" s="807" t="s">
        <v>5045</v>
      </c>
      <c r="L239" s="132"/>
      <c r="M239" s="132"/>
      <c r="N239" s="132"/>
      <c r="O239" s="133"/>
      <c r="P239" s="133"/>
      <c r="Q239" s="133"/>
      <c r="R239" s="2219"/>
      <c r="S239" s="1948"/>
      <c r="T239" s="1948"/>
      <c r="U239" s="1948"/>
      <c r="V239" s="1948"/>
      <c r="W239" s="1948"/>
      <c r="X239" s="1948"/>
      <c r="Y239" s="1948"/>
      <c r="Z239" s="1948"/>
      <c r="AA239" s="1948"/>
      <c r="AB239" s="126"/>
      <c r="AC239" s="126"/>
      <c r="AD239" s="126"/>
      <c r="AE239" s="126"/>
      <c r="AF239" s="126"/>
      <c r="AG239" s="126"/>
      <c r="AH239" s="126"/>
      <c r="AI239" s="126"/>
      <c r="AJ239" s="126"/>
      <c r="AK239" s="126"/>
      <c r="AL239" s="126"/>
      <c r="AM239" s="126"/>
      <c r="AN239" s="126"/>
      <c r="AO239" s="126"/>
      <c r="AP239" s="126"/>
      <c r="AQ239" s="126"/>
      <c r="AR239" s="126"/>
      <c r="AS239" s="126"/>
      <c r="AT239" s="126"/>
      <c r="AU239" s="126"/>
      <c r="AV239" s="126"/>
      <c r="AW239" s="126"/>
      <c r="AX239" s="126"/>
      <c r="AY239" s="126"/>
      <c r="AZ239" s="126"/>
      <c r="BA239" s="126"/>
      <c r="BB239" s="126"/>
      <c r="BC239" s="126"/>
      <c r="BD239" s="126"/>
      <c r="BE239" s="126"/>
      <c r="BF239" s="126"/>
      <c r="BG239" s="126"/>
      <c r="BH239" s="126"/>
      <c r="BI239" s="126"/>
      <c r="BJ239" s="126"/>
      <c r="BK239" s="126"/>
      <c r="BL239" s="126"/>
      <c r="BM239" s="126"/>
      <c r="BN239" s="126"/>
      <c r="BO239" s="126"/>
      <c r="BP239" s="126"/>
      <c r="BQ239" s="126"/>
      <c r="BR239" s="126"/>
      <c r="BS239" s="126"/>
      <c r="BT239" s="126"/>
      <c r="BU239" s="126"/>
      <c r="BV239" s="126"/>
      <c r="BW239" s="126"/>
      <c r="BX239" s="126"/>
      <c r="BY239" s="126"/>
      <c r="BZ239" s="126"/>
      <c r="CA239" s="126"/>
      <c r="CB239" s="126"/>
      <c r="CC239" s="126"/>
      <c r="CD239" s="126"/>
      <c r="CE239" s="126"/>
      <c r="CF239" s="126"/>
      <c r="CG239" s="126"/>
      <c r="CH239" s="126"/>
      <c r="CI239" s="126"/>
      <c r="CJ239" s="126"/>
      <c r="CK239" s="126"/>
      <c r="CL239" s="126"/>
      <c r="CM239" s="126"/>
      <c r="CN239" s="126"/>
      <c r="CO239" s="126"/>
      <c r="CP239" s="126"/>
      <c r="CQ239" s="126"/>
      <c r="CR239" s="126"/>
      <c r="CS239" s="126"/>
      <c r="CT239" s="126"/>
      <c r="CU239" s="126"/>
      <c r="CV239" s="126"/>
      <c r="CW239" s="126"/>
      <c r="CX239" s="126"/>
      <c r="CY239" s="126"/>
      <c r="CZ239" s="126"/>
      <c r="DA239" s="126"/>
      <c r="DB239" s="126"/>
      <c r="DC239" s="126"/>
      <c r="DD239" s="126"/>
      <c r="DE239" s="126"/>
      <c r="DF239" s="126"/>
      <c r="DG239" s="126"/>
      <c r="DH239" s="126"/>
      <c r="DI239" s="126"/>
      <c r="DJ239" s="126"/>
      <c r="DK239" s="126"/>
      <c r="DL239" s="126"/>
      <c r="DM239" s="126"/>
      <c r="DN239" s="126"/>
      <c r="DO239" s="126"/>
      <c r="DP239" s="126"/>
      <c r="DQ239" s="126"/>
      <c r="DR239" s="126"/>
      <c r="DS239" s="126"/>
      <c r="DT239" s="126"/>
      <c r="DU239" s="126"/>
      <c r="DV239" s="126"/>
      <c r="DW239" s="126"/>
      <c r="DX239" s="126"/>
      <c r="DY239" s="126"/>
      <c r="DZ239" s="126"/>
      <c r="EA239" s="126"/>
      <c r="EB239" s="126"/>
      <c r="EC239" s="126"/>
      <c r="ED239" s="126"/>
      <c r="EE239" s="126"/>
      <c r="EF239" s="126"/>
      <c r="EG239" s="126"/>
      <c r="EH239" s="126"/>
      <c r="EI239" s="126"/>
      <c r="EJ239" s="126"/>
      <c r="EK239" s="126"/>
      <c r="EL239" s="126"/>
      <c r="EM239" s="126"/>
      <c r="EN239" s="126"/>
      <c r="EO239" s="126"/>
      <c r="EP239" s="126"/>
      <c r="EQ239" s="126"/>
      <c r="ER239" s="126"/>
      <c r="ES239" s="126"/>
      <c r="ET239" s="126"/>
      <c r="EU239" s="126"/>
      <c r="EV239" s="126"/>
      <c r="EW239" s="126"/>
      <c r="EX239" s="126"/>
      <c r="EY239" s="126"/>
      <c r="EZ239" s="126"/>
      <c r="FA239" s="126"/>
      <c r="FB239" s="126"/>
      <c r="FC239" s="126"/>
      <c r="FD239" s="126"/>
      <c r="FE239" s="126"/>
      <c r="FF239" s="126"/>
      <c r="FG239" s="126"/>
      <c r="FH239" s="126"/>
      <c r="FI239" s="126"/>
      <c r="FJ239" s="126"/>
      <c r="FK239" s="126"/>
      <c r="FL239" s="126"/>
      <c r="FM239" s="126"/>
      <c r="FN239" s="126"/>
      <c r="FO239" s="126"/>
      <c r="FP239" s="126"/>
      <c r="FQ239" s="126"/>
      <c r="FR239" s="126"/>
      <c r="FS239" s="126"/>
      <c r="FT239" s="126"/>
      <c r="FU239" s="126"/>
      <c r="FV239" s="126"/>
      <c r="FW239" s="126"/>
      <c r="FX239" s="126"/>
    </row>
    <row r="240" spans="1:180" s="126" customFormat="1">
      <c r="A240" s="1024" t="s">
        <v>1588</v>
      </c>
      <c r="B240" s="156" t="s">
        <v>2513</v>
      </c>
      <c r="C240" s="555">
        <v>42597</v>
      </c>
      <c r="D240" s="158">
        <v>46630</v>
      </c>
      <c r="E240" s="158" t="str">
        <f t="shared" ca="1" si="22"/>
        <v>VIGENTE</v>
      </c>
      <c r="F240" s="158" t="str">
        <f t="shared" ca="1" si="23"/>
        <v>OK</v>
      </c>
      <c r="G240" s="156" t="s">
        <v>1277</v>
      </c>
      <c r="H240" s="556" t="s">
        <v>2526</v>
      </c>
      <c r="I240" s="1040" t="s">
        <v>2536</v>
      </c>
      <c r="J240" s="159" t="s">
        <v>5044</v>
      </c>
      <c r="K240" s="809" t="s">
        <v>5046</v>
      </c>
      <c r="L240" s="132"/>
      <c r="M240" s="132"/>
      <c r="N240" s="132"/>
      <c r="O240" s="133"/>
      <c r="P240" s="133"/>
      <c r="Q240" s="133"/>
      <c r="R240" s="2219"/>
      <c r="S240" s="1948"/>
      <c r="T240" s="1948"/>
      <c r="U240" s="1948"/>
      <c r="V240" s="1948"/>
      <c r="W240" s="1948"/>
      <c r="X240" s="1948"/>
      <c r="Y240" s="1948"/>
      <c r="Z240" s="1948"/>
      <c r="AA240" s="1948"/>
    </row>
    <row r="241" spans="1:27" s="126" customFormat="1" ht="45">
      <c r="A241" s="1024" t="s">
        <v>1588</v>
      </c>
      <c r="B241" s="156" t="s">
        <v>2514</v>
      </c>
      <c r="C241" s="555">
        <v>42597</v>
      </c>
      <c r="D241" s="158">
        <v>46630</v>
      </c>
      <c r="E241" s="158" t="str">
        <f t="shared" ca="1" si="22"/>
        <v>VIGENTE</v>
      </c>
      <c r="F241" s="158" t="str">
        <f t="shared" ca="1" si="23"/>
        <v>OK</v>
      </c>
      <c r="G241" s="156" t="s">
        <v>1277</v>
      </c>
      <c r="H241" s="556" t="s">
        <v>5047</v>
      </c>
      <c r="I241" s="1040" t="s">
        <v>2537</v>
      </c>
      <c r="J241" s="160" t="s">
        <v>2540</v>
      </c>
      <c r="K241" s="809" t="s">
        <v>2549</v>
      </c>
      <c r="L241" s="132"/>
      <c r="M241" s="132"/>
      <c r="N241" s="132"/>
      <c r="O241" s="133"/>
      <c r="P241" s="133"/>
      <c r="Q241" s="133"/>
      <c r="R241" s="2219"/>
      <c r="S241" s="1948"/>
      <c r="T241" s="1948"/>
      <c r="U241" s="1948"/>
      <c r="V241" s="1948"/>
      <c r="W241" s="1948"/>
      <c r="X241" s="1948"/>
      <c r="Y241" s="1948"/>
      <c r="Z241" s="1948"/>
      <c r="AA241" s="1948"/>
    </row>
    <row r="242" spans="1:27" s="126" customFormat="1" ht="30">
      <c r="A242" s="1024" t="s">
        <v>1588</v>
      </c>
      <c r="B242" s="156" t="s">
        <v>2515</v>
      </c>
      <c r="C242" s="555">
        <v>42597</v>
      </c>
      <c r="D242" s="158">
        <v>46630</v>
      </c>
      <c r="E242" s="158" t="str">
        <f t="shared" ca="1" si="22"/>
        <v>VIGENTE</v>
      </c>
      <c r="F242" s="158" t="str">
        <f t="shared" ca="1" si="23"/>
        <v>OK</v>
      </c>
      <c r="G242" s="156" t="s">
        <v>1277</v>
      </c>
      <c r="H242" s="122" t="s">
        <v>5048</v>
      </c>
      <c r="I242" s="1040" t="s">
        <v>2538</v>
      </c>
      <c r="J242" s="160" t="s">
        <v>2541</v>
      </c>
      <c r="K242" s="809" t="s">
        <v>2550</v>
      </c>
      <c r="L242" s="132"/>
      <c r="M242" s="132"/>
      <c r="N242" s="132"/>
      <c r="O242" s="133"/>
      <c r="P242" s="133"/>
      <c r="Q242" s="133"/>
      <c r="R242" s="2219"/>
      <c r="S242" s="1948"/>
      <c r="T242" s="1948"/>
      <c r="U242" s="1948"/>
      <c r="V242" s="1948"/>
      <c r="W242" s="1948"/>
      <c r="X242" s="1948"/>
      <c r="Y242" s="1948"/>
      <c r="Z242" s="1948"/>
      <c r="AA242" s="1948"/>
    </row>
    <row r="243" spans="1:27" s="126" customFormat="1" ht="30">
      <c r="A243" s="1024" t="s">
        <v>1588</v>
      </c>
      <c r="B243" s="156" t="s">
        <v>2516</v>
      </c>
      <c r="C243" s="555">
        <v>42597</v>
      </c>
      <c r="D243" s="158">
        <v>46630</v>
      </c>
      <c r="E243" s="158" t="str">
        <f t="shared" ca="1" si="22"/>
        <v>VIGENTE</v>
      </c>
      <c r="F243" s="158" t="str">
        <f t="shared" ca="1" si="23"/>
        <v>OK</v>
      </c>
      <c r="G243" s="156" t="s">
        <v>1277</v>
      </c>
      <c r="H243" s="122" t="s">
        <v>5049</v>
      </c>
      <c r="I243" s="1040" t="s">
        <v>2527</v>
      </c>
      <c r="J243" s="160" t="s">
        <v>2542</v>
      </c>
      <c r="K243" s="809" t="s">
        <v>2551</v>
      </c>
      <c r="L243" s="132"/>
      <c r="M243" s="132"/>
      <c r="N243" s="132"/>
      <c r="O243" s="133"/>
      <c r="P243" s="133"/>
      <c r="Q243" s="133"/>
      <c r="R243" s="2219"/>
      <c r="S243" s="1948"/>
      <c r="T243" s="1948"/>
      <c r="U243" s="1948"/>
      <c r="V243" s="1948"/>
      <c r="W243" s="1948"/>
      <c r="X243" s="1948"/>
      <c r="Y243" s="1948"/>
      <c r="Z243" s="1948"/>
      <c r="AA243" s="1948"/>
    </row>
    <row r="244" spans="1:27" s="126" customFormat="1" ht="30">
      <c r="A244" s="1024" t="s">
        <v>1588</v>
      </c>
      <c r="B244" s="156" t="s">
        <v>2517</v>
      </c>
      <c r="C244" s="555">
        <v>42597</v>
      </c>
      <c r="D244" s="158">
        <v>46630</v>
      </c>
      <c r="E244" s="158" t="str">
        <f t="shared" ca="1" si="22"/>
        <v>VIGENTE</v>
      </c>
      <c r="F244" s="158" t="str">
        <f t="shared" ca="1" si="23"/>
        <v>OK</v>
      </c>
      <c r="G244" s="156" t="s">
        <v>1277</v>
      </c>
      <c r="H244" s="65" t="s">
        <v>5050</v>
      </c>
      <c r="I244" s="1040" t="s">
        <v>2528</v>
      </c>
      <c r="J244" s="160" t="s">
        <v>2542</v>
      </c>
      <c r="K244" s="809" t="s">
        <v>2552</v>
      </c>
      <c r="L244" s="132"/>
      <c r="M244" s="132"/>
      <c r="N244" s="132"/>
      <c r="O244" s="133"/>
      <c r="P244" s="133"/>
      <c r="Q244" s="133"/>
      <c r="R244" s="2219"/>
      <c r="S244" s="1948"/>
      <c r="T244" s="1948"/>
      <c r="U244" s="1948"/>
      <c r="V244" s="1948"/>
      <c r="W244" s="1948"/>
      <c r="X244" s="1948"/>
      <c r="Y244" s="1948"/>
      <c r="Z244" s="1948"/>
      <c r="AA244" s="1948"/>
    </row>
    <row r="245" spans="1:27" s="126" customFormat="1" ht="15" customHeight="1">
      <c r="A245" s="1024" t="s">
        <v>1588</v>
      </c>
      <c r="B245" s="156" t="s">
        <v>2518</v>
      </c>
      <c r="C245" s="555">
        <v>42597</v>
      </c>
      <c r="D245" s="158">
        <v>46630</v>
      </c>
      <c r="E245" s="158" t="str">
        <f t="shared" ref="E245:E290" ca="1" si="30">IF(D245&lt;=$T$2,"CADUCADO","VIGENTE")</f>
        <v>VIGENTE</v>
      </c>
      <c r="F245" s="158" t="str">
        <f t="shared" ref="F245:F290" ca="1" si="31">IF($T$2&gt;=(EDATE(D245,-4)),"ALERTA","OK")</f>
        <v>OK</v>
      </c>
      <c r="G245" s="156" t="s">
        <v>1277</v>
      </c>
      <c r="H245" s="122" t="s">
        <v>5051</v>
      </c>
      <c r="I245" s="1040" t="s">
        <v>2529</v>
      </c>
      <c r="J245" s="160" t="s">
        <v>2544</v>
      </c>
      <c r="K245" s="809" t="s">
        <v>5053</v>
      </c>
      <c r="L245" s="132"/>
      <c r="M245" s="132"/>
      <c r="N245" s="132"/>
      <c r="O245" s="133"/>
      <c r="P245" s="133"/>
      <c r="Q245" s="133"/>
      <c r="R245" s="2219"/>
      <c r="S245" s="1948"/>
      <c r="T245" s="1948"/>
      <c r="U245" s="1948"/>
      <c r="V245" s="1948"/>
      <c r="W245" s="1948"/>
      <c r="X245" s="1948"/>
      <c r="Y245" s="1948"/>
      <c r="Z245" s="1948"/>
      <c r="AA245" s="1948"/>
    </row>
    <row r="246" spans="1:27" s="126" customFormat="1" ht="30">
      <c r="A246" s="1024" t="s">
        <v>1588</v>
      </c>
      <c r="B246" s="156" t="s">
        <v>2519</v>
      </c>
      <c r="C246" s="555">
        <v>42597</v>
      </c>
      <c r="D246" s="158">
        <v>46630</v>
      </c>
      <c r="E246" s="158" t="str">
        <f t="shared" ca="1" si="30"/>
        <v>VIGENTE</v>
      </c>
      <c r="F246" s="158" t="str">
        <f t="shared" ca="1" si="31"/>
        <v>OK</v>
      </c>
      <c r="G246" s="156" t="s">
        <v>1277</v>
      </c>
      <c r="H246" s="122" t="s">
        <v>5052</v>
      </c>
      <c r="I246" s="1040" t="s">
        <v>2530</v>
      </c>
      <c r="J246" s="160" t="s">
        <v>2544</v>
      </c>
      <c r="K246" s="809" t="s">
        <v>5054</v>
      </c>
      <c r="L246" s="132"/>
      <c r="M246" s="132"/>
      <c r="N246" s="132"/>
      <c r="O246" s="133"/>
      <c r="P246" s="133"/>
      <c r="Q246" s="133"/>
      <c r="R246" s="2219"/>
      <c r="S246" s="1948"/>
      <c r="T246" s="1948"/>
      <c r="U246" s="1948"/>
      <c r="V246" s="1948"/>
      <c r="W246" s="1948"/>
      <c r="X246" s="1948"/>
      <c r="Y246" s="1948"/>
      <c r="Z246" s="1948"/>
      <c r="AA246" s="1948"/>
    </row>
    <row r="247" spans="1:27" s="126" customFormat="1" ht="60">
      <c r="A247" s="1024" t="s">
        <v>1588</v>
      </c>
      <c r="B247" s="156" t="s">
        <v>2520</v>
      </c>
      <c r="C247" s="555">
        <v>42597</v>
      </c>
      <c r="D247" s="158">
        <v>46630</v>
      </c>
      <c r="E247" s="158" t="str">
        <f t="shared" ca="1" si="30"/>
        <v>VIGENTE</v>
      </c>
      <c r="F247" s="158" t="str">
        <f t="shared" ca="1" si="31"/>
        <v>OK</v>
      </c>
      <c r="G247" s="156" t="s">
        <v>1277</v>
      </c>
      <c r="H247" s="122" t="s">
        <v>5055</v>
      </c>
      <c r="I247" s="1040" t="s">
        <v>2531</v>
      </c>
      <c r="J247" s="160" t="s">
        <v>5058</v>
      </c>
      <c r="K247" s="809" t="s">
        <v>5059</v>
      </c>
      <c r="L247" s="132"/>
      <c r="M247" s="132"/>
      <c r="N247" s="132"/>
      <c r="O247" s="133"/>
      <c r="P247" s="133"/>
      <c r="Q247" s="133"/>
      <c r="R247" s="2219"/>
      <c r="S247" s="1948"/>
      <c r="T247" s="1948"/>
      <c r="U247" s="1948"/>
      <c r="V247" s="1948"/>
      <c r="W247" s="1948"/>
      <c r="X247" s="1948"/>
      <c r="Y247" s="1948"/>
      <c r="Z247" s="1948"/>
      <c r="AA247" s="1948"/>
    </row>
    <row r="248" spans="1:27" s="126" customFormat="1" ht="46.5" customHeight="1">
      <c r="A248" s="1024" t="s">
        <v>1588</v>
      </c>
      <c r="B248" s="156" t="s">
        <v>2521</v>
      </c>
      <c r="C248" s="555">
        <v>42597</v>
      </c>
      <c r="D248" s="158">
        <v>46630</v>
      </c>
      <c r="E248" s="158" t="str">
        <f t="shared" ca="1" si="30"/>
        <v>VIGENTE</v>
      </c>
      <c r="F248" s="158" t="str">
        <f t="shared" ca="1" si="31"/>
        <v>OK</v>
      </c>
      <c r="G248" s="156" t="s">
        <v>1277</v>
      </c>
      <c r="H248" s="122" t="s">
        <v>5056</v>
      </c>
      <c r="I248" s="1040" t="s">
        <v>2532</v>
      </c>
      <c r="J248" s="160" t="s">
        <v>2545</v>
      </c>
      <c r="K248" s="809" t="s">
        <v>2553</v>
      </c>
      <c r="L248" s="132"/>
      <c r="M248" s="132"/>
      <c r="N248" s="132"/>
      <c r="O248" s="133"/>
      <c r="P248" s="133"/>
      <c r="Q248" s="133"/>
      <c r="R248" s="2219"/>
      <c r="S248" s="1948"/>
      <c r="T248" s="1948"/>
      <c r="U248" s="1948"/>
      <c r="V248" s="1948"/>
      <c r="W248" s="1948"/>
      <c r="X248" s="1948"/>
      <c r="Y248" s="1948"/>
      <c r="Z248" s="1948"/>
      <c r="AA248" s="1948"/>
    </row>
    <row r="249" spans="1:27" s="126" customFormat="1" ht="45" customHeight="1">
      <c r="A249" s="1024" t="s">
        <v>1588</v>
      </c>
      <c r="B249" s="156" t="s">
        <v>2522</v>
      </c>
      <c r="C249" s="555">
        <v>42597</v>
      </c>
      <c r="D249" s="158">
        <v>46630</v>
      </c>
      <c r="E249" s="158" t="str">
        <f t="shared" ca="1" si="30"/>
        <v>VIGENTE</v>
      </c>
      <c r="F249" s="158" t="str">
        <f t="shared" ca="1" si="31"/>
        <v>OK</v>
      </c>
      <c r="G249" s="156" t="s">
        <v>1277</v>
      </c>
      <c r="H249" s="122" t="s">
        <v>5057</v>
      </c>
      <c r="I249" s="1040" t="s">
        <v>2539</v>
      </c>
      <c r="J249" s="160" t="s">
        <v>2546</v>
      </c>
      <c r="K249" s="809" t="s">
        <v>2547</v>
      </c>
      <c r="L249" s="132"/>
      <c r="M249" s="132"/>
      <c r="N249" s="132"/>
      <c r="O249" s="133"/>
      <c r="P249" s="133"/>
      <c r="Q249" s="133"/>
      <c r="R249" s="2219"/>
      <c r="S249" s="1948"/>
      <c r="T249" s="1948"/>
      <c r="U249" s="1948"/>
      <c r="V249" s="1948"/>
      <c r="W249" s="1948"/>
      <c r="X249" s="1948"/>
      <c r="Y249" s="1948"/>
      <c r="Z249" s="1948"/>
      <c r="AA249" s="1948"/>
    </row>
    <row r="250" spans="1:27" s="126" customFormat="1" ht="30">
      <c r="A250" s="1024" t="s">
        <v>1587</v>
      </c>
      <c r="B250" s="156" t="s">
        <v>2584</v>
      </c>
      <c r="C250" s="555">
        <v>42611</v>
      </c>
      <c r="D250" s="158">
        <v>46235</v>
      </c>
      <c r="E250" s="158" t="str">
        <f t="shared" ca="1" si="30"/>
        <v>VIGENTE</v>
      </c>
      <c r="F250" s="158" t="str">
        <f t="shared" ca="1" si="31"/>
        <v>ALERTA</v>
      </c>
      <c r="G250" s="156" t="s">
        <v>1277</v>
      </c>
      <c r="H250" s="556" t="s">
        <v>2585</v>
      </c>
      <c r="I250" s="1040" t="s">
        <v>2586</v>
      </c>
      <c r="J250" s="160" t="s">
        <v>2587</v>
      </c>
      <c r="K250" s="807" t="s">
        <v>2631</v>
      </c>
      <c r="L250" s="132"/>
      <c r="M250" s="132"/>
      <c r="N250" s="132"/>
      <c r="O250" s="133"/>
      <c r="P250" s="133"/>
      <c r="Q250" s="133"/>
      <c r="R250" s="2219"/>
      <c r="S250" s="1948"/>
      <c r="T250" s="1948"/>
      <c r="U250" s="1948"/>
      <c r="V250" s="1948"/>
      <c r="W250" s="1948"/>
      <c r="X250" s="1948"/>
      <c r="Y250" s="1948"/>
      <c r="Z250" s="1948"/>
      <c r="AA250" s="1948"/>
    </row>
    <row r="251" spans="1:27" s="126" customFormat="1" ht="45">
      <c r="A251" s="1029" t="s">
        <v>1589</v>
      </c>
      <c r="B251" s="1036" t="s">
        <v>2597</v>
      </c>
      <c r="C251" s="1037">
        <v>42618</v>
      </c>
      <c r="D251" s="1020">
        <v>46266</v>
      </c>
      <c r="E251" s="1020" t="str">
        <f t="shared" ca="1" si="30"/>
        <v>VIGENTE</v>
      </c>
      <c r="F251" s="1020" t="str">
        <f t="shared" ca="1" si="31"/>
        <v>ALERTA</v>
      </c>
      <c r="G251" s="1036" t="s">
        <v>1278</v>
      </c>
      <c r="H251" s="1021" t="s">
        <v>4994</v>
      </c>
      <c r="I251" s="1022" t="s">
        <v>2598</v>
      </c>
      <c r="J251" s="1022" t="s">
        <v>2599</v>
      </c>
      <c r="K251" s="1038"/>
      <c r="L251" s="132"/>
      <c r="M251" s="132"/>
      <c r="N251" s="132"/>
      <c r="O251" s="133"/>
      <c r="P251" s="133"/>
      <c r="Q251" s="133"/>
      <c r="R251" s="2219"/>
      <c r="S251" s="1948"/>
      <c r="T251" s="1948"/>
      <c r="U251" s="1948"/>
      <c r="V251" s="1948"/>
      <c r="W251" s="1948"/>
      <c r="X251" s="1948"/>
      <c r="Y251" s="1948"/>
      <c r="Z251" s="1948"/>
      <c r="AA251" s="1948"/>
    </row>
    <row r="252" spans="1:27" s="126" customFormat="1" ht="45.75" customHeight="1">
      <c r="A252" s="1024" t="s">
        <v>1588</v>
      </c>
      <c r="B252" s="156" t="s">
        <v>2600</v>
      </c>
      <c r="C252" s="555">
        <v>42618</v>
      </c>
      <c r="D252" s="158">
        <v>46266</v>
      </c>
      <c r="E252" s="158" t="str">
        <f t="shared" ca="1" si="30"/>
        <v>VIGENTE</v>
      </c>
      <c r="F252" s="158" t="str">
        <f t="shared" ca="1" si="31"/>
        <v>ALERTA</v>
      </c>
      <c r="G252" s="156" t="s">
        <v>1278</v>
      </c>
      <c r="H252" s="159" t="s">
        <v>2603</v>
      </c>
      <c r="I252" s="160" t="s">
        <v>2606</v>
      </c>
      <c r="J252" s="160" t="s">
        <v>756</v>
      </c>
      <c r="K252" s="809" t="s">
        <v>2609</v>
      </c>
      <c r="L252" s="132"/>
      <c r="M252" s="132"/>
      <c r="N252" s="132"/>
      <c r="O252" s="133"/>
      <c r="P252" s="133"/>
      <c r="Q252" s="133"/>
      <c r="R252" s="2219"/>
      <c r="S252" s="1948"/>
      <c r="T252" s="1948"/>
      <c r="U252" s="1948"/>
      <c r="V252" s="1948"/>
      <c r="W252" s="1948"/>
      <c r="X252" s="1948"/>
      <c r="Y252" s="1948"/>
      <c r="Z252" s="1948"/>
      <c r="AA252" s="1948"/>
    </row>
    <row r="253" spans="1:27" s="126" customFormat="1" ht="28.5" customHeight="1">
      <c r="A253" s="1024" t="s">
        <v>1588</v>
      </c>
      <c r="B253" s="156" t="s">
        <v>2601</v>
      </c>
      <c r="C253" s="555">
        <v>42618</v>
      </c>
      <c r="D253" s="158">
        <v>46266</v>
      </c>
      <c r="E253" s="158" t="str">
        <f t="shared" ca="1" si="30"/>
        <v>VIGENTE</v>
      </c>
      <c r="F253" s="158" t="str">
        <f t="shared" ca="1" si="31"/>
        <v>ALERTA</v>
      </c>
      <c r="G253" s="156" t="s">
        <v>1278</v>
      </c>
      <c r="H253" s="159" t="s">
        <v>2604</v>
      </c>
      <c r="I253" s="160" t="s">
        <v>2607</v>
      </c>
      <c r="J253" s="160" t="s">
        <v>756</v>
      </c>
      <c r="K253" s="809" t="s">
        <v>2610</v>
      </c>
      <c r="L253" s="132"/>
      <c r="M253" s="132"/>
      <c r="N253" s="132"/>
      <c r="O253" s="133"/>
      <c r="P253" s="133"/>
      <c r="Q253" s="133"/>
      <c r="R253" s="2219"/>
      <c r="S253" s="1948"/>
      <c r="T253" s="1948"/>
      <c r="U253" s="1948"/>
      <c r="V253" s="1948"/>
      <c r="W253" s="1948"/>
      <c r="X253" s="1948"/>
      <c r="Y253" s="1948"/>
      <c r="Z253" s="1948"/>
      <c r="AA253" s="1948"/>
    </row>
    <row r="254" spans="1:27" s="126" customFormat="1" ht="30">
      <c r="A254" s="1024" t="s">
        <v>1588</v>
      </c>
      <c r="B254" s="156" t="s">
        <v>2602</v>
      </c>
      <c r="C254" s="555">
        <v>42618</v>
      </c>
      <c r="D254" s="158">
        <v>46266</v>
      </c>
      <c r="E254" s="158" t="str">
        <f t="shared" ca="1" si="30"/>
        <v>VIGENTE</v>
      </c>
      <c r="F254" s="158" t="str">
        <f t="shared" ca="1" si="31"/>
        <v>ALERTA</v>
      </c>
      <c r="G254" s="156" t="s">
        <v>1278</v>
      </c>
      <c r="H254" s="159" t="s">
        <v>2605</v>
      </c>
      <c r="I254" s="160" t="s">
        <v>2608</v>
      </c>
      <c r="J254" s="160" t="s">
        <v>756</v>
      </c>
      <c r="K254" s="809" t="s">
        <v>2611</v>
      </c>
      <c r="L254" s="132"/>
      <c r="M254" s="132"/>
      <c r="N254" s="132"/>
      <c r="O254" s="133"/>
      <c r="P254" s="133"/>
      <c r="Q254" s="133"/>
      <c r="R254" s="2219"/>
      <c r="S254" s="1948"/>
      <c r="T254" s="1948"/>
      <c r="U254" s="1948"/>
      <c r="V254" s="1948"/>
      <c r="W254" s="1948"/>
      <c r="X254" s="1948"/>
      <c r="Y254" s="1948"/>
      <c r="Z254" s="1948"/>
      <c r="AA254" s="1948"/>
    </row>
    <row r="255" spans="1:27" s="126" customFormat="1" ht="30">
      <c r="A255" s="1024" t="s">
        <v>1588</v>
      </c>
      <c r="B255" s="156" t="s">
        <v>4995</v>
      </c>
      <c r="C255" s="555">
        <v>42618</v>
      </c>
      <c r="D255" s="158">
        <v>46266</v>
      </c>
      <c r="E255" s="158" t="str">
        <f ca="1">IF(D255&lt;=$T$2,"CADUCADO","VIGENTE")</f>
        <v>VIGENTE</v>
      </c>
      <c r="F255" s="158" t="str">
        <f ca="1">IF($T$2&gt;=(EDATE(D255,-4)),"ALERTA","OK")</f>
        <v>ALERTA</v>
      </c>
      <c r="G255" s="156" t="s">
        <v>1278</v>
      </c>
      <c r="H255" s="159" t="s">
        <v>4996</v>
      </c>
      <c r="I255" s="160" t="s">
        <v>4998</v>
      </c>
      <c r="J255" s="160" t="s">
        <v>629</v>
      </c>
      <c r="K255" s="809" t="s">
        <v>4997</v>
      </c>
      <c r="L255" s="132"/>
      <c r="M255" s="132"/>
      <c r="N255" s="132"/>
      <c r="O255" s="133"/>
      <c r="P255" s="133"/>
      <c r="Q255" s="133"/>
      <c r="R255" s="2219"/>
      <c r="S255" s="1948"/>
      <c r="T255" s="1948"/>
      <c r="U255" s="1948"/>
      <c r="V255" s="1948"/>
      <c r="W255" s="1948"/>
      <c r="X255" s="1948"/>
      <c r="Y255" s="1948"/>
      <c r="Z255" s="1948"/>
      <c r="AA255" s="1948"/>
    </row>
    <row r="256" spans="1:27" s="126" customFormat="1" ht="60">
      <c r="A256" s="1024" t="s">
        <v>1587</v>
      </c>
      <c r="B256" s="156" t="s">
        <v>2613</v>
      </c>
      <c r="C256" s="555">
        <v>42628</v>
      </c>
      <c r="D256" s="158">
        <v>46295</v>
      </c>
      <c r="E256" s="158" t="str">
        <f t="shared" ca="1" si="30"/>
        <v>VIGENTE</v>
      </c>
      <c r="F256" s="158" t="str">
        <f t="shared" ca="1" si="31"/>
        <v>ALERTA</v>
      </c>
      <c r="G256" s="156" t="s">
        <v>1278</v>
      </c>
      <c r="H256" s="159" t="s">
        <v>2612</v>
      </c>
      <c r="I256" s="160" t="s">
        <v>2614</v>
      </c>
      <c r="J256" s="160" t="s">
        <v>522</v>
      </c>
      <c r="K256" s="1539" t="s">
        <v>2629</v>
      </c>
      <c r="L256" s="132"/>
      <c r="M256" s="132"/>
      <c r="N256" s="132"/>
      <c r="O256" s="133"/>
      <c r="P256" s="133"/>
      <c r="Q256" s="133"/>
      <c r="R256" s="2219"/>
      <c r="S256" s="1948"/>
      <c r="T256" s="1948"/>
      <c r="U256" s="1948"/>
      <c r="V256" s="1948"/>
      <c r="W256" s="1948"/>
      <c r="X256" s="1948"/>
      <c r="Y256" s="1948"/>
      <c r="Z256" s="1948"/>
      <c r="AA256" s="1948"/>
    </row>
    <row r="257" spans="1:27" s="126" customFormat="1" ht="45">
      <c r="A257" s="1024" t="s">
        <v>1587</v>
      </c>
      <c r="B257" s="161" t="s">
        <v>2623</v>
      </c>
      <c r="C257" s="555">
        <v>42618</v>
      </c>
      <c r="D257" s="158">
        <v>46295</v>
      </c>
      <c r="E257" s="158" t="str">
        <f t="shared" ca="1" si="30"/>
        <v>VIGENTE</v>
      </c>
      <c r="F257" s="158" t="str">
        <f t="shared" ca="1" si="31"/>
        <v>ALERTA</v>
      </c>
      <c r="G257" s="161" t="s">
        <v>1278</v>
      </c>
      <c r="H257" s="159" t="s">
        <v>2622</v>
      </c>
      <c r="I257" s="159" t="s">
        <v>2624</v>
      </c>
      <c r="J257" s="1540" t="s">
        <v>2470</v>
      </c>
      <c r="K257" s="807" t="s">
        <v>2628</v>
      </c>
      <c r="L257" s="132"/>
      <c r="M257" s="132"/>
      <c r="N257" s="132"/>
      <c r="O257" s="133"/>
      <c r="P257" s="133"/>
      <c r="Q257" s="133"/>
      <c r="R257" s="2219"/>
      <c r="S257" s="1948"/>
      <c r="T257" s="1948"/>
      <c r="U257" s="1948"/>
      <c r="V257" s="1948"/>
      <c r="W257" s="1948"/>
      <c r="X257" s="1948"/>
      <c r="Y257" s="1948"/>
      <c r="Z257" s="1948"/>
      <c r="AA257" s="1948"/>
    </row>
    <row r="258" spans="1:27" s="126" customFormat="1" ht="45">
      <c r="A258" s="1025" t="s">
        <v>1597</v>
      </c>
      <c r="B258" s="561" t="s">
        <v>2636</v>
      </c>
      <c r="C258" s="558">
        <v>42618</v>
      </c>
      <c r="D258" s="559">
        <v>46266</v>
      </c>
      <c r="E258" s="559" t="str">
        <f t="shared" ca="1" si="30"/>
        <v>VIGENTE</v>
      </c>
      <c r="F258" s="559" t="str">
        <f t="shared" ca="1" si="31"/>
        <v>ALERTA</v>
      </c>
      <c r="G258" s="561" t="s">
        <v>1278</v>
      </c>
      <c r="H258" s="999" t="s">
        <v>4896</v>
      </c>
      <c r="I258" s="999" t="s">
        <v>2635</v>
      </c>
      <c r="J258" s="999" t="s">
        <v>5962</v>
      </c>
      <c r="K258" s="876" t="s">
        <v>5963</v>
      </c>
      <c r="L258" s="132"/>
      <c r="M258" s="132"/>
      <c r="N258" s="132"/>
      <c r="O258" s="133"/>
      <c r="P258" s="133"/>
      <c r="Q258" s="133"/>
      <c r="R258" s="2219"/>
      <c r="S258" s="1948"/>
      <c r="T258" s="1948"/>
      <c r="U258" s="1948"/>
      <c r="V258" s="1948"/>
      <c r="W258" s="1948"/>
      <c r="X258" s="1948"/>
      <c r="Y258" s="1948"/>
      <c r="Z258" s="1948"/>
      <c r="AA258" s="1948"/>
    </row>
    <row r="259" spans="1:27" s="126" customFormat="1" ht="60" customHeight="1">
      <c r="A259" s="1024" t="s">
        <v>1587</v>
      </c>
      <c r="B259" s="156" t="s">
        <v>2626</v>
      </c>
      <c r="C259" s="555">
        <v>42628</v>
      </c>
      <c r="D259" s="158">
        <v>44440</v>
      </c>
      <c r="E259" s="158" t="str">
        <f t="shared" ca="1" si="30"/>
        <v>CADUCADO</v>
      </c>
      <c r="F259" s="158" t="str">
        <f t="shared" ca="1" si="31"/>
        <v>ALERTA</v>
      </c>
      <c r="G259" s="156" t="s">
        <v>1278</v>
      </c>
      <c r="H259" s="556" t="s">
        <v>2625</v>
      </c>
      <c r="I259" s="556" t="s">
        <v>2627</v>
      </c>
      <c r="J259" s="159" t="s">
        <v>54</v>
      </c>
      <c r="K259" s="809">
        <v>11126695</v>
      </c>
      <c r="L259" s="132"/>
      <c r="M259" s="132"/>
      <c r="N259" s="132"/>
      <c r="O259" s="133"/>
      <c r="P259" s="133"/>
      <c r="Q259" s="133"/>
      <c r="R259" s="2219"/>
      <c r="S259" s="1948"/>
      <c r="T259" s="1948"/>
      <c r="U259" s="1948"/>
      <c r="V259" s="1948"/>
      <c r="W259" s="1948"/>
      <c r="X259" s="1948"/>
      <c r="Y259" s="1948"/>
      <c r="Z259" s="1948"/>
      <c r="AA259" s="1948"/>
    </row>
    <row r="260" spans="1:27" s="136" customFormat="1">
      <c r="A260" s="1024" t="s">
        <v>1587</v>
      </c>
      <c r="B260" s="156" t="s">
        <v>2594</v>
      </c>
      <c r="C260" s="555">
        <v>42628</v>
      </c>
      <c r="D260" s="158">
        <v>46266</v>
      </c>
      <c r="E260" s="158" t="str">
        <f ca="1">IF(D260&lt;=$T$2,"CADUCADO","VIGENTE")</f>
        <v>VIGENTE</v>
      </c>
      <c r="F260" s="158" t="str">
        <f ca="1">IF($T$2&gt;=(EDATE(D260,-4)),"ALERTA","OK")</f>
        <v>ALERTA</v>
      </c>
      <c r="G260" s="156" t="s">
        <v>1276</v>
      </c>
      <c r="H260" s="159" t="s">
        <v>2593</v>
      </c>
      <c r="I260" s="160" t="s">
        <v>2595</v>
      </c>
      <c r="J260" s="160" t="s">
        <v>2596</v>
      </c>
      <c r="K260" s="807" t="s">
        <v>2630</v>
      </c>
      <c r="L260" s="132"/>
      <c r="M260" s="132"/>
      <c r="N260" s="132"/>
      <c r="O260" s="132"/>
      <c r="P260" s="132"/>
      <c r="Q260" s="132"/>
      <c r="R260" s="2218"/>
      <c r="S260" s="2017"/>
      <c r="T260" s="2017"/>
      <c r="U260" s="2017"/>
      <c r="V260" s="2017"/>
      <c r="W260" s="2017"/>
      <c r="X260" s="2017"/>
      <c r="Y260" s="2017"/>
      <c r="Z260" s="2017"/>
      <c r="AA260" s="2017"/>
    </row>
    <row r="261" spans="1:27" s="126" customFormat="1" ht="30">
      <c r="A261" s="1024" t="s">
        <v>1587</v>
      </c>
      <c r="B261" s="156" t="s">
        <v>2632</v>
      </c>
      <c r="C261" s="555">
        <v>42628</v>
      </c>
      <c r="D261" s="158">
        <v>46266</v>
      </c>
      <c r="E261" s="158" t="str">
        <f t="shared" ca="1" si="30"/>
        <v>VIGENTE</v>
      </c>
      <c r="F261" s="158" t="str">
        <f t="shared" ca="1" si="31"/>
        <v>ALERTA</v>
      </c>
      <c r="G261" s="156" t="s">
        <v>1277</v>
      </c>
      <c r="H261" s="556" t="s">
        <v>2633</v>
      </c>
      <c r="I261" s="556" t="s">
        <v>2634</v>
      </c>
      <c r="J261" s="159" t="s">
        <v>4389</v>
      </c>
      <c r="K261" s="807" t="s">
        <v>5014</v>
      </c>
      <c r="L261" s="132"/>
      <c r="M261" s="132"/>
      <c r="N261" s="132"/>
      <c r="O261" s="133"/>
      <c r="P261" s="133"/>
      <c r="Q261" s="133"/>
      <c r="R261" s="2219"/>
      <c r="S261" s="1948"/>
      <c r="T261" s="1948"/>
      <c r="U261" s="1948"/>
      <c r="V261" s="1948"/>
      <c r="W261" s="1948"/>
      <c r="X261" s="1948"/>
      <c r="Y261" s="1948"/>
      <c r="Z261" s="1948"/>
      <c r="AA261" s="1948"/>
    </row>
    <row r="262" spans="1:27" s="136" customFormat="1" ht="30">
      <c r="A262" s="1039" t="s">
        <v>1589</v>
      </c>
      <c r="B262" s="199" t="s">
        <v>2637</v>
      </c>
      <c r="C262" s="562">
        <v>42654</v>
      </c>
      <c r="D262" s="198">
        <v>46296</v>
      </c>
      <c r="E262" s="198" t="str">
        <f t="shared" ca="1" si="30"/>
        <v>VIGENTE</v>
      </c>
      <c r="F262" s="198" t="str">
        <f t="shared" ca="1" si="31"/>
        <v>ALERTA</v>
      </c>
      <c r="G262" s="199" t="s">
        <v>1277</v>
      </c>
      <c r="H262" s="563" t="s">
        <v>4914</v>
      </c>
      <c r="I262" s="1045"/>
      <c r="J262" s="199"/>
      <c r="K262" s="810"/>
      <c r="L262" s="132"/>
      <c r="M262" s="132"/>
      <c r="N262" s="132"/>
      <c r="O262" s="132"/>
      <c r="P262" s="132"/>
      <c r="Q262" s="132"/>
      <c r="R262" s="2218"/>
      <c r="S262" s="2017"/>
      <c r="T262" s="2017"/>
      <c r="U262" s="2017"/>
      <c r="V262" s="2017"/>
      <c r="W262" s="2017"/>
      <c r="X262" s="2017"/>
      <c r="Y262" s="2017"/>
      <c r="Z262" s="2017"/>
      <c r="AA262" s="2017"/>
    </row>
    <row r="263" spans="1:27" s="136" customFormat="1" ht="30">
      <c r="A263" s="1024" t="s">
        <v>1588</v>
      </c>
      <c r="B263" s="156" t="s">
        <v>2638</v>
      </c>
      <c r="C263" s="555">
        <v>42654</v>
      </c>
      <c r="D263" s="158">
        <v>46296</v>
      </c>
      <c r="E263" s="158" t="str">
        <f t="shared" ca="1" si="30"/>
        <v>VIGENTE</v>
      </c>
      <c r="F263" s="158" t="str">
        <f t="shared" ca="1" si="31"/>
        <v>ALERTA</v>
      </c>
      <c r="G263" s="156" t="s">
        <v>1277</v>
      </c>
      <c r="H263" s="556" t="s">
        <v>2641</v>
      </c>
      <c r="I263" s="556" t="s">
        <v>2644</v>
      </c>
      <c r="J263" s="159" t="s">
        <v>2587</v>
      </c>
      <c r="K263" s="809">
        <v>10745154</v>
      </c>
      <c r="L263" s="132"/>
      <c r="M263" s="132"/>
      <c r="N263" s="132"/>
      <c r="O263" s="132"/>
      <c r="P263" s="132"/>
      <c r="Q263" s="132"/>
      <c r="R263" s="2218"/>
      <c r="S263" s="2017"/>
      <c r="T263" s="2017"/>
      <c r="U263" s="2017"/>
      <c r="V263" s="2017"/>
      <c r="W263" s="2017"/>
      <c r="X263" s="2017"/>
      <c r="Y263" s="2017"/>
      <c r="Z263" s="2017"/>
      <c r="AA263" s="2017"/>
    </row>
    <row r="264" spans="1:27" s="136" customFormat="1" ht="30">
      <c r="A264" s="1024" t="s">
        <v>1588</v>
      </c>
      <c r="B264" s="156" t="s">
        <v>2639</v>
      </c>
      <c r="C264" s="555">
        <v>42654</v>
      </c>
      <c r="D264" s="158">
        <v>46296</v>
      </c>
      <c r="E264" s="158" t="str">
        <f t="shared" ca="1" si="30"/>
        <v>VIGENTE</v>
      </c>
      <c r="F264" s="158" t="str">
        <f t="shared" ca="1" si="31"/>
        <v>ALERTA</v>
      </c>
      <c r="G264" s="156" t="s">
        <v>1277</v>
      </c>
      <c r="H264" s="556" t="s">
        <v>2642</v>
      </c>
      <c r="I264" s="556" t="s">
        <v>2644</v>
      </c>
      <c r="J264" s="159" t="s">
        <v>2587</v>
      </c>
      <c r="K264" s="809">
        <v>10745162</v>
      </c>
      <c r="L264" s="132"/>
      <c r="M264" s="132"/>
      <c r="N264" s="132"/>
      <c r="O264" s="132"/>
      <c r="P264" s="132"/>
      <c r="Q264" s="132"/>
      <c r="R264" s="2218"/>
      <c r="S264" s="2017"/>
      <c r="T264" s="2017"/>
      <c r="U264" s="2017"/>
      <c r="V264" s="2017"/>
      <c r="W264" s="2017"/>
      <c r="X264" s="2017"/>
      <c r="Y264" s="2017"/>
      <c r="Z264" s="2017"/>
      <c r="AA264" s="2017"/>
    </row>
    <row r="265" spans="1:27" s="136" customFormat="1" ht="30">
      <c r="A265" s="1024" t="s">
        <v>1588</v>
      </c>
      <c r="B265" s="156" t="s">
        <v>2640</v>
      </c>
      <c r="C265" s="555">
        <v>42654</v>
      </c>
      <c r="D265" s="158">
        <v>46296</v>
      </c>
      <c r="E265" s="158" t="str">
        <f t="shared" ca="1" si="30"/>
        <v>VIGENTE</v>
      </c>
      <c r="F265" s="158" t="str">
        <f t="shared" ca="1" si="31"/>
        <v>ALERTA</v>
      </c>
      <c r="G265" s="156" t="s">
        <v>1277</v>
      </c>
      <c r="H265" s="556" t="s">
        <v>2643</v>
      </c>
      <c r="I265" s="556" t="s">
        <v>2645</v>
      </c>
      <c r="J265" s="159" t="s">
        <v>2646</v>
      </c>
      <c r="K265" s="809">
        <v>11142577</v>
      </c>
      <c r="L265" s="132"/>
      <c r="M265" s="132"/>
      <c r="N265" s="132"/>
      <c r="O265" s="132"/>
      <c r="P265" s="132"/>
      <c r="Q265" s="132"/>
      <c r="R265" s="2218"/>
      <c r="S265" s="2017"/>
      <c r="T265" s="2017"/>
      <c r="U265" s="2017"/>
      <c r="V265" s="2017"/>
      <c r="W265" s="2017"/>
      <c r="X265" s="2017"/>
      <c r="Y265" s="2017"/>
      <c r="Z265" s="2017"/>
      <c r="AA265" s="2017"/>
    </row>
    <row r="266" spans="1:27" s="136" customFormat="1" ht="30">
      <c r="A266" s="1024" t="s">
        <v>1587</v>
      </c>
      <c r="B266" s="156" t="s">
        <v>2673</v>
      </c>
      <c r="C266" s="555">
        <v>42685</v>
      </c>
      <c r="D266" s="158">
        <v>46327</v>
      </c>
      <c r="E266" s="158" t="str">
        <f t="shared" ca="1" si="30"/>
        <v>VIGENTE</v>
      </c>
      <c r="F266" s="158" t="str">
        <f t="shared" ca="1" si="31"/>
        <v>OK</v>
      </c>
      <c r="G266" s="156" t="s">
        <v>1276</v>
      </c>
      <c r="H266" s="556" t="s">
        <v>2674</v>
      </c>
      <c r="I266" s="556" t="s">
        <v>2675</v>
      </c>
      <c r="J266" s="159" t="s">
        <v>2373</v>
      </c>
      <c r="K266" s="809">
        <v>3110249</v>
      </c>
      <c r="L266" s="132"/>
      <c r="M266" s="132"/>
      <c r="N266" s="132"/>
      <c r="O266" s="132"/>
      <c r="P266" s="132"/>
      <c r="Q266" s="132"/>
      <c r="R266" s="2218"/>
      <c r="S266" s="2017"/>
      <c r="T266" s="2017"/>
      <c r="U266" s="2017"/>
      <c r="V266" s="2017"/>
      <c r="W266" s="2017"/>
      <c r="X266" s="2017"/>
      <c r="Y266" s="2017"/>
      <c r="Z266" s="2017"/>
      <c r="AA266" s="2017"/>
    </row>
    <row r="267" spans="1:27" s="136" customFormat="1" ht="30">
      <c r="A267" s="1024" t="s">
        <v>1587</v>
      </c>
      <c r="B267" s="156" t="s">
        <v>2654</v>
      </c>
      <c r="C267" s="555">
        <v>42685</v>
      </c>
      <c r="D267" s="158">
        <v>46327</v>
      </c>
      <c r="E267" s="158" t="str">
        <f t="shared" ca="1" si="30"/>
        <v>VIGENTE</v>
      </c>
      <c r="F267" s="158" t="str">
        <f t="shared" ca="1" si="31"/>
        <v>OK</v>
      </c>
      <c r="G267" s="156" t="s">
        <v>1277</v>
      </c>
      <c r="H267" s="556" t="s">
        <v>2655</v>
      </c>
      <c r="I267" s="556" t="s">
        <v>2656</v>
      </c>
      <c r="J267" s="159" t="s">
        <v>2652</v>
      </c>
      <c r="K267" s="807" t="s">
        <v>2657</v>
      </c>
      <c r="L267" s="132"/>
      <c r="M267" s="132"/>
      <c r="N267" s="132"/>
      <c r="O267" s="132"/>
      <c r="P267" s="132"/>
      <c r="Q267" s="132"/>
      <c r="R267" s="2218"/>
      <c r="S267" s="2017"/>
      <c r="T267" s="2017"/>
      <c r="U267" s="2017"/>
      <c r="V267" s="2017"/>
      <c r="W267" s="2017"/>
      <c r="X267" s="2017"/>
      <c r="Y267" s="2017"/>
      <c r="Z267" s="2017"/>
      <c r="AA267" s="2017"/>
    </row>
    <row r="268" spans="1:27" s="136" customFormat="1" ht="27.75" customHeight="1">
      <c r="A268" s="1024" t="s">
        <v>1587</v>
      </c>
      <c r="B268" s="156" t="s">
        <v>2650</v>
      </c>
      <c r="C268" s="555">
        <v>42685</v>
      </c>
      <c r="D268" s="158">
        <v>46327</v>
      </c>
      <c r="E268" s="158" t="str">
        <f t="shared" ca="1" si="30"/>
        <v>VIGENTE</v>
      </c>
      <c r="F268" s="158" t="str">
        <f t="shared" ca="1" si="31"/>
        <v>OK</v>
      </c>
      <c r="G268" s="156" t="s">
        <v>1277</v>
      </c>
      <c r="H268" s="556" t="s">
        <v>2649</v>
      </c>
      <c r="I268" s="556" t="s">
        <v>2651</v>
      </c>
      <c r="J268" s="159" t="s">
        <v>2652</v>
      </c>
      <c r="K268" s="807" t="s">
        <v>2653</v>
      </c>
      <c r="L268" s="132"/>
      <c r="M268" s="132"/>
      <c r="N268" s="132"/>
      <c r="O268" s="132"/>
      <c r="P268" s="132"/>
      <c r="Q268" s="132"/>
      <c r="R268" s="2218"/>
      <c r="S268" s="2017"/>
      <c r="T268" s="2017"/>
      <c r="U268" s="2017"/>
      <c r="V268" s="2017"/>
      <c r="W268" s="2017"/>
      <c r="X268" s="2017"/>
      <c r="Y268" s="2017"/>
      <c r="Z268" s="2017"/>
      <c r="AA268" s="2017"/>
    </row>
    <row r="269" spans="1:27" s="136" customFormat="1" ht="27.75" customHeight="1">
      <c r="A269" s="1025" t="s">
        <v>1596</v>
      </c>
      <c r="B269" s="557" t="s">
        <v>2663</v>
      </c>
      <c r="C269" s="558">
        <v>42685</v>
      </c>
      <c r="D269" s="559">
        <v>46327</v>
      </c>
      <c r="E269" s="559" t="str">
        <f t="shared" ca="1" si="30"/>
        <v>VIGENTE</v>
      </c>
      <c r="F269" s="559" t="str">
        <f t="shared" ca="1" si="31"/>
        <v>OK</v>
      </c>
      <c r="G269" s="557" t="s">
        <v>1277</v>
      </c>
      <c r="H269" s="999" t="s">
        <v>2662</v>
      </c>
      <c r="I269" s="999" t="s">
        <v>2664</v>
      </c>
      <c r="J269" s="999" t="s">
        <v>2665</v>
      </c>
      <c r="K269" s="876" t="s">
        <v>5000</v>
      </c>
      <c r="L269" s="132"/>
      <c r="M269" s="132"/>
      <c r="N269" s="132"/>
      <c r="O269" s="132"/>
      <c r="P269" s="132"/>
      <c r="Q269" s="132"/>
      <c r="R269" s="2218"/>
      <c r="S269" s="2017"/>
      <c r="T269" s="2017"/>
      <c r="U269" s="2017"/>
      <c r="V269" s="2017"/>
      <c r="W269" s="2017"/>
      <c r="X269" s="2017"/>
      <c r="Y269" s="2017"/>
      <c r="Z269" s="2017"/>
      <c r="AA269" s="2017"/>
    </row>
    <row r="270" spans="1:27" s="136" customFormat="1" ht="45.75" customHeight="1">
      <c r="A270" s="1025" t="s">
        <v>1596</v>
      </c>
      <c r="B270" s="557" t="s">
        <v>2666</v>
      </c>
      <c r="C270" s="558">
        <v>42685</v>
      </c>
      <c r="D270" s="559">
        <v>46356</v>
      </c>
      <c r="E270" s="559" t="str">
        <f t="shared" ca="1" si="30"/>
        <v>VIGENTE</v>
      </c>
      <c r="F270" s="559" t="str">
        <f t="shared" ca="1" si="31"/>
        <v>OK</v>
      </c>
      <c r="G270" s="557" t="s">
        <v>1277</v>
      </c>
      <c r="H270" s="999" t="s">
        <v>4005</v>
      </c>
      <c r="I270" s="999" t="s">
        <v>2667</v>
      </c>
      <c r="J270" s="999" t="s">
        <v>6089</v>
      </c>
      <c r="K270" s="876" t="s">
        <v>6090</v>
      </c>
      <c r="L270" s="132"/>
      <c r="M270" s="132"/>
      <c r="N270" s="132"/>
      <c r="O270" s="132"/>
      <c r="P270" s="132"/>
      <c r="Q270" s="132"/>
      <c r="R270" s="2218"/>
      <c r="S270" s="2017"/>
      <c r="T270" s="2017"/>
      <c r="U270" s="2017"/>
      <c r="V270" s="2017"/>
      <c r="W270" s="2017"/>
      <c r="X270" s="2017"/>
      <c r="Y270" s="2017"/>
      <c r="Z270" s="2017"/>
      <c r="AA270" s="2017"/>
    </row>
    <row r="271" spans="1:27" s="136" customFormat="1" ht="42" customHeight="1">
      <c r="A271" s="1024" t="s">
        <v>1587</v>
      </c>
      <c r="B271" s="156" t="s">
        <v>2669</v>
      </c>
      <c r="C271" s="555">
        <v>42695</v>
      </c>
      <c r="D271" s="158">
        <v>46327</v>
      </c>
      <c r="E271" s="158" t="str">
        <f t="shared" ca="1" si="30"/>
        <v>VIGENTE</v>
      </c>
      <c r="F271" s="158" t="str">
        <f t="shared" ca="1" si="31"/>
        <v>OK</v>
      </c>
      <c r="G271" s="156" t="s">
        <v>1276</v>
      </c>
      <c r="H271" s="159" t="s">
        <v>2668</v>
      </c>
      <c r="I271" s="159" t="s">
        <v>2670</v>
      </c>
      <c r="J271" s="159" t="s">
        <v>2671</v>
      </c>
      <c r="K271" s="807" t="s">
        <v>2672</v>
      </c>
      <c r="L271" s="132"/>
      <c r="M271" s="132"/>
      <c r="N271" s="132"/>
      <c r="O271" s="132"/>
      <c r="P271" s="132"/>
      <c r="Q271" s="132"/>
      <c r="R271" s="2218"/>
      <c r="S271" s="2017"/>
      <c r="T271" s="2017"/>
      <c r="U271" s="2017"/>
      <c r="V271" s="2017"/>
      <c r="W271" s="2017"/>
      <c r="X271" s="2017"/>
      <c r="Y271" s="2017"/>
      <c r="Z271" s="2017"/>
      <c r="AA271" s="2017"/>
    </row>
    <row r="272" spans="1:27" s="136" customFormat="1" ht="30">
      <c r="A272" s="1025" t="s">
        <v>1596</v>
      </c>
      <c r="B272" s="557" t="s">
        <v>2702</v>
      </c>
      <c r="C272" s="558">
        <v>42726</v>
      </c>
      <c r="D272" s="559">
        <v>46387</v>
      </c>
      <c r="E272" s="559" t="str">
        <f t="shared" ca="1" si="30"/>
        <v>VIGENTE</v>
      </c>
      <c r="F272" s="559" t="str">
        <f t="shared" ca="1" si="31"/>
        <v>OK</v>
      </c>
      <c r="G272" s="557" t="s">
        <v>1278</v>
      </c>
      <c r="H272" s="999" t="s">
        <v>2703</v>
      </c>
      <c r="I272" s="999" t="s">
        <v>2704</v>
      </c>
      <c r="J272" s="999" t="s">
        <v>4968</v>
      </c>
      <c r="K272" s="876" t="s">
        <v>4969</v>
      </c>
      <c r="L272" s="132"/>
      <c r="M272" s="132"/>
      <c r="N272" s="132"/>
      <c r="O272" s="132"/>
      <c r="P272" s="132"/>
      <c r="Q272" s="132"/>
      <c r="R272" s="2218"/>
      <c r="S272" s="2017"/>
      <c r="T272" s="2017"/>
      <c r="U272" s="2017"/>
      <c r="V272" s="2017"/>
      <c r="W272" s="2017"/>
      <c r="X272" s="2017"/>
      <c r="Y272" s="2017"/>
      <c r="Z272" s="2017"/>
      <c r="AA272" s="2017"/>
    </row>
    <row r="273" spans="1:92" s="136" customFormat="1" ht="30">
      <c r="A273" s="1025" t="s">
        <v>1597</v>
      </c>
      <c r="B273" s="557" t="s">
        <v>2696</v>
      </c>
      <c r="C273" s="558">
        <v>41265</v>
      </c>
      <c r="D273" s="559">
        <v>46387</v>
      </c>
      <c r="E273" s="559" t="str">
        <f t="shared" ca="1" si="30"/>
        <v>VIGENTE</v>
      </c>
      <c r="F273" s="559" t="str">
        <f t="shared" ca="1" si="31"/>
        <v>OK</v>
      </c>
      <c r="G273" s="557" t="s">
        <v>1278</v>
      </c>
      <c r="H273" s="999" t="s">
        <v>2695</v>
      </c>
      <c r="I273" s="999" t="s">
        <v>2697</v>
      </c>
      <c r="J273" s="999" t="s">
        <v>2698</v>
      </c>
      <c r="K273" s="876" t="s">
        <v>2699</v>
      </c>
      <c r="L273" s="132"/>
      <c r="M273" s="132"/>
      <c r="N273" s="132"/>
      <c r="O273" s="132"/>
      <c r="P273" s="132"/>
      <c r="Q273" s="132"/>
      <c r="R273" s="2218"/>
      <c r="S273" s="2017"/>
      <c r="T273" s="2017"/>
      <c r="U273" s="2017"/>
      <c r="V273" s="2017"/>
      <c r="W273" s="2017"/>
      <c r="X273" s="2017"/>
      <c r="Y273" s="2017"/>
      <c r="Z273" s="2017"/>
      <c r="AA273" s="2017"/>
    </row>
    <row r="274" spans="1:92" s="136" customFormat="1" ht="45">
      <c r="A274" s="1025" t="s">
        <v>1597</v>
      </c>
      <c r="B274" s="557" t="s">
        <v>2690</v>
      </c>
      <c r="C274" s="558">
        <v>42726</v>
      </c>
      <c r="D274" s="559">
        <v>46387</v>
      </c>
      <c r="E274" s="559" t="str">
        <f t="shared" ca="1" si="30"/>
        <v>VIGENTE</v>
      </c>
      <c r="F274" s="559" t="str">
        <f t="shared" ca="1" si="31"/>
        <v>OK</v>
      </c>
      <c r="G274" s="557" t="s">
        <v>1278</v>
      </c>
      <c r="H274" s="999" t="s">
        <v>2691</v>
      </c>
      <c r="I274" s="999" t="s">
        <v>2692</v>
      </c>
      <c r="J274" s="999" t="s">
        <v>2693</v>
      </c>
      <c r="K274" s="876" t="s">
        <v>2694</v>
      </c>
      <c r="L274" s="132"/>
      <c r="M274" s="132"/>
      <c r="N274" s="132"/>
      <c r="O274" s="132"/>
      <c r="P274" s="132"/>
      <c r="Q274" s="132"/>
      <c r="R274" s="2218"/>
      <c r="S274" s="2017"/>
      <c r="T274" s="2017"/>
      <c r="U274" s="2017"/>
      <c r="V274" s="2017"/>
      <c r="W274" s="2017"/>
      <c r="X274" s="2017"/>
      <c r="Y274" s="2017"/>
      <c r="Z274" s="2017"/>
      <c r="AA274" s="2017"/>
    </row>
    <row r="275" spans="1:92" s="136" customFormat="1" ht="45">
      <c r="A275" s="1024" t="s">
        <v>1587</v>
      </c>
      <c r="B275" s="156" t="s">
        <v>2700</v>
      </c>
      <c r="C275" s="555">
        <v>42726</v>
      </c>
      <c r="D275" s="158">
        <v>46387</v>
      </c>
      <c r="E275" s="158" t="str">
        <f t="shared" ca="1" si="30"/>
        <v>VIGENTE</v>
      </c>
      <c r="F275" s="158" t="str">
        <f t="shared" ca="1" si="31"/>
        <v>OK</v>
      </c>
      <c r="G275" s="156" t="s">
        <v>1277</v>
      </c>
      <c r="H275" s="159" t="s">
        <v>4965</v>
      </c>
      <c r="I275" s="159" t="s">
        <v>2701</v>
      </c>
      <c r="J275" s="1003" t="s">
        <v>4966</v>
      </c>
      <c r="K275" s="807" t="s">
        <v>4967</v>
      </c>
      <c r="L275" s="132"/>
      <c r="M275" s="132"/>
      <c r="N275" s="132"/>
      <c r="O275" s="132"/>
      <c r="P275" s="132"/>
      <c r="Q275" s="132"/>
      <c r="R275" s="2218"/>
      <c r="S275" s="2017"/>
      <c r="T275" s="2017"/>
      <c r="U275" s="2017"/>
      <c r="V275" s="2017"/>
      <c r="W275" s="2017"/>
      <c r="X275" s="2017"/>
      <c r="Y275" s="2017"/>
      <c r="Z275" s="2017"/>
      <c r="AA275" s="2017"/>
    </row>
    <row r="276" spans="1:92" s="136" customFormat="1" ht="45">
      <c r="A276" s="1025" t="s">
        <v>1597</v>
      </c>
      <c r="B276" s="557" t="s">
        <v>4029</v>
      </c>
      <c r="C276" s="558">
        <v>42726</v>
      </c>
      <c r="D276" s="559">
        <v>46387</v>
      </c>
      <c r="E276" s="559" t="str">
        <f t="shared" ca="1" si="30"/>
        <v>VIGENTE</v>
      </c>
      <c r="F276" s="559" t="str">
        <f t="shared" ca="1" si="31"/>
        <v>OK</v>
      </c>
      <c r="G276" s="557" t="s">
        <v>1278</v>
      </c>
      <c r="H276" s="999" t="s">
        <v>4333</v>
      </c>
      <c r="I276" s="999" t="s">
        <v>2785</v>
      </c>
      <c r="J276" s="999" t="s">
        <v>4334</v>
      </c>
      <c r="K276" s="998" t="s">
        <v>4335</v>
      </c>
      <c r="L276" s="132"/>
      <c r="M276" s="132"/>
      <c r="N276" s="132"/>
      <c r="O276" s="132"/>
      <c r="P276" s="132"/>
      <c r="Q276" s="132"/>
      <c r="R276" s="2218"/>
      <c r="S276" s="2017"/>
      <c r="T276" s="2017"/>
      <c r="U276" s="2017"/>
      <c r="V276" s="2017"/>
      <c r="W276" s="2017"/>
      <c r="X276" s="2017"/>
      <c r="Y276" s="2017"/>
      <c r="Z276" s="2017"/>
      <c r="AA276" s="2017"/>
    </row>
    <row r="277" spans="1:92" s="136" customFormat="1" ht="45">
      <c r="A277" s="1025" t="s">
        <v>1597</v>
      </c>
      <c r="B277" s="557" t="s">
        <v>4030</v>
      </c>
      <c r="C277" s="558">
        <v>42726</v>
      </c>
      <c r="D277" s="559">
        <v>46387</v>
      </c>
      <c r="E277" s="559" t="str">
        <f t="shared" ca="1" si="30"/>
        <v>VIGENTE</v>
      </c>
      <c r="F277" s="559" t="str">
        <f t="shared" ca="1" si="31"/>
        <v>OK</v>
      </c>
      <c r="G277" s="557" t="s">
        <v>1278</v>
      </c>
      <c r="H277" s="999" t="s">
        <v>4330</v>
      </c>
      <c r="I277" s="999" t="s">
        <v>2784</v>
      </c>
      <c r="J277" s="999" t="s">
        <v>4331</v>
      </c>
      <c r="K277" s="998" t="s">
        <v>4332</v>
      </c>
      <c r="L277" s="132"/>
      <c r="M277" s="132"/>
      <c r="N277" s="132"/>
      <c r="O277" s="132"/>
      <c r="P277" s="132"/>
      <c r="Q277" s="132"/>
      <c r="R277" s="2218"/>
      <c r="S277" s="2017"/>
      <c r="T277" s="2017"/>
      <c r="U277" s="2017"/>
      <c r="V277" s="2017"/>
      <c r="W277" s="2017"/>
      <c r="X277" s="2017"/>
      <c r="Y277" s="2017"/>
      <c r="Z277" s="2017"/>
      <c r="AA277" s="2017"/>
    </row>
    <row r="278" spans="1:92" s="136" customFormat="1" ht="45">
      <c r="A278" s="1024" t="s">
        <v>1587</v>
      </c>
      <c r="B278" s="156" t="s">
        <v>2747</v>
      </c>
      <c r="C278" s="555">
        <v>42731</v>
      </c>
      <c r="D278" s="158">
        <v>46387</v>
      </c>
      <c r="E278" s="158" t="str">
        <f t="shared" ca="1" si="30"/>
        <v>VIGENTE</v>
      </c>
      <c r="F278" s="158" t="str">
        <f t="shared" ca="1" si="31"/>
        <v>OK</v>
      </c>
      <c r="G278" s="156" t="s">
        <v>1277</v>
      </c>
      <c r="H278" s="159" t="s">
        <v>2744</v>
      </c>
      <c r="I278" s="159" t="s">
        <v>2745</v>
      </c>
      <c r="J278" s="161" t="s">
        <v>1585</v>
      </c>
      <c r="K278" s="807" t="s">
        <v>2746</v>
      </c>
      <c r="L278" s="132"/>
      <c r="M278" s="132"/>
      <c r="N278" s="132"/>
      <c r="O278" s="132"/>
      <c r="P278" s="132"/>
      <c r="Q278" s="132"/>
      <c r="R278" s="2218"/>
      <c r="S278" s="2017"/>
      <c r="T278" s="2017"/>
      <c r="U278" s="2017"/>
      <c r="V278" s="2017"/>
      <c r="W278" s="2017"/>
      <c r="X278" s="2017"/>
      <c r="Y278" s="2017"/>
      <c r="Z278" s="2017"/>
      <c r="AA278" s="2017"/>
    </row>
    <row r="279" spans="1:92" s="136" customFormat="1" ht="45" customHeight="1">
      <c r="A279" s="1024" t="s">
        <v>1587</v>
      </c>
      <c r="B279" s="156" t="s">
        <v>2751</v>
      </c>
      <c r="C279" s="555">
        <v>42731</v>
      </c>
      <c r="D279" s="158">
        <v>46387</v>
      </c>
      <c r="E279" s="158" t="str">
        <f t="shared" ca="1" si="30"/>
        <v>VIGENTE</v>
      </c>
      <c r="F279" s="158" t="str">
        <f t="shared" ca="1" si="31"/>
        <v>OK</v>
      </c>
      <c r="G279" s="156" t="s">
        <v>1276</v>
      </c>
      <c r="H279" s="159" t="s">
        <v>2748</v>
      </c>
      <c r="I279" s="159" t="s">
        <v>2749</v>
      </c>
      <c r="J279" s="161" t="s">
        <v>4945</v>
      </c>
      <c r="K279" s="807" t="s">
        <v>4958</v>
      </c>
      <c r="L279" s="132"/>
      <c r="M279" s="132"/>
      <c r="N279" s="132"/>
      <c r="O279" s="132"/>
      <c r="P279" s="132"/>
      <c r="Q279" s="132"/>
      <c r="R279" s="2218"/>
      <c r="S279" s="2017"/>
      <c r="T279" s="2017"/>
      <c r="U279" s="2017"/>
      <c r="V279" s="2017"/>
      <c r="W279" s="2017"/>
      <c r="X279" s="2017"/>
      <c r="Y279" s="2017"/>
      <c r="Z279" s="2017"/>
      <c r="AA279" s="2017"/>
    </row>
    <row r="280" spans="1:92" s="136" customFormat="1" ht="50.25" customHeight="1">
      <c r="A280" s="1025" t="s">
        <v>1597</v>
      </c>
      <c r="B280" s="557" t="s">
        <v>2782</v>
      </c>
      <c r="C280" s="558">
        <v>42731</v>
      </c>
      <c r="D280" s="559">
        <v>46387</v>
      </c>
      <c r="E280" s="559" t="str">
        <f t="shared" ca="1" si="30"/>
        <v>VIGENTE</v>
      </c>
      <c r="F280" s="559" t="str">
        <f t="shared" ca="1" si="31"/>
        <v>OK</v>
      </c>
      <c r="G280" s="557" t="s">
        <v>1277</v>
      </c>
      <c r="H280" s="999" t="s">
        <v>4961</v>
      </c>
      <c r="I280" s="999" t="s">
        <v>4959</v>
      </c>
      <c r="J280" s="999" t="s">
        <v>4960</v>
      </c>
      <c r="K280" s="876" t="s">
        <v>5501</v>
      </c>
      <c r="L280" s="132"/>
      <c r="M280" s="132"/>
      <c r="N280" s="132"/>
      <c r="O280" s="132"/>
      <c r="P280" s="132"/>
      <c r="Q280" s="132"/>
      <c r="R280" s="2218"/>
      <c r="S280" s="2017"/>
      <c r="T280" s="2017"/>
      <c r="U280" s="2017"/>
      <c r="V280" s="2017"/>
      <c r="W280" s="2017"/>
      <c r="X280" s="2017"/>
      <c r="Y280" s="2017"/>
      <c r="Z280" s="2017"/>
      <c r="AA280" s="2017"/>
    </row>
    <row r="281" spans="1:92" s="708" customFormat="1" ht="45">
      <c r="A281" s="1024" t="s">
        <v>1587</v>
      </c>
      <c r="B281" s="156" t="s">
        <v>2787</v>
      </c>
      <c r="C281" s="555">
        <v>42731</v>
      </c>
      <c r="D281" s="158">
        <v>46387</v>
      </c>
      <c r="E281" s="158" t="str">
        <f ca="1">IF(D281&lt;=$T$2,"CADUCADO","VIGENTE")</f>
        <v>VIGENTE</v>
      </c>
      <c r="F281" s="158" t="str">
        <f ca="1">IF($T$2&gt;=(EDATE(D281,-4)),"ALERTA","OK")</f>
        <v>OK</v>
      </c>
      <c r="G281" s="156" t="s">
        <v>1277</v>
      </c>
      <c r="H281" s="159" t="s">
        <v>2786</v>
      </c>
      <c r="I281" s="159" t="s">
        <v>2788</v>
      </c>
      <c r="J281" s="159" t="s">
        <v>4952</v>
      </c>
      <c r="K281" s="1307" t="s">
        <v>4953</v>
      </c>
      <c r="L281" s="1545"/>
      <c r="M281" s="1545"/>
      <c r="N281" s="1545"/>
      <c r="O281" s="1545"/>
      <c r="P281" s="1545"/>
      <c r="Q281" s="1545"/>
      <c r="R281" s="2218"/>
      <c r="S281" s="2017"/>
      <c r="T281" s="2017"/>
      <c r="U281" s="2017"/>
      <c r="V281" s="2017"/>
      <c r="W281" s="2017"/>
      <c r="X281" s="2017"/>
      <c r="Y281" s="2017"/>
      <c r="Z281" s="2017"/>
      <c r="AA281" s="2017"/>
      <c r="AB281" s="136"/>
      <c r="AC281" s="136"/>
      <c r="AD281" s="136"/>
      <c r="AE281" s="136"/>
      <c r="AF281" s="136"/>
      <c r="AG281" s="136"/>
      <c r="AH281" s="136"/>
      <c r="AI281" s="136"/>
      <c r="AJ281" s="136"/>
      <c r="AK281" s="136"/>
      <c r="AL281" s="136"/>
      <c r="AM281" s="136"/>
      <c r="AN281" s="136"/>
      <c r="AO281" s="136"/>
      <c r="AP281" s="136"/>
      <c r="AQ281" s="136"/>
      <c r="AR281" s="136"/>
      <c r="AS281" s="136"/>
      <c r="AT281" s="136"/>
      <c r="AU281" s="136"/>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36"/>
      <c r="BR281" s="136"/>
      <c r="BS281" s="136"/>
      <c r="BT281" s="136"/>
      <c r="BU281" s="136"/>
      <c r="BV281" s="136"/>
      <c r="BW281" s="136"/>
      <c r="BX281" s="136"/>
      <c r="BY281" s="136"/>
      <c r="BZ281" s="136"/>
      <c r="CA281" s="136"/>
      <c r="CB281" s="136"/>
      <c r="CC281" s="136"/>
      <c r="CD281" s="136"/>
      <c r="CE281" s="136"/>
      <c r="CF281" s="136"/>
      <c r="CG281" s="136"/>
      <c r="CH281" s="136"/>
      <c r="CI281" s="136"/>
      <c r="CJ281" s="136"/>
      <c r="CK281" s="136"/>
      <c r="CL281" s="136"/>
      <c r="CM281" s="136"/>
      <c r="CN281" s="136"/>
    </row>
    <row r="282" spans="1:92" s="136" customFormat="1" ht="54.75" customHeight="1">
      <c r="A282" s="1039" t="s">
        <v>1589</v>
      </c>
      <c r="B282" s="199" t="s">
        <v>2752</v>
      </c>
      <c r="C282" s="562">
        <v>42731</v>
      </c>
      <c r="D282" s="198">
        <v>46387</v>
      </c>
      <c r="E282" s="198" t="str">
        <f t="shared" ca="1" si="30"/>
        <v>VIGENTE</v>
      </c>
      <c r="F282" s="198" t="str">
        <f t="shared" ca="1" si="31"/>
        <v>OK</v>
      </c>
      <c r="G282" s="199" t="s">
        <v>1276</v>
      </c>
      <c r="H282" s="1027" t="s">
        <v>4936</v>
      </c>
      <c r="I282" s="1027" t="s">
        <v>4937</v>
      </c>
      <c r="J282" s="197"/>
      <c r="K282" s="808"/>
      <c r="L282" s="132"/>
      <c r="M282" s="132"/>
      <c r="N282" s="132"/>
      <c r="O282" s="132"/>
      <c r="P282" s="132"/>
      <c r="Q282" s="132"/>
      <c r="R282" s="2218"/>
      <c r="S282" s="2017"/>
      <c r="T282" s="2017"/>
      <c r="U282" s="2017"/>
      <c r="V282" s="2017"/>
      <c r="W282" s="2017"/>
      <c r="X282" s="2017"/>
      <c r="Y282" s="2017"/>
      <c r="Z282" s="2017"/>
      <c r="AA282" s="2017"/>
    </row>
    <row r="283" spans="1:92" s="136" customFormat="1" ht="54.75" customHeight="1">
      <c r="A283" s="1024" t="s">
        <v>1588</v>
      </c>
      <c r="B283" s="156" t="s">
        <v>2771</v>
      </c>
      <c r="C283" s="555">
        <v>42731</v>
      </c>
      <c r="D283" s="158">
        <v>46387</v>
      </c>
      <c r="E283" s="158" t="str">
        <f t="shared" ca="1" si="30"/>
        <v>VIGENTE</v>
      </c>
      <c r="F283" s="158" t="str">
        <f t="shared" ca="1" si="31"/>
        <v>OK</v>
      </c>
      <c r="G283" s="156" t="s">
        <v>1276</v>
      </c>
      <c r="H283" s="556" t="s">
        <v>2753</v>
      </c>
      <c r="I283" s="556" t="s">
        <v>2765</v>
      </c>
      <c r="J283" s="156" t="s">
        <v>4945</v>
      </c>
      <c r="K283" s="1307" t="s">
        <v>4944</v>
      </c>
      <c r="L283" s="132"/>
      <c r="M283" s="132"/>
      <c r="N283" s="132"/>
      <c r="O283" s="132"/>
      <c r="P283" s="132"/>
      <c r="Q283" s="132"/>
      <c r="R283" s="2218"/>
      <c r="S283" s="2017"/>
      <c r="T283" s="2017"/>
      <c r="U283" s="2017"/>
      <c r="V283" s="2017"/>
      <c r="W283" s="2017"/>
      <c r="X283" s="2017"/>
      <c r="Y283" s="2017"/>
      <c r="Z283" s="2017"/>
      <c r="AA283" s="2017"/>
    </row>
    <row r="284" spans="1:92" s="136" customFormat="1" ht="30">
      <c r="A284" s="1024" t="s">
        <v>1588</v>
      </c>
      <c r="B284" s="156" t="s">
        <v>2772</v>
      </c>
      <c r="C284" s="555">
        <v>42731</v>
      </c>
      <c r="D284" s="158">
        <v>46387</v>
      </c>
      <c r="E284" s="158" t="str">
        <f t="shared" ca="1" si="30"/>
        <v>VIGENTE</v>
      </c>
      <c r="F284" s="158" t="str">
        <f t="shared" ca="1" si="31"/>
        <v>OK</v>
      </c>
      <c r="G284" s="156" t="s">
        <v>1276</v>
      </c>
      <c r="H284" s="556" t="s">
        <v>2754</v>
      </c>
      <c r="I284" s="556" t="s">
        <v>2765</v>
      </c>
      <c r="J284" s="156" t="s">
        <v>4946</v>
      </c>
      <c r="K284" s="1307" t="s">
        <v>4947</v>
      </c>
      <c r="L284" s="132"/>
      <c r="M284" s="132"/>
      <c r="N284" s="132"/>
      <c r="O284" s="132"/>
      <c r="P284" s="132"/>
      <c r="Q284" s="132"/>
      <c r="R284" s="2218"/>
      <c r="S284" s="2017"/>
      <c r="T284" s="2017"/>
      <c r="U284" s="2017"/>
      <c r="V284" s="2017"/>
      <c r="W284" s="2017"/>
      <c r="X284" s="2017"/>
      <c r="Y284" s="2017"/>
      <c r="Z284" s="2017"/>
      <c r="AA284" s="2017"/>
    </row>
    <row r="285" spans="1:92" s="136" customFormat="1" ht="30">
      <c r="A285" s="1024" t="s">
        <v>1588</v>
      </c>
      <c r="B285" s="156" t="s">
        <v>2773</v>
      </c>
      <c r="C285" s="555">
        <v>42731</v>
      </c>
      <c r="D285" s="158">
        <v>46387</v>
      </c>
      <c r="E285" s="158" t="str">
        <f t="shared" ca="1" si="30"/>
        <v>VIGENTE</v>
      </c>
      <c r="F285" s="158" t="str">
        <f t="shared" ca="1" si="31"/>
        <v>OK</v>
      </c>
      <c r="G285" s="156" t="s">
        <v>1276</v>
      </c>
      <c r="H285" s="556" t="s">
        <v>2755</v>
      </c>
      <c r="I285" s="556" t="s">
        <v>2766</v>
      </c>
      <c r="J285" s="156" t="s">
        <v>2779</v>
      </c>
      <c r="K285" s="1307" t="s">
        <v>2761</v>
      </c>
      <c r="L285" s="132"/>
      <c r="M285" s="132"/>
      <c r="N285" s="132"/>
      <c r="O285" s="132"/>
      <c r="P285" s="132"/>
      <c r="Q285" s="132"/>
      <c r="R285" s="2218"/>
      <c r="S285" s="2017"/>
      <c r="T285" s="2017"/>
      <c r="U285" s="2017"/>
      <c r="V285" s="2017"/>
      <c r="W285" s="2017"/>
      <c r="X285" s="2017"/>
      <c r="Y285" s="2017"/>
      <c r="Z285" s="2017"/>
      <c r="AA285" s="2017"/>
    </row>
    <row r="286" spans="1:92" s="136" customFormat="1" ht="30" customHeight="1">
      <c r="A286" s="1024" t="s">
        <v>1588</v>
      </c>
      <c r="B286" s="156" t="s">
        <v>2774</v>
      </c>
      <c r="C286" s="555">
        <v>42731</v>
      </c>
      <c r="D286" s="158">
        <v>46387</v>
      </c>
      <c r="E286" s="158" t="str">
        <f t="shared" ca="1" si="30"/>
        <v>VIGENTE</v>
      </c>
      <c r="F286" s="158" t="str">
        <f t="shared" ca="1" si="31"/>
        <v>OK</v>
      </c>
      <c r="G286" s="156" t="s">
        <v>1276</v>
      </c>
      <c r="H286" s="556" t="s">
        <v>2756</v>
      </c>
      <c r="I286" s="556" t="s">
        <v>2767</v>
      </c>
      <c r="J286" s="156" t="s">
        <v>4949</v>
      </c>
      <c r="K286" s="1307" t="s">
        <v>4948</v>
      </c>
      <c r="L286" s="132"/>
      <c r="M286" s="132"/>
      <c r="N286" s="132"/>
      <c r="O286" s="132"/>
      <c r="P286" s="132"/>
      <c r="Q286" s="132"/>
      <c r="R286" s="2218"/>
      <c r="S286" s="2017"/>
      <c r="T286" s="2017"/>
      <c r="U286" s="2017"/>
      <c r="V286" s="2017"/>
      <c r="W286" s="2017"/>
      <c r="X286" s="2017"/>
      <c r="Y286" s="2017"/>
      <c r="Z286" s="2017"/>
      <c r="AA286" s="2017"/>
    </row>
    <row r="287" spans="1:92" s="136" customFormat="1" ht="29.25" customHeight="1">
      <c r="A287" s="1024" t="s">
        <v>1588</v>
      </c>
      <c r="B287" s="156" t="s">
        <v>2775</v>
      </c>
      <c r="C287" s="555">
        <v>42731</v>
      </c>
      <c r="D287" s="158">
        <v>46387</v>
      </c>
      <c r="E287" s="158" t="str">
        <f t="shared" ca="1" si="30"/>
        <v>VIGENTE</v>
      </c>
      <c r="F287" s="158" t="str">
        <f t="shared" ca="1" si="31"/>
        <v>OK</v>
      </c>
      <c r="G287" s="156" t="s">
        <v>1276</v>
      </c>
      <c r="H287" s="556" t="s">
        <v>2757</v>
      </c>
      <c r="I287" s="556" t="s">
        <v>2767</v>
      </c>
      <c r="J287" s="156" t="s">
        <v>2780</v>
      </c>
      <c r="K287" s="1307" t="s">
        <v>2762</v>
      </c>
      <c r="L287" s="132"/>
      <c r="M287" s="132"/>
      <c r="N287" s="132"/>
      <c r="O287" s="132"/>
      <c r="P287" s="132"/>
      <c r="Q287" s="132"/>
      <c r="R287" s="2218"/>
      <c r="S287" s="2017"/>
      <c r="T287" s="2017"/>
      <c r="U287" s="2017"/>
      <c r="V287" s="2017"/>
      <c r="W287" s="2017"/>
      <c r="X287" s="2017"/>
      <c r="Y287" s="2017"/>
      <c r="Z287" s="2017"/>
      <c r="AA287" s="2017"/>
    </row>
    <row r="288" spans="1:92" s="136" customFormat="1" ht="31.5" customHeight="1">
      <c r="A288" s="1024" t="s">
        <v>1588</v>
      </c>
      <c r="B288" s="156" t="s">
        <v>2776</v>
      </c>
      <c r="C288" s="555">
        <v>42731</v>
      </c>
      <c r="D288" s="158">
        <v>46387</v>
      </c>
      <c r="E288" s="158" t="str">
        <f t="shared" ca="1" si="30"/>
        <v>VIGENTE</v>
      </c>
      <c r="F288" s="158" t="str">
        <f t="shared" ca="1" si="31"/>
        <v>OK</v>
      </c>
      <c r="G288" s="156" t="s">
        <v>1276</v>
      </c>
      <c r="H288" s="556" t="s">
        <v>2760</v>
      </c>
      <c r="I288" s="556" t="s">
        <v>2768</v>
      </c>
      <c r="J288" s="156" t="s">
        <v>2750</v>
      </c>
      <c r="K288" s="1307" t="s">
        <v>2763</v>
      </c>
      <c r="L288" s="132"/>
      <c r="M288" s="132"/>
      <c r="N288" s="132"/>
      <c r="O288" s="132"/>
      <c r="P288" s="132"/>
      <c r="Q288" s="132"/>
      <c r="R288" s="2218"/>
      <c r="S288" s="2017"/>
      <c r="T288" s="2017"/>
      <c r="U288" s="2017"/>
      <c r="V288" s="2017"/>
      <c r="W288" s="2017"/>
      <c r="X288" s="2017"/>
      <c r="Y288" s="2017"/>
      <c r="Z288" s="2017"/>
      <c r="AA288" s="2017"/>
    </row>
    <row r="289" spans="1:27" s="136" customFormat="1" ht="28.5" customHeight="1">
      <c r="A289" s="1024" t="s">
        <v>1588</v>
      </c>
      <c r="B289" s="156" t="s">
        <v>2777</v>
      </c>
      <c r="C289" s="555">
        <v>42731</v>
      </c>
      <c r="D289" s="158">
        <v>46387</v>
      </c>
      <c r="E289" s="158" t="str">
        <f t="shared" ca="1" si="30"/>
        <v>VIGENTE</v>
      </c>
      <c r="F289" s="158" t="str">
        <f t="shared" ca="1" si="31"/>
        <v>OK</v>
      </c>
      <c r="G289" s="156" t="s">
        <v>1276</v>
      </c>
      <c r="H289" s="556" t="s">
        <v>2758</v>
      </c>
      <c r="I289" s="556" t="s">
        <v>2769</v>
      </c>
      <c r="J289" s="156" t="s">
        <v>4950</v>
      </c>
      <c r="K289" s="1307" t="s">
        <v>4951</v>
      </c>
      <c r="L289" s="132"/>
      <c r="M289" s="132"/>
      <c r="N289" s="132"/>
      <c r="O289" s="132"/>
      <c r="P289" s="132"/>
      <c r="Q289" s="132"/>
      <c r="R289" s="2218"/>
      <c r="S289" s="2017"/>
      <c r="T289" s="2017"/>
      <c r="U289" s="2017"/>
      <c r="V289" s="2017"/>
      <c r="W289" s="2017"/>
      <c r="X289" s="2017"/>
      <c r="Y289" s="2017"/>
      <c r="Z289" s="2017"/>
      <c r="AA289" s="2017"/>
    </row>
    <row r="290" spans="1:27" s="136" customFormat="1" ht="33" customHeight="1">
      <c r="A290" s="1024" t="s">
        <v>1588</v>
      </c>
      <c r="B290" s="156" t="s">
        <v>2778</v>
      </c>
      <c r="C290" s="555">
        <v>42731</v>
      </c>
      <c r="D290" s="158">
        <v>46387</v>
      </c>
      <c r="E290" s="158" t="str">
        <f t="shared" ca="1" si="30"/>
        <v>VIGENTE</v>
      </c>
      <c r="F290" s="158" t="str">
        <f t="shared" ca="1" si="31"/>
        <v>OK</v>
      </c>
      <c r="G290" s="156" t="s">
        <v>1276</v>
      </c>
      <c r="H290" s="556" t="s">
        <v>2759</v>
      </c>
      <c r="I290" s="556" t="s">
        <v>2770</v>
      </c>
      <c r="J290" s="156" t="s">
        <v>2781</v>
      </c>
      <c r="K290" s="1307" t="s">
        <v>2764</v>
      </c>
      <c r="L290" s="132"/>
      <c r="M290" s="132"/>
      <c r="N290" s="132"/>
      <c r="O290" s="132"/>
      <c r="P290" s="132"/>
      <c r="Q290" s="132"/>
      <c r="R290" s="2218"/>
      <c r="S290" s="2017"/>
      <c r="T290" s="2017"/>
      <c r="U290" s="2017"/>
      <c r="V290" s="2017"/>
      <c r="W290" s="2017"/>
      <c r="X290" s="2017"/>
      <c r="Y290" s="2017"/>
      <c r="Z290" s="2017"/>
      <c r="AA290" s="2017"/>
    </row>
    <row r="291" spans="1:27" s="136" customFormat="1" ht="33" customHeight="1">
      <c r="A291" s="1024" t="s">
        <v>1588</v>
      </c>
      <c r="B291" s="156" t="s">
        <v>4934</v>
      </c>
      <c r="C291" s="555">
        <v>42731</v>
      </c>
      <c r="D291" s="158">
        <v>46387</v>
      </c>
      <c r="E291" s="158" t="str">
        <f ca="1">IF(D291&lt;=$T$2,"CADUCADO","VIGENTE")</f>
        <v>VIGENTE</v>
      </c>
      <c r="F291" s="158" t="str">
        <f ca="1">IF($T$2&gt;=(EDATE(D291,-4)),"ALERTA","OK")</f>
        <v>OK</v>
      </c>
      <c r="G291" s="156" t="s">
        <v>1276</v>
      </c>
      <c r="H291" s="556" t="s">
        <v>4938</v>
      </c>
      <c r="I291" s="556" t="s">
        <v>4940</v>
      </c>
      <c r="J291" s="156" t="s">
        <v>2386</v>
      </c>
      <c r="K291" s="807" t="s">
        <v>4942</v>
      </c>
      <c r="L291" s="132"/>
      <c r="M291" s="132"/>
      <c r="N291" s="132"/>
      <c r="O291" s="132"/>
      <c r="P291" s="132"/>
      <c r="Q291" s="132"/>
      <c r="R291" s="2218"/>
      <c r="S291" s="2017"/>
      <c r="T291" s="2017"/>
      <c r="U291" s="2017"/>
      <c r="V291" s="2017"/>
      <c r="W291" s="2017"/>
      <c r="X291" s="2017"/>
      <c r="Y291" s="2017"/>
      <c r="Z291" s="2017"/>
      <c r="AA291" s="2017"/>
    </row>
    <row r="292" spans="1:27" s="136" customFormat="1" ht="33.75" customHeight="1">
      <c r="A292" s="1024" t="s">
        <v>1588</v>
      </c>
      <c r="B292" s="156" t="s">
        <v>4935</v>
      </c>
      <c r="C292" s="555">
        <v>42731</v>
      </c>
      <c r="D292" s="158">
        <v>46387</v>
      </c>
      <c r="E292" s="158" t="str">
        <f ca="1">IF(D292&lt;=$T$2,"CADUCADO","VIGENTE")</f>
        <v>VIGENTE</v>
      </c>
      <c r="F292" s="158" t="str">
        <f ca="1">IF($T$2&gt;=(EDATE(D292,-4)),"ALERTA","OK")</f>
        <v>OK</v>
      </c>
      <c r="G292" s="156" t="s">
        <v>1276</v>
      </c>
      <c r="H292" s="556" t="s">
        <v>4939</v>
      </c>
      <c r="I292" s="556" t="s">
        <v>4941</v>
      </c>
      <c r="J292" s="156" t="s">
        <v>2386</v>
      </c>
      <c r="K292" s="807" t="s">
        <v>4943</v>
      </c>
      <c r="L292" s="132"/>
      <c r="M292" s="132"/>
      <c r="N292" s="132"/>
      <c r="O292" s="132"/>
      <c r="P292" s="132"/>
      <c r="Q292" s="132"/>
      <c r="R292" s="2218"/>
      <c r="S292" s="2017"/>
      <c r="T292" s="2017"/>
      <c r="U292" s="2017"/>
      <c r="V292" s="2017"/>
      <c r="W292" s="2017"/>
      <c r="X292" s="2017"/>
      <c r="Y292" s="2017"/>
      <c r="Z292" s="2017"/>
      <c r="AA292" s="2017"/>
    </row>
    <row r="293" spans="1:27" s="136" customFormat="1" ht="33.75" customHeight="1">
      <c r="A293" s="1025" t="s">
        <v>1597</v>
      </c>
      <c r="B293" s="557" t="s">
        <v>2791</v>
      </c>
      <c r="C293" s="558">
        <v>42745</v>
      </c>
      <c r="D293" s="559">
        <v>44562</v>
      </c>
      <c r="E293" s="559" t="str">
        <f t="shared" ref="E293:E302" ca="1" si="32">IF(D293&lt;=$T$2,"CADUCADO","VIGENTE")</f>
        <v>CADUCADO</v>
      </c>
      <c r="F293" s="559" t="str">
        <f t="shared" ref="F293:F302" ca="1" si="33">IF($T$2&gt;=(EDATE(D293,-4)),"ALERTA","OK")</f>
        <v>ALERTA</v>
      </c>
      <c r="G293" s="557" t="s">
        <v>1278</v>
      </c>
      <c r="H293" s="560" t="s">
        <v>4340</v>
      </c>
      <c r="I293" s="560" t="s">
        <v>2792</v>
      </c>
      <c r="J293" s="557" t="s">
        <v>4338</v>
      </c>
      <c r="K293" s="998" t="s">
        <v>4341</v>
      </c>
      <c r="L293" s="132"/>
      <c r="M293" s="132"/>
      <c r="N293" s="132"/>
      <c r="O293" s="132"/>
      <c r="P293" s="132"/>
      <c r="Q293" s="132"/>
      <c r="R293" s="2218"/>
      <c r="S293" s="2017"/>
      <c r="T293" s="2017"/>
      <c r="U293" s="2017"/>
      <c r="V293" s="2017"/>
      <c r="W293" s="2017"/>
      <c r="X293" s="2017"/>
      <c r="Y293" s="2017"/>
      <c r="Z293" s="2017"/>
      <c r="AA293" s="2017"/>
    </row>
    <row r="294" spans="1:27" s="136" customFormat="1" ht="60" customHeight="1">
      <c r="A294" s="1025" t="s">
        <v>1597</v>
      </c>
      <c r="B294" s="557" t="s">
        <v>2789</v>
      </c>
      <c r="C294" s="558">
        <v>42745</v>
      </c>
      <c r="D294" s="559">
        <v>44562</v>
      </c>
      <c r="E294" s="559" t="str">
        <f t="shared" ca="1" si="32"/>
        <v>CADUCADO</v>
      </c>
      <c r="F294" s="559" t="str">
        <f t="shared" ca="1" si="33"/>
        <v>ALERTA</v>
      </c>
      <c r="G294" s="557" t="s">
        <v>1278</v>
      </c>
      <c r="H294" s="560" t="s">
        <v>4337</v>
      </c>
      <c r="I294" s="560" t="s">
        <v>2790</v>
      </c>
      <c r="J294" s="557" t="s">
        <v>4338</v>
      </c>
      <c r="K294" s="876" t="s">
        <v>4339</v>
      </c>
      <c r="L294" s="132"/>
      <c r="M294" s="132"/>
      <c r="N294" s="132"/>
      <c r="O294" s="132"/>
      <c r="P294" s="132"/>
      <c r="Q294" s="132"/>
      <c r="R294" s="2218"/>
      <c r="S294" s="2017"/>
      <c r="T294" s="2017"/>
      <c r="U294" s="2017"/>
      <c r="V294" s="2017"/>
      <c r="W294" s="2017"/>
      <c r="X294" s="2017"/>
      <c r="Y294" s="2017"/>
      <c r="Z294" s="2017"/>
      <c r="AA294" s="2017"/>
    </row>
    <row r="295" spans="1:27" s="136" customFormat="1" ht="55.5" customHeight="1">
      <c r="A295" s="1025" t="s">
        <v>1597</v>
      </c>
      <c r="B295" s="557" t="s">
        <v>2804</v>
      </c>
      <c r="C295" s="558">
        <v>42765</v>
      </c>
      <c r="D295" s="559">
        <v>46418</v>
      </c>
      <c r="E295" s="559" t="str">
        <f t="shared" ca="1" si="32"/>
        <v>VIGENTE</v>
      </c>
      <c r="F295" s="559" t="str">
        <f t="shared" ca="1" si="33"/>
        <v>OK</v>
      </c>
      <c r="G295" s="557" t="s">
        <v>1277</v>
      </c>
      <c r="H295" s="560" t="s">
        <v>4436</v>
      </c>
      <c r="I295" s="560" t="s">
        <v>4437</v>
      </c>
      <c r="J295" s="557" t="s">
        <v>4373</v>
      </c>
      <c r="K295" s="876" t="s">
        <v>4438</v>
      </c>
      <c r="L295" s="132"/>
      <c r="M295" s="132"/>
      <c r="N295" s="132"/>
      <c r="O295" s="132"/>
      <c r="P295" s="132"/>
      <c r="Q295" s="132"/>
      <c r="R295" s="2218"/>
      <c r="S295" s="2017"/>
      <c r="T295" s="2017"/>
      <c r="U295" s="2017"/>
      <c r="V295" s="2017"/>
      <c r="W295" s="2017"/>
      <c r="X295" s="2017"/>
      <c r="Y295" s="2017"/>
      <c r="Z295" s="2017"/>
      <c r="AA295" s="2017"/>
    </row>
    <row r="296" spans="1:27" s="136" customFormat="1" ht="57.75" customHeight="1">
      <c r="A296" s="1025" t="s">
        <v>1597</v>
      </c>
      <c r="B296" s="557" t="s">
        <v>2797</v>
      </c>
      <c r="C296" s="558">
        <v>42765</v>
      </c>
      <c r="D296" s="559">
        <v>44562</v>
      </c>
      <c r="E296" s="559" t="str">
        <f t="shared" ca="1" si="32"/>
        <v>CADUCADO</v>
      </c>
      <c r="F296" s="559" t="str">
        <f t="shared" ca="1" si="33"/>
        <v>ALERTA</v>
      </c>
      <c r="G296" s="557" t="s">
        <v>1277</v>
      </c>
      <c r="H296" s="560" t="s">
        <v>4324</v>
      </c>
      <c r="I296" s="560" t="s">
        <v>2798</v>
      </c>
      <c r="J296" s="557" t="s">
        <v>4325</v>
      </c>
      <c r="K296" s="876" t="s">
        <v>4326</v>
      </c>
      <c r="L296" s="132"/>
      <c r="M296" s="132"/>
      <c r="N296" s="132"/>
      <c r="O296" s="132"/>
      <c r="P296" s="132"/>
      <c r="Q296" s="132"/>
      <c r="R296" s="2218"/>
      <c r="S296" s="2017"/>
      <c r="T296" s="2017"/>
      <c r="U296" s="2017"/>
      <c r="V296" s="2017"/>
      <c r="W296" s="2017"/>
      <c r="X296" s="2017"/>
      <c r="Y296" s="2017"/>
      <c r="Z296" s="2017"/>
      <c r="AA296" s="2017"/>
    </row>
    <row r="297" spans="1:27" s="136" customFormat="1" ht="60" customHeight="1">
      <c r="A297" s="1025" t="s">
        <v>1597</v>
      </c>
      <c r="B297" s="557" t="s">
        <v>2794</v>
      </c>
      <c r="C297" s="558">
        <v>42765</v>
      </c>
      <c r="D297" s="559">
        <v>46388</v>
      </c>
      <c r="E297" s="559" t="str">
        <f t="shared" ca="1" si="32"/>
        <v>VIGENTE</v>
      </c>
      <c r="F297" s="559" t="str">
        <f t="shared" ca="1" si="33"/>
        <v>OK</v>
      </c>
      <c r="G297" s="557" t="s">
        <v>1277</v>
      </c>
      <c r="H297" s="560" t="s">
        <v>4321</v>
      </c>
      <c r="I297" s="560" t="s">
        <v>2795</v>
      </c>
      <c r="J297" s="557" t="s">
        <v>4322</v>
      </c>
      <c r="K297" s="876" t="s">
        <v>4323</v>
      </c>
      <c r="L297" s="132"/>
      <c r="M297" s="132"/>
      <c r="N297" s="132"/>
      <c r="O297" s="132"/>
      <c r="P297" s="132"/>
      <c r="Q297" s="132"/>
      <c r="R297" s="2218"/>
      <c r="S297" s="2017"/>
      <c r="T297" s="2017"/>
      <c r="U297" s="2017"/>
      <c r="V297" s="2017"/>
      <c r="W297" s="2017"/>
      <c r="X297" s="2017"/>
      <c r="Y297" s="2017"/>
      <c r="Z297" s="2017"/>
      <c r="AA297" s="2017"/>
    </row>
    <row r="298" spans="1:27" s="136" customFormat="1" ht="51.75" customHeight="1">
      <c r="A298" s="1024" t="s">
        <v>1587</v>
      </c>
      <c r="B298" s="156" t="s">
        <v>2793</v>
      </c>
      <c r="C298" s="555">
        <v>42765</v>
      </c>
      <c r="D298" s="158">
        <v>44562</v>
      </c>
      <c r="E298" s="158" t="str">
        <f t="shared" ca="1" si="32"/>
        <v>CADUCADO</v>
      </c>
      <c r="F298" s="158" t="str">
        <f t="shared" ca="1" si="33"/>
        <v>ALERTA</v>
      </c>
      <c r="G298" s="156" t="s">
        <v>1277</v>
      </c>
      <c r="H298" s="556" t="s">
        <v>4481</v>
      </c>
      <c r="I298" s="556" t="s">
        <v>4057</v>
      </c>
      <c r="J298" s="156" t="s">
        <v>4482</v>
      </c>
      <c r="K298" s="807" t="s">
        <v>4483</v>
      </c>
      <c r="L298" s="132"/>
      <c r="M298" s="132"/>
      <c r="N298" s="132"/>
      <c r="O298" s="132"/>
      <c r="P298" s="132"/>
      <c r="Q298" s="132"/>
      <c r="R298" s="2218"/>
      <c r="S298" s="2017"/>
      <c r="T298" s="2017"/>
      <c r="U298" s="2017"/>
      <c r="V298" s="2017"/>
      <c r="W298" s="2017"/>
      <c r="X298" s="2017"/>
      <c r="Y298" s="2017"/>
      <c r="Z298" s="2017"/>
      <c r="AA298" s="2017"/>
    </row>
    <row r="299" spans="1:27" s="136" customFormat="1" ht="60" customHeight="1">
      <c r="A299" s="1025" t="s">
        <v>1597</v>
      </c>
      <c r="B299" s="557" t="s">
        <v>2799</v>
      </c>
      <c r="C299" s="558">
        <v>42765</v>
      </c>
      <c r="D299" s="559">
        <v>46418</v>
      </c>
      <c r="E299" s="559" t="str">
        <f t="shared" ca="1" si="32"/>
        <v>VIGENTE</v>
      </c>
      <c r="F299" s="559" t="str">
        <f t="shared" ca="1" si="33"/>
        <v>OK</v>
      </c>
      <c r="G299" s="557" t="s">
        <v>1277</v>
      </c>
      <c r="H299" s="560" t="s">
        <v>4432</v>
      </c>
      <c r="I299" s="560" t="s">
        <v>4433</v>
      </c>
      <c r="J299" s="561" t="s">
        <v>4049</v>
      </c>
      <c r="K299" s="876" t="s">
        <v>4804</v>
      </c>
      <c r="L299" s="132"/>
      <c r="M299" s="132"/>
      <c r="N299" s="132"/>
      <c r="O299" s="132"/>
      <c r="P299" s="132"/>
      <c r="Q299" s="132"/>
      <c r="R299" s="2218"/>
      <c r="S299" s="2017"/>
      <c r="T299" s="2017"/>
      <c r="U299" s="2017"/>
      <c r="V299" s="2017"/>
      <c r="W299" s="2017"/>
      <c r="X299" s="2017"/>
      <c r="Y299" s="2017"/>
      <c r="Z299" s="2017"/>
      <c r="AA299" s="2017"/>
    </row>
    <row r="300" spans="1:27" s="136" customFormat="1" ht="60" customHeight="1">
      <c r="A300" s="1046" t="s">
        <v>1596</v>
      </c>
      <c r="B300" s="946" t="s">
        <v>2814</v>
      </c>
      <c r="C300" s="1047">
        <v>42772</v>
      </c>
      <c r="D300" s="947">
        <v>46446</v>
      </c>
      <c r="E300" s="947" t="str">
        <f t="shared" ca="1" si="32"/>
        <v>VIGENTE</v>
      </c>
      <c r="F300" s="947" t="str">
        <f t="shared" ca="1" si="33"/>
        <v>OK</v>
      </c>
      <c r="G300" s="946" t="s">
        <v>1277</v>
      </c>
      <c r="H300" s="1048" t="s">
        <v>2805</v>
      </c>
      <c r="I300" s="1048" t="s">
        <v>2806</v>
      </c>
      <c r="J300" s="946" t="s">
        <v>4932</v>
      </c>
      <c r="K300" s="1049" t="s">
        <v>4933</v>
      </c>
      <c r="L300" s="132"/>
      <c r="M300" s="132"/>
      <c r="N300" s="132"/>
      <c r="O300" s="132"/>
      <c r="P300" s="132"/>
      <c r="Q300" s="132"/>
      <c r="R300" s="2218"/>
      <c r="S300" s="2017"/>
      <c r="T300" s="2017"/>
      <c r="U300" s="2017"/>
      <c r="V300" s="2017"/>
      <c r="W300" s="2017"/>
      <c r="X300" s="2017"/>
      <c r="Y300" s="2017"/>
      <c r="Z300" s="2017"/>
      <c r="AA300" s="2017"/>
    </row>
    <row r="301" spans="1:27" s="136" customFormat="1" ht="60" customHeight="1">
      <c r="A301" s="1025" t="s">
        <v>1597</v>
      </c>
      <c r="B301" s="557" t="s">
        <v>2807</v>
      </c>
      <c r="C301" s="558">
        <v>42782</v>
      </c>
      <c r="D301" s="559">
        <v>46419</v>
      </c>
      <c r="E301" s="559" t="str">
        <f t="shared" ca="1" si="32"/>
        <v>VIGENTE</v>
      </c>
      <c r="F301" s="559" t="str">
        <f t="shared" ca="1" si="33"/>
        <v>OK</v>
      </c>
      <c r="G301" s="557" t="s">
        <v>1277</v>
      </c>
      <c r="H301" s="560" t="s">
        <v>5020</v>
      </c>
      <c r="I301" s="560" t="s">
        <v>2808</v>
      </c>
      <c r="J301" s="557" t="s">
        <v>5021</v>
      </c>
      <c r="K301" s="876" t="s">
        <v>5240</v>
      </c>
      <c r="L301" s="132"/>
      <c r="M301" s="132"/>
      <c r="N301" s="132"/>
      <c r="O301" s="132"/>
      <c r="P301" s="132"/>
      <c r="Q301" s="132"/>
      <c r="R301" s="2218"/>
      <c r="S301" s="2017"/>
      <c r="T301" s="2017"/>
      <c r="U301" s="2017"/>
      <c r="V301" s="2017"/>
      <c r="W301" s="2017"/>
      <c r="X301" s="2017"/>
      <c r="Y301" s="2017"/>
      <c r="Z301" s="2017"/>
      <c r="AA301" s="2017"/>
    </row>
    <row r="302" spans="1:27" s="136" customFormat="1" ht="60" customHeight="1">
      <c r="A302" s="1025" t="s">
        <v>1597</v>
      </c>
      <c r="B302" s="557" t="s">
        <v>2816</v>
      </c>
      <c r="C302" s="558">
        <v>42782</v>
      </c>
      <c r="D302" s="559">
        <v>46081</v>
      </c>
      <c r="E302" s="559" t="str">
        <f t="shared" ca="1" si="32"/>
        <v>CADUCADO</v>
      </c>
      <c r="F302" s="559" t="str">
        <f t="shared" ca="1" si="33"/>
        <v>ALERTA</v>
      </c>
      <c r="G302" s="557" t="s">
        <v>1277</v>
      </c>
      <c r="H302" s="560" t="s">
        <v>2815</v>
      </c>
      <c r="I302" s="560" t="s">
        <v>2817</v>
      </c>
      <c r="J302" s="557" t="s">
        <v>3144</v>
      </c>
      <c r="K302" s="876" t="s">
        <v>4918</v>
      </c>
      <c r="L302" s="132"/>
      <c r="M302" s="132"/>
      <c r="N302" s="132"/>
      <c r="O302" s="132"/>
      <c r="P302" s="132"/>
      <c r="Q302" s="132"/>
      <c r="R302" s="2218"/>
      <c r="S302" s="2017"/>
      <c r="T302" s="2017"/>
      <c r="U302" s="2017"/>
      <c r="V302" s="2017"/>
      <c r="W302" s="2017"/>
      <c r="X302" s="2017"/>
      <c r="Y302" s="2017"/>
      <c r="Z302" s="2017"/>
      <c r="AA302" s="2017"/>
    </row>
    <row r="303" spans="1:27" s="136" customFormat="1" ht="42" customHeight="1">
      <c r="A303" s="1024" t="s">
        <v>1587</v>
      </c>
      <c r="B303" s="156" t="s">
        <v>2809</v>
      </c>
      <c r="C303" s="555">
        <v>42782</v>
      </c>
      <c r="D303" s="158">
        <v>46446</v>
      </c>
      <c r="E303" s="158" t="str">
        <f t="shared" ref="E303:E311" ca="1" si="34">IF(D303&lt;=$T$2,"CADUCADO","VIGENTE")</f>
        <v>VIGENTE</v>
      </c>
      <c r="F303" s="158" t="str">
        <f t="shared" ref="F303:F311" ca="1" si="35">IF($T$2&gt;=(EDATE(D303,-4)),"ALERTA","OK")</f>
        <v>OK</v>
      </c>
      <c r="G303" s="156" t="s">
        <v>1278</v>
      </c>
      <c r="H303" s="556" t="s">
        <v>2810</v>
      </c>
      <c r="I303" s="556" t="s">
        <v>2811</v>
      </c>
      <c r="J303" s="161" t="s">
        <v>2812</v>
      </c>
      <c r="K303" s="807" t="s">
        <v>2813</v>
      </c>
      <c r="L303" s="132"/>
      <c r="M303" s="132"/>
      <c r="N303" s="132"/>
      <c r="O303" s="132"/>
      <c r="P303" s="132"/>
      <c r="Q303" s="132"/>
      <c r="R303" s="2218"/>
      <c r="S303" s="2017"/>
      <c r="T303" s="2017"/>
      <c r="U303" s="2017"/>
      <c r="V303" s="2017"/>
      <c r="W303" s="2017"/>
      <c r="X303" s="2017"/>
      <c r="Y303" s="2017"/>
      <c r="Z303" s="2017"/>
      <c r="AA303" s="2017"/>
    </row>
    <row r="304" spans="1:27" s="136" customFormat="1" ht="42" customHeight="1">
      <c r="A304" s="1025" t="s">
        <v>1597</v>
      </c>
      <c r="B304" s="557" t="s">
        <v>2818</v>
      </c>
      <c r="C304" s="558">
        <v>42782</v>
      </c>
      <c r="D304" s="559">
        <v>44593</v>
      </c>
      <c r="E304" s="559" t="str">
        <f t="shared" ca="1" si="34"/>
        <v>CADUCADO</v>
      </c>
      <c r="F304" s="559" t="str">
        <f t="shared" ca="1" si="35"/>
        <v>ALERTA</v>
      </c>
      <c r="G304" s="557" t="s">
        <v>1277</v>
      </c>
      <c r="H304" s="560" t="s">
        <v>4434</v>
      </c>
      <c r="I304" s="560" t="s">
        <v>2819</v>
      </c>
      <c r="J304" s="561" t="s">
        <v>3584</v>
      </c>
      <c r="K304" s="876" t="s">
        <v>4435</v>
      </c>
      <c r="L304" s="132"/>
      <c r="M304" s="132"/>
      <c r="N304" s="132"/>
      <c r="O304" s="132"/>
      <c r="P304" s="132"/>
      <c r="Q304" s="132"/>
      <c r="R304" s="2218"/>
      <c r="S304" s="2017"/>
      <c r="T304" s="2017"/>
      <c r="U304" s="2017"/>
      <c r="V304" s="2017"/>
      <c r="W304" s="2017"/>
      <c r="X304" s="2017"/>
      <c r="Y304" s="2017"/>
      <c r="Z304" s="2017"/>
      <c r="AA304" s="2017"/>
    </row>
    <row r="305" spans="1:27" s="136" customFormat="1" ht="63.75" customHeight="1">
      <c r="A305" s="1024" t="s">
        <v>1587</v>
      </c>
      <c r="B305" s="156" t="s">
        <v>2835</v>
      </c>
      <c r="C305" s="555">
        <v>42800</v>
      </c>
      <c r="D305" s="158">
        <v>44621</v>
      </c>
      <c r="E305" s="158" t="str">
        <f ca="1">IF(D305&lt;=$T$2,"CADUCADO","VIGENTE")</f>
        <v>CADUCADO</v>
      </c>
      <c r="F305" s="158" t="str">
        <f ca="1">IF($T$2&gt;=(EDATE(D305,-4)),"ALERTA","OK")</f>
        <v>ALERTA</v>
      </c>
      <c r="G305" s="156" t="s">
        <v>1277</v>
      </c>
      <c r="H305" s="556" t="s">
        <v>2833</v>
      </c>
      <c r="I305" s="556" t="s">
        <v>2836</v>
      </c>
      <c r="J305" s="156" t="s">
        <v>2837</v>
      </c>
      <c r="K305" s="807" t="s">
        <v>2838</v>
      </c>
      <c r="L305" s="132"/>
      <c r="M305" s="132"/>
      <c r="N305" s="132"/>
      <c r="O305" s="132"/>
      <c r="P305" s="132"/>
      <c r="Q305" s="132"/>
      <c r="R305" s="2218"/>
      <c r="S305" s="2017"/>
      <c r="T305" s="2017"/>
      <c r="U305" s="2017"/>
      <c r="V305" s="2017"/>
      <c r="W305" s="2017"/>
      <c r="X305" s="2017"/>
      <c r="Y305" s="2017"/>
      <c r="Z305" s="2017"/>
      <c r="AA305" s="2017"/>
    </row>
    <row r="306" spans="1:27" s="136" customFormat="1" ht="42" customHeight="1">
      <c r="A306" s="1024" t="s">
        <v>1587</v>
      </c>
      <c r="B306" s="156" t="s">
        <v>2829</v>
      </c>
      <c r="C306" s="555">
        <v>42800</v>
      </c>
      <c r="D306" s="158">
        <v>44621</v>
      </c>
      <c r="E306" s="158" t="str">
        <f ca="1">IF(D306&lt;=$T$2,"CADUCADO","VIGENTE")</f>
        <v>CADUCADO</v>
      </c>
      <c r="F306" s="158" t="str">
        <f ca="1">IF($T$2&gt;=(EDATE(D306,-4)),"ALERTA","OK")</f>
        <v>ALERTA</v>
      </c>
      <c r="G306" s="156" t="s">
        <v>1277</v>
      </c>
      <c r="H306" s="556" t="s">
        <v>2828</v>
      </c>
      <c r="I306" s="556" t="s">
        <v>2830</v>
      </c>
      <c r="J306" s="156" t="s">
        <v>2831</v>
      </c>
      <c r="K306" s="807" t="s">
        <v>2832</v>
      </c>
      <c r="L306" s="132"/>
      <c r="M306" s="132"/>
      <c r="N306" s="132"/>
      <c r="O306" s="132"/>
      <c r="P306" s="132"/>
      <c r="Q306" s="132"/>
      <c r="R306" s="2218"/>
      <c r="S306" s="2017"/>
      <c r="T306" s="2017"/>
      <c r="U306" s="2017"/>
      <c r="V306" s="2017"/>
      <c r="W306" s="2017"/>
      <c r="X306" s="2017"/>
      <c r="Y306" s="2017"/>
      <c r="Z306" s="2017"/>
      <c r="AA306" s="2017"/>
    </row>
    <row r="307" spans="1:27" s="136" customFormat="1" ht="57.75" customHeight="1">
      <c r="A307" s="1024" t="s">
        <v>1587</v>
      </c>
      <c r="B307" s="156" t="s">
        <v>2834</v>
      </c>
      <c r="C307" s="555">
        <v>42800</v>
      </c>
      <c r="D307" s="158">
        <v>46477</v>
      </c>
      <c r="E307" s="158" t="str">
        <f ca="1">IF(D307&lt;=$T$2,"CADUCADO","VIGENTE")</f>
        <v>VIGENTE</v>
      </c>
      <c r="F307" s="158" t="str">
        <f ca="1">IF($T$2&gt;=(EDATE(D307,-4)),"ALERTA","OK")</f>
        <v>OK</v>
      </c>
      <c r="G307" s="156" t="s">
        <v>1277</v>
      </c>
      <c r="H307" s="556" t="s">
        <v>4336</v>
      </c>
      <c r="I307" s="556" t="s">
        <v>4738</v>
      </c>
      <c r="J307" s="156" t="s">
        <v>4974</v>
      </c>
      <c r="K307" s="807" t="s">
        <v>4975</v>
      </c>
      <c r="L307" s="132"/>
      <c r="M307" s="132"/>
      <c r="N307" s="132"/>
      <c r="O307" s="132"/>
      <c r="P307" s="132"/>
      <c r="Q307" s="132"/>
      <c r="R307" s="2218"/>
      <c r="S307" s="2017"/>
      <c r="T307" s="2017"/>
      <c r="U307" s="2017"/>
      <c r="V307" s="2017"/>
      <c r="W307" s="2017"/>
      <c r="X307" s="2017"/>
      <c r="Y307" s="2017"/>
      <c r="Z307" s="2017"/>
      <c r="AA307" s="2017"/>
    </row>
    <row r="308" spans="1:27" s="136" customFormat="1" ht="47.25" customHeight="1">
      <c r="A308" s="1025" t="s">
        <v>1597</v>
      </c>
      <c r="B308" s="557" t="s">
        <v>2839</v>
      </c>
      <c r="C308" s="558">
        <v>42800</v>
      </c>
      <c r="D308" s="559">
        <v>46477</v>
      </c>
      <c r="E308" s="559" t="str">
        <f ca="1">IF(D308&lt;=$T$2,"CADUCADO","VIGENTE")</f>
        <v>VIGENTE</v>
      </c>
      <c r="F308" s="559" t="str">
        <f ca="1">IF($T$2&gt;=(EDATE(D308,-4)),"ALERTA","OK")</f>
        <v>OK</v>
      </c>
      <c r="G308" s="557" t="s">
        <v>1277</v>
      </c>
      <c r="H308" s="560" t="s">
        <v>5404</v>
      </c>
      <c r="I308" s="560" t="s">
        <v>4329</v>
      </c>
      <c r="J308" s="557" t="s">
        <v>5405</v>
      </c>
      <c r="K308" s="876" t="s">
        <v>5844</v>
      </c>
      <c r="L308" s="132"/>
      <c r="M308" s="132"/>
      <c r="N308" s="132"/>
      <c r="O308" s="132"/>
      <c r="P308" s="132"/>
      <c r="Q308" s="132"/>
      <c r="R308" s="2218"/>
      <c r="S308" s="2017"/>
      <c r="T308" s="2017"/>
      <c r="U308" s="2017"/>
      <c r="V308" s="2017"/>
      <c r="W308" s="2017"/>
      <c r="X308" s="2017"/>
      <c r="Y308" s="2017"/>
      <c r="Z308" s="2017"/>
      <c r="AA308" s="2017"/>
    </row>
    <row r="309" spans="1:27" s="136" customFormat="1" ht="51" customHeight="1">
      <c r="A309" s="1024" t="s">
        <v>1587</v>
      </c>
      <c r="B309" s="156" t="s">
        <v>2826</v>
      </c>
      <c r="C309" s="555">
        <v>42800</v>
      </c>
      <c r="D309" s="158">
        <v>46477</v>
      </c>
      <c r="E309" s="158" t="str">
        <f t="shared" ca="1" si="34"/>
        <v>VIGENTE</v>
      </c>
      <c r="F309" s="158" t="str">
        <f t="shared" ca="1" si="35"/>
        <v>OK</v>
      </c>
      <c r="G309" s="156" t="s">
        <v>1277</v>
      </c>
      <c r="H309" s="556" t="s">
        <v>4971</v>
      </c>
      <c r="I309" s="707" t="s">
        <v>2827</v>
      </c>
      <c r="J309" s="156" t="s">
        <v>4972</v>
      </c>
      <c r="K309" s="807" t="s">
        <v>4973</v>
      </c>
      <c r="L309" s="132"/>
      <c r="M309" s="132"/>
      <c r="N309" s="132"/>
      <c r="O309" s="132"/>
      <c r="P309" s="132"/>
      <c r="Q309" s="132"/>
      <c r="R309" s="2218"/>
      <c r="S309" s="2017"/>
      <c r="T309" s="2017" t="s">
        <v>515</v>
      </c>
      <c r="U309" s="2017"/>
      <c r="V309" s="2017"/>
      <c r="W309" s="2017"/>
      <c r="X309" s="2017"/>
      <c r="Y309" s="2017"/>
      <c r="Z309" s="2017"/>
      <c r="AA309" s="2017"/>
    </row>
    <row r="310" spans="1:27" s="136" customFormat="1" ht="39.75" customHeight="1">
      <c r="A310" s="1025" t="s">
        <v>1597</v>
      </c>
      <c r="B310" s="557" t="s">
        <v>2840</v>
      </c>
      <c r="C310" s="558">
        <v>42801</v>
      </c>
      <c r="D310" s="559">
        <v>46447</v>
      </c>
      <c r="E310" s="559" t="str">
        <f t="shared" ca="1" si="34"/>
        <v>VIGENTE</v>
      </c>
      <c r="F310" s="559" t="str">
        <f t="shared" ca="1" si="35"/>
        <v>OK</v>
      </c>
      <c r="G310" s="557" t="s">
        <v>1277</v>
      </c>
      <c r="H310" s="560" t="s">
        <v>2841</v>
      </c>
      <c r="I310" s="1050" t="s">
        <v>2842</v>
      </c>
      <c r="J310" s="557" t="s">
        <v>2843</v>
      </c>
      <c r="K310" s="876" t="s">
        <v>2844</v>
      </c>
      <c r="L310" s="132"/>
      <c r="M310" s="132"/>
      <c r="N310" s="132"/>
      <c r="O310" s="132"/>
      <c r="P310" s="132"/>
      <c r="Q310" s="132"/>
      <c r="R310" s="2218"/>
      <c r="S310" s="2017"/>
      <c r="T310" s="2017"/>
      <c r="U310" s="2017"/>
      <c r="V310" s="2017"/>
      <c r="W310" s="2017"/>
      <c r="X310" s="2017"/>
      <c r="Y310" s="2017"/>
      <c r="Z310" s="2017"/>
      <c r="AA310" s="2017"/>
    </row>
    <row r="311" spans="1:27" s="136" customFormat="1" ht="39.75" customHeight="1">
      <c r="A311" s="1025" t="s">
        <v>1597</v>
      </c>
      <c r="B311" s="557" t="s">
        <v>2853</v>
      </c>
      <c r="C311" s="558">
        <v>42810</v>
      </c>
      <c r="D311" s="559">
        <v>46477</v>
      </c>
      <c r="E311" s="559" t="str">
        <f t="shared" ca="1" si="34"/>
        <v>VIGENTE</v>
      </c>
      <c r="F311" s="559" t="str">
        <f t="shared" ca="1" si="35"/>
        <v>OK</v>
      </c>
      <c r="G311" s="557" t="s">
        <v>1279</v>
      </c>
      <c r="H311" s="560" t="s">
        <v>4962</v>
      </c>
      <c r="I311" s="1050" t="s">
        <v>4963</v>
      </c>
      <c r="J311" s="557" t="s">
        <v>4854</v>
      </c>
      <c r="K311" s="876" t="s">
        <v>4964</v>
      </c>
      <c r="L311" s="132"/>
      <c r="M311" s="132"/>
      <c r="N311" s="132"/>
      <c r="O311" s="132"/>
      <c r="P311" s="132"/>
      <c r="Q311" s="132"/>
      <c r="R311" s="2218"/>
      <c r="S311" s="2017"/>
      <c r="T311" s="2017"/>
      <c r="U311" s="2017"/>
      <c r="V311" s="2017"/>
      <c r="W311" s="2017"/>
      <c r="X311" s="2017"/>
      <c r="Y311" s="2017"/>
      <c r="Z311" s="2017"/>
      <c r="AA311" s="2017"/>
    </row>
    <row r="312" spans="1:27" s="136" customFormat="1" ht="47.25" customHeight="1">
      <c r="A312" s="1024" t="s">
        <v>1587</v>
      </c>
      <c r="B312" s="156" t="s">
        <v>2857</v>
      </c>
      <c r="C312" s="555">
        <v>42828</v>
      </c>
      <c r="D312" s="158">
        <v>46478</v>
      </c>
      <c r="E312" s="158" t="str">
        <f t="shared" ref="E312:E319" ca="1" si="36">IF(D312&lt;=$T$2,"CADUCADO","VIGENTE")</f>
        <v>VIGENTE</v>
      </c>
      <c r="F312" s="158" t="str">
        <f t="shared" ref="F312:F319" ca="1" si="37">IF($T$2&gt;=(EDATE(D312,-4)),"ALERTA","OK")</f>
        <v>OK</v>
      </c>
      <c r="G312" s="156" t="s">
        <v>1277</v>
      </c>
      <c r="H312" s="556" t="s">
        <v>2856</v>
      </c>
      <c r="I312" s="556" t="s">
        <v>2858</v>
      </c>
      <c r="J312" s="156" t="s">
        <v>2859</v>
      </c>
      <c r="K312" s="807" t="s">
        <v>2860</v>
      </c>
      <c r="L312" s="132"/>
      <c r="M312" s="132"/>
      <c r="N312" s="132"/>
      <c r="O312" s="132"/>
      <c r="P312" s="132"/>
      <c r="Q312" s="132"/>
      <c r="R312" s="2218"/>
      <c r="S312" s="2017"/>
      <c r="T312" s="2017"/>
      <c r="U312" s="2017"/>
      <c r="V312" s="2017"/>
      <c r="W312" s="2017"/>
      <c r="X312" s="2017"/>
      <c r="Y312" s="2017"/>
      <c r="Z312" s="2017"/>
      <c r="AA312" s="2017"/>
    </row>
    <row r="313" spans="1:27" s="136" customFormat="1" ht="56.25" customHeight="1">
      <c r="A313" s="1025" t="s">
        <v>1596</v>
      </c>
      <c r="B313" s="557" t="s">
        <v>2867</v>
      </c>
      <c r="C313" s="558">
        <v>42828</v>
      </c>
      <c r="D313" s="559">
        <v>46478</v>
      </c>
      <c r="E313" s="559" t="str">
        <f t="shared" ca="1" si="36"/>
        <v>VIGENTE</v>
      </c>
      <c r="F313" s="559" t="str">
        <f t="shared" ca="1" si="37"/>
        <v>OK</v>
      </c>
      <c r="G313" s="557" t="s">
        <v>1277</v>
      </c>
      <c r="H313" s="560" t="s">
        <v>5003</v>
      </c>
      <c r="I313" s="560" t="s">
        <v>4560</v>
      </c>
      <c r="J313" s="557" t="s">
        <v>5004</v>
      </c>
      <c r="K313" s="876" t="s">
        <v>5005</v>
      </c>
      <c r="L313" s="132"/>
      <c r="M313" s="132"/>
      <c r="N313" s="132"/>
      <c r="O313" s="132"/>
      <c r="P313" s="132"/>
      <c r="Q313" s="132"/>
      <c r="R313" s="2218"/>
      <c r="S313" s="2017"/>
      <c r="T313" s="2017"/>
      <c r="U313" s="2017"/>
      <c r="V313" s="2017"/>
      <c r="W313" s="2017"/>
      <c r="X313" s="2017"/>
      <c r="Y313" s="2017"/>
      <c r="Z313" s="2017"/>
      <c r="AA313" s="2017"/>
    </row>
    <row r="314" spans="1:27" s="136" customFormat="1" ht="43.5" customHeight="1">
      <c r="A314" s="1025" t="s">
        <v>1596</v>
      </c>
      <c r="B314" s="557" t="s">
        <v>2861</v>
      </c>
      <c r="C314" s="558">
        <v>42828</v>
      </c>
      <c r="D314" s="559">
        <v>46478</v>
      </c>
      <c r="E314" s="559" t="str">
        <f t="shared" ca="1" si="36"/>
        <v>VIGENTE</v>
      </c>
      <c r="F314" s="559" t="str">
        <f t="shared" ca="1" si="37"/>
        <v>OK</v>
      </c>
      <c r="G314" s="557" t="s">
        <v>1277</v>
      </c>
      <c r="H314" s="560" t="s">
        <v>4374</v>
      </c>
      <c r="I314" s="560" t="s">
        <v>4375</v>
      </c>
      <c r="J314" s="557" t="s">
        <v>522</v>
      </c>
      <c r="K314" s="876" t="s">
        <v>4376</v>
      </c>
      <c r="L314" s="132"/>
      <c r="M314" s="132"/>
      <c r="N314" s="132"/>
      <c r="O314" s="132"/>
      <c r="P314" s="132"/>
      <c r="Q314" s="132"/>
      <c r="R314" s="2218"/>
      <c r="S314" s="2017"/>
      <c r="T314" s="2017"/>
      <c r="U314" s="2017"/>
      <c r="V314" s="2017"/>
      <c r="W314" s="2017"/>
      <c r="X314" s="2017"/>
      <c r="Y314" s="2017"/>
      <c r="Z314" s="2017"/>
      <c r="AA314" s="2017"/>
    </row>
    <row r="315" spans="1:27" s="136" customFormat="1" ht="43.5" customHeight="1">
      <c r="A315" s="1025" t="s">
        <v>1596</v>
      </c>
      <c r="B315" s="557" t="s">
        <v>2866</v>
      </c>
      <c r="C315" s="558">
        <v>42828</v>
      </c>
      <c r="D315" s="559">
        <v>46478</v>
      </c>
      <c r="E315" s="559" t="str">
        <f t="shared" ca="1" si="36"/>
        <v>VIGENTE</v>
      </c>
      <c r="F315" s="559" t="str">
        <f t="shared" ca="1" si="37"/>
        <v>OK</v>
      </c>
      <c r="G315" s="557" t="s">
        <v>1277</v>
      </c>
      <c r="H315" s="560" t="s">
        <v>4418</v>
      </c>
      <c r="I315" s="560" t="s">
        <v>4419</v>
      </c>
      <c r="J315" s="557" t="s">
        <v>4420</v>
      </c>
      <c r="K315" s="876" t="s">
        <v>4799</v>
      </c>
      <c r="L315" s="132"/>
      <c r="M315" s="132"/>
      <c r="N315" s="132"/>
      <c r="O315" s="132"/>
      <c r="P315" s="132"/>
      <c r="Q315" s="132"/>
      <c r="R315" s="2218"/>
      <c r="S315" s="2017"/>
      <c r="T315" s="2017"/>
      <c r="U315" s="2017"/>
      <c r="V315" s="2017"/>
      <c r="W315" s="2017"/>
      <c r="X315" s="2017"/>
      <c r="Y315" s="2017"/>
      <c r="Z315" s="2017"/>
      <c r="AA315" s="2017"/>
    </row>
    <row r="316" spans="1:27" s="136" customFormat="1" ht="62.25" customHeight="1">
      <c r="A316" s="1024" t="s">
        <v>1587</v>
      </c>
      <c r="B316" s="156" t="s">
        <v>2862</v>
      </c>
      <c r="C316" s="555">
        <v>42829</v>
      </c>
      <c r="D316" s="158">
        <v>46478</v>
      </c>
      <c r="E316" s="158" t="str">
        <f t="shared" ca="1" si="36"/>
        <v>VIGENTE</v>
      </c>
      <c r="F316" s="158" t="str">
        <f t="shared" ca="1" si="37"/>
        <v>OK</v>
      </c>
      <c r="G316" s="156" t="s">
        <v>1277</v>
      </c>
      <c r="H316" s="556" t="s">
        <v>5011</v>
      </c>
      <c r="I316" s="556" t="s">
        <v>2863</v>
      </c>
      <c r="J316" s="156" t="s">
        <v>2864</v>
      </c>
      <c r="K316" s="807" t="s">
        <v>2865</v>
      </c>
      <c r="L316" s="132"/>
      <c r="M316" s="132"/>
      <c r="N316" s="132"/>
      <c r="O316" s="132"/>
      <c r="P316" s="132"/>
      <c r="Q316" s="132"/>
      <c r="R316" s="2218"/>
      <c r="S316" s="2017"/>
      <c r="T316" s="2017"/>
      <c r="U316" s="2017"/>
      <c r="V316" s="2017"/>
      <c r="W316" s="2017"/>
      <c r="X316" s="2017"/>
      <c r="Y316" s="2017"/>
      <c r="Z316" s="2017"/>
      <c r="AA316" s="2017"/>
    </row>
    <row r="317" spans="1:27" s="136" customFormat="1" ht="37.5" customHeight="1">
      <c r="A317" s="1024" t="s">
        <v>1587</v>
      </c>
      <c r="B317" s="156" t="s">
        <v>2854</v>
      </c>
      <c r="C317" s="555">
        <v>42829</v>
      </c>
      <c r="D317" s="158">
        <v>46478</v>
      </c>
      <c r="E317" s="158" t="str">
        <f t="shared" ca="1" si="36"/>
        <v>VIGENTE</v>
      </c>
      <c r="F317" s="158" t="str">
        <f t="shared" ca="1" si="37"/>
        <v>OK</v>
      </c>
      <c r="G317" s="156" t="s">
        <v>1277</v>
      </c>
      <c r="H317" s="556" t="s">
        <v>1478</v>
      </c>
      <c r="I317" s="707" t="s">
        <v>2855</v>
      </c>
      <c r="J317" s="156" t="s">
        <v>5001</v>
      </c>
      <c r="K317" s="807" t="s">
        <v>5002</v>
      </c>
      <c r="L317" s="132"/>
      <c r="M317" s="132"/>
      <c r="N317" s="132"/>
      <c r="O317" s="132"/>
      <c r="P317" s="132"/>
      <c r="Q317" s="132"/>
      <c r="R317" s="2218"/>
      <c r="S317" s="2017"/>
      <c r="T317" s="2017"/>
      <c r="U317" s="2017"/>
      <c r="V317" s="2017"/>
      <c r="W317" s="2017"/>
      <c r="X317" s="2017"/>
      <c r="Y317" s="2017"/>
      <c r="Z317" s="2017"/>
      <c r="AA317" s="2017"/>
    </row>
    <row r="318" spans="1:27" s="136" customFormat="1" ht="30" customHeight="1">
      <c r="A318" s="1024" t="s">
        <v>1587</v>
      </c>
      <c r="B318" s="156" t="s">
        <v>2868</v>
      </c>
      <c r="C318" s="555">
        <v>42829</v>
      </c>
      <c r="D318" s="158">
        <v>46478</v>
      </c>
      <c r="E318" s="158" t="str">
        <f t="shared" ca="1" si="36"/>
        <v>VIGENTE</v>
      </c>
      <c r="F318" s="158" t="str">
        <f t="shared" ca="1" si="37"/>
        <v>OK</v>
      </c>
      <c r="G318" s="156" t="s">
        <v>1277</v>
      </c>
      <c r="H318" s="556" t="s">
        <v>5006</v>
      </c>
      <c r="I318" s="707" t="s">
        <v>2869</v>
      </c>
      <c r="J318" s="156" t="s">
        <v>5007</v>
      </c>
      <c r="K318" s="807" t="s">
        <v>5008</v>
      </c>
      <c r="L318" s="132"/>
      <c r="M318" s="132"/>
      <c r="N318" s="132"/>
      <c r="O318" s="132"/>
      <c r="P318" s="132"/>
      <c r="Q318" s="132"/>
      <c r="R318" s="2218"/>
      <c r="S318" s="2017"/>
      <c r="T318" s="2017"/>
      <c r="U318" s="2017"/>
      <c r="V318" s="2017"/>
      <c r="W318" s="2017"/>
      <c r="X318" s="2017"/>
      <c r="Y318" s="2017"/>
      <c r="Z318" s="2017"/>
      <c r="AA318" s="2017"/>
    </row>
    <row r="319" spans="1:27" s="136" customFormat="1" ht="47.25" customHeight="1">
      <c r="A319" s="1024" t="s">
        <v>1587</v>
      </c>
      <c r="B319" s="156" t="s">
        <v>2870</v>
      </c>
      <c r="C319" s="555">
        <v>42829</v>
      </c>
      <c r="D319" s="158">
        <v>46478</v>
      </c>
      <c r="E319" s="158" t="str">
        <f t="shared" ca="1" si="36"/>
        <v>VIGENTE</v>
      </c>
      <c r="F319" s="158" t="str">
        <f t="shared" ca="1" si="37"/>
        <v>OK</v>
      </c>
      <c r="G319" s="156" t="s">
        <v>1277</v>
      </c>
      <c r="H319" s="556" t="s">
        <v>5009</v>
      </c>
      <c r="I319" s="707" t="s">
        <v>2871</v>
      </c>
      <c r="J319" s="156" t="s">
        <v>5007</v>
      </c>
      <c r="K319" s="807" t="s">
        <v>5010</v>
      </c>
      <c r="L319" s="132"/>
      <c r="M319" s="132"/>
      <c r="N319" s="132"/>
      <c r="O319" s="132"/>
      <c r="P319" s="132"/>
      <c r="Q319" s="132"/>
      <c r="R319" s="2218"/>
      <c r="S319" s="2017"/>
      <c r="T319" s="2017"/>
      <c r="U319" s="2017"/>
      <c r="V319" s="2017"/>
      <c r="W319" s="2017"/>
      <c r="X319" s="2017"/>
      <c r="Y319" s="2017"/>
      <c r="Z319" s="2017"/>
      <c r="AA319" s="2017"/>
    </row>
    <row r="320" spans="1:27" s="136" customFormat="1" ht="48" customHeight="1">
      <c r="A320" s="1057" t="s">
        <v>1589</v>
      </c>
      <c r="B320" s="1058" t="s">
        <v>2876</v>
      </c>
      <c r="C320" s="1059">
        <v>42863</v>
      </c>
      <c r="D320" s="1060">
        <v>46508</v>
      </c>
      <c r="E320" s="1060" t="str">
        <f t="shared" ref="E320:E327" ca="1" si="38">IF(D320&lt;=$T$2,"CADUCADO","VIGENTE")</f>
        <v>VIGENTE</v>
      </c>
      <c r="F320" s="1060" t="str">
        <f t="shared" ref="F320:F327" ca="1" si="39">IF($T$2&gt;=(EDATE(D320,-4)),"ALERTA","OK")</f>
        <v>OK</v>
      </c>
      <c r="G320" s="1058" t="s">
        <v>1276</v>
      </c>
      <c r="H320" s="1061" t="s">
        <v>4999</v>
      </c>
      <c r="I320" s="1061"/>
      <c r="J320" s="1062"/>
      <c r="K320" s="1063"/>
      <c r="L320" s="132"/>
      <c r="M320" s="132"/>
      <c r="N320" s="132"/>
      <c r="O320" s="132"/>
      <c r="P320" s="132"/>
      <c r="Q320" s="132"/>
      <c r="R320" s="2218"/>
      <c r="S320" s="2017"/>
      <c r="T320" s="2017"/>
      <c r="U320" s="2017"/>
      <c r="V320" s="2017"/>
      <c r="W320" s="2017"/>
      <c r="X320" s="2017"/>
      <c r="Y320" s="2017"/>
      <c r="Z320" s="2017"/>
      <c r="AA320" s="2017"/>
    </row>
    <row r="321" spans="1:27" s="512" customFormat="1" ht="46.5" customHeight="1">
      <c r="A321" s="1024" t="s">
        <v>1588</v>
      </c>
      <c r="B321" s="156" t="s">
        <v>2880</v>
      </c>
      <c r="C321" s="555">
        <v>42863</v>
      </c>
      <c r="D321" s="158">
        <v>46508</v>
      </c>
      <c r="E321" s="158" t="str">
        <f t="shared" ca="1" si="38"/>
        <v>VIGENTE</v>
      </c>
      <c r="F321" s="158" t="str">
        <f t="shared" ca="1" si="39"/>
        <v>OK</v>
      </c>
      <c r="G321" s="156" t="s">
        <v>1276</v>
      </c>
      <c r="H321" s="556" t="s">
        <v>2877</v>
      </c>
      <c r="I321" s="556" t="s">
        <v>2878</v>
      </c>
      <c r="J321" s="156" t="s">
        <v>2879</v>
      </c>
      <c r="K321" s="809">
        <v>4663632</v>
      </c>
      <c r="L321" s="1554"/>
      <c r="M321" s="1554"/>
      <c r="N321" s="1554"/>
      <c r="O321" s="1554"/>
      <c r="P321" s="1554"/>
      <c r="Q321" s="1554"/>
      <c r="R321" s="2228"/>
      <c r="S321" s="1992"/>
      <c r="T321" s="1992"/>
      <c r="U321" s="1992"/>
      <c r="V321" s="1992"/>
      <c r="W321" s="1992"/>
      <c r="X321" s="1992"/>
      <c r="Y321" s="1992"/>
      <c r="Z321" s="1992"/>
      <c r="AA321" s="1992"/>
    </row>
    <row r="322" spans="1:27" s="136" customFormat="1" ht="46.5" customHeight="1">
      <c r="A322" s="1024" t="s">
        <v>1588</v>
      </c>
      <c r="B322" s="156" t="s">
        <v>2881</v>
      </c>
      <c r="C322" s="555">
        <v>42863</v>
      </c>
      <c r="D322" s="158">
        <v>46508</v>
      </c>
      <c r="E322" s="158" t="str">
        <f t="shared" ca="1" si="38"/>
        <v>VIGENTE</v>
      </c>
      <c r="F322" s="158" t="str">
        <f t="shared" ca="1" si="39"/>
        <v>OK</v>
      </c>
      <c r="G322" s="156" t="s">
        <v>1276</v>
      </c>
      <c r="H322" s="556" t="s">
        <v>2882</v>
      </c>
      <c r="I322" s="556" t="s">
        <v>2883</v>
      </c>
      <c r="J322" s="156" t="s">
        <v>2884</v>
      </c>
      <c r="K322" s="809">
        <v>20754765</v>
      </c>
      <c r="L322" s="132"/>
      <c r="M322" s="132"/>
      <c r="N322" s="132"/>
      <c r="O322" s="132"/>
      <c r="P322" s="132"/>
      <c r="Q322" s="132"/>
      <c r="R322" s="2218"/>
      <c r="S322" s="2017"/>
      <c r="T322" s="2017"/>
      <c r="U322" s="2017"/>
      <c r="V322" s="2017"/>
      <c r="W322" s="2017"/>
      <c r="X322" s="2017"/>
      <c r="Y322" s="2017"/>
      <c r="Z322" s="2017"/>
      <c r="AA322" s="2017"/>
    </row>
    <row r="323" spans="1:27" s="136" customFormat="1" ht="46.5" customHeight="1">
      <c r="A323" s="1024" t="s">
        <v>1588</v>
      </c>
      <c r="B323" s="156" t="s">
        <v>2885</v>
      </c>
      <c r="C323" s="555">
        <v>42863</v>
      </c>
      <c r="D323" s="158">
        <v>46508</v>
      </c>
      <c r="E323" s="158" t="str">
        <f t="shared" ca="1" si="38"/>
        <v>VIGENTE</v>
      </c>
      <c r="F323" s="158" t="str">
        <f t="shared" ca="1" si="39"/>
        <v>OK</v>
      </c>
      <c r="G323" s="156" t="s">
        <v>1276</v>
      </c>
      <c r="H323" s="556" t="s">
        <v>2886</v>
      </c>
      <c r="I323" s="556" t="s">
        <v>2887</v>
      </c>
      <c r="J323" s="156" t="s">
        <v>2888</v>
      </c>
      <c r="K323" s="809">
        <v>20763071</v>
      </c>
      <c r="L323" s="132"/>
      <c r="M323" s="132"/>
      <c r="N323" s="132"/>
      <c r="O323" s="132"/>
      <c r="P323" s="132"/>
      <c r="Q323" s="132"/>
      <c r="R323" s="2218"/>
      <c r="S323" s="2017"/>
      <c r="T323" s="2017"/>
      <c r="U323" s="2017"/>
      <c r="V323" s="2017"/>
      <c r="W323" s="2017"/>
      <c r="X323" s="2017"/>
      <c r="Y323" s="2017"/>
      <c r="Z323" s="2017"/>
      <c r="AA323" s="2017"/>
    </row>
    <row r="324" spans="1:27" s="136" customFormat="1" ht="46.5" customHeight="1">
      <c r="A324" s="1024" t="s">
        <v>1588</v>
      </c>
      <c r="B324" s="156" t="s">
        <v>2889</v>
      </c>
      <c r="C324" s="555">
        <v>42863</v>
      </c>
      <c r="D324" s="158">
        <v>46508</v>
      </c>
      <c r="E324" s="158" t="str">
        <f t="shared" ca="1" si="38"/>
        <v>VIGENTE</v>
      </c>
      <c r="F324" s="158" t="str">
        <f t="shared" ca="1" si="39"/>
        <v>OK</v>
      </c>
      <c r="G324" s="156" t="s">
        <v>1276</v>
      </c>
      <c r="H324" s="556" t="s">
        <v>2890</v>
      </c>
      <c r="I324" s="556" t="s">
        <v>2891</v>
      </c>
      <c r="J324" s="156" t="s">
        <v>1755</v>
      </c>
      <c r="K324" s="809">
        <v>20764337</v>
      </c>
      <c r="L324" s="132"/>
      <c r="M324" s="132"/>
      <c r="N324" s="132"/>
      <c r="O324" s="132"/>
      <c r="P324" s="132"/>
      <c r="Q324" s="132"/>
      <c r="R324" s="2218"/>
      <c r="S324" s="2017"/>
      <c r="T324" s="2017"/>
      <c r="U324" s="2017"/>
      <c r="V324" s="2017"/>
      <c r="W324" s="2017"/>
      <c r="X324" s="2017"/>
      <c r="Y324" s="2017"/>
      <c r="Z324" s="2017"/>
      <c r="AA324" s="2017"/>
    </row>
    <row r="325" spans="1:27" s="136" customFormat="1" ht="46.5" customHeight="1">
      <c r="A325" s="1024" t="s">
        <v>1587</v>
      </c>
      <c r="B325" s="156" t="s">
        <v>2907</v>
      </c>
      <c r="C325" s="555">
        <v>42863</v>
      </c>
      <c r="D325" s="158">
        <v>46508</v>
      </c>
      <c r="E325" s="158" t="str">
        <f ca="1">IF(D325&lt;=$T$2,"CADUCADO","VIGENTE")</f>
        <v>VIGENTE</v>
      </c>
      <c r="F325" s="158" t="str">
        <f ca="1">IF($T$2&gt;=(EDATE(D325,-4)),"ALERTA","OK")</f>
        <v>OK</v>
      </c>
      <c r="G325" s="156" t="s">
        <v>1276</v>
      </c>
      <c r="H325" s="556" t="s">
        <v>2906</v>
      </c>
      <c r="I325" s="556" t="s">
        <v>2908</v>
      </c>
      <c r="J325" s="156" t="s">
        <v>5012</v>
      </c>
      <c r="K325" s="807" t="s">
        <v>5013</v>
      </c>
      <c r="L325" s="132"/>
      <c r="M325" s="132"/>
      <c r="N325" s="132"/>
      <c r="O325" s="132"/>
      <c r="P325" s="132"/>
      <c r="Q325" s="132"/>
      <c r="R325" s="2218"/>
      <c r="S325" s="2017"/>
      <c r="T325" s="2017"/>
      <c r="U325" s="2017"/>
      <c r="V325" s="2017"/>
      <c r="W325" s="2017"/>
      <c r="X325" s="2017"/>
      <c r="Y325" s="2017"/>
      <c r="Z325" s="2017"/>
      <c r="AA325" s="2017"/>
    </row>
    <row r="326" spans="1:27" s="136" customFormat="1" ht="46.5" customHeight="1">
      <c r="A326" s="1051" t="s">
        <v>1587</v>
      </c>
      <c r="B326" s="156" t="s">
        <v>2897</v>
      </c>
      <c r="C326" s="1053">
        <v>42863</v>
      </c>
      <c r="D326" s="1054">
        <v>46508</v>
      </c>
      <c r="E326" s="1054" t="str">
        <f ca="1">IF(D326&lt;=$T$2,"CADUCADO","VIGENTE")</f>
        <v>VIGENTE</v>
      </c>
      <c r="F326" s="1054" t="str">
        <f ca="1">IF($T$2&gt;=(EDATE(D326,-4)),"ALERTA","OK")</f>
        <v>OK</v>
      </c>
      <c r="G326" s="1052" t="s">
        <v>1277</v>
      </c>
      <c r="H326" s="1055" t="s">
        <v>2898</v>
      </c>
      <c r="I326" s="556" t="s">
        <v>2899</v>
      </c>
      <c r="J326" s="1052" t="s">
        <v>2900</v>
      </c>
      <c r="K326" s="1056" t="s">
        <v>2901</v>
      </c>
      <c r="L326" s="132"/>
      <c r="M326" s="132"/>
      <c r="N326" s="132"/>
      <c r="O326" s="132"/>
      <c r="P326" s="132"/>
      <c r="Q326" s="132"/>
      <c r="R326" s="2218"/>
      <c r="S326" s="2017"/>
      <c r="T326" s="2017"/>
      <c r="U326" s="2017"/>
      <c r="V326" s="2017"/>
      <c r="W326" s="2017"/>
      <c r="X326" s="2017"/>
      <c r="Y326" s="2017"/>
      <c r="Z326" s="2017"/>
      <c r="AA326" s="2017"/>
    </row>
    <row r="327" spans="1:27" s="136" customFormat="1" ht="46.5" customHeight="1">
      <c r="A327" s="1024" t="s">
        <v>1587</v>
      </c>
      <c r="B327" s="156" t="s">
        <v>2893</v>
      </c>
      <c r="C327" s="555">
        <v>42863</v>
      </c>
      <c r="D327" s="158">
        <v>46508</v>
      </c>
      <c r="E327" s="158" t="str">
        <f t="shared" ca="1" si="38"/>
        <v>VIGENTE</v>
      </c>
      <c r="F327" s="158" t="str">
        <f t="shared" ca="1" si="39"/>
        <v>OK</v>
      </c>
      <c r="G327" s="156" t="s">
        <v>1277</v>
      </c>
      <c r="H327" s="556" t="s">
        <v>2892</v>
      </c>
      <c r="I327" s="556" t="s">
        <v>2894</v>
      </c>
      <c r="J327" s="156" t="s">
        <v>2895</v>
      </c>
      <c r="K327" s="807" t="s">
        <v>2896</v>
      </c>
      <c r="L327" s="132"/>
      <c r="M327" s="132"/>
      <c r="N327" s="132"/>
      <c r="O327" s="132"/>
      <c r="P327" s="132"/>
      <c r="Q327" s="132"/>
      <c r="R327" s="2218"/>
      <c r="S327" s="2017"/>
      <c r="T327" s="2017"/>
      <c r="U327" s="2017"/>
      <c r="V327" s="2017"/>
      <c r="W327" s="2017"/>
      <c r="X327" s="2017"/>
      <c r="Y327" s="2017"/>
      <c r="Z327" s="2017"/>
      <c r="AA327" s="2017"/>
    </row>
    <row r="328" spans="1:27" s="136" customFormat="1" ht="46.5" customHeight="1">
      <c r="A328" s="1024" t="s">
        <v>1587</v>
      </c>
      <c r="B328" s="156" t="s">
        <v>2902</v>
      </c>
      <c r="C328" s="555">
        <v>42863</v>
      </c>
      <c r="D328" s="158">
        <v>46508</v>
      </c>
      <c r="E328" s="158" t="str">
        <f t="shared" ref="E328:E335" ca="1" si="40">IF(D328&lt;=$T$2,"CADUCADO","VIGENTE")</f>
        <v>VIGENTE</v>
      </c>
      <c r="F328" s="158" t="str">
        <f t="shared" ref="F328:F335" ca="1" si="41">IF($T$2&gt;=(EDATE(D328,-4)),"ALERTA","OK")</f>
        <v>OK</v>
      </c>
      <c r="G328" s="156" t="s">
        <v>1277</v>
      </c>
      <c r="H328" s="556" t="s">
        <v>2903</v>
      </c>
      <c r="I328" s="556" t="s">
        <v>2904</v>
      </c>
      <c r="J328" s="159" t="s">
        <v>2895</v>
      </c>
      <c r="K328" s="807" t="s">
        <v>2905</v>
      </c>
      <c r="L328" s="132"/>
      <c r="M328" s="132"/>
      <c r="N328" s="132"/>
      <c r="O328" s="132"/>
      <c r="P328" s="132"/>
      <c r="Q328" s="132"/>
      <c r="R328" s="2218"/>
      <c r="S328" s="2017"/>
      <c r="T328" s="2017"/>
      <c r="U328" s="2017"/>
      <c r="V328" s="2017"/>
      <c r="W328" s="2017"/>
      <c r="X328" s="2017"/>
      <c r="Y328" s="2017"/>
      <c r="Z328" s="2017"/>
      <c r="AA328" s="2017"/>
    </row>
    <row r="329" spans="1:27" s="136" customFormat="1" ht="46.5" customHeight="1">
      <c r="A329" s="1024" t="s">
        <v>1587</v>
      </c>
      <c r="B329" s="156" t="s">
        <v>2873</v>
      </c>
      <c r="C329" s="555">
        <v>42863</v>
      </c>
      <c r="D329" s="158">
        <v>46538</v>
      </c>
      <c r="E329" s="158" t="str">
        <f t="shared" ca="1" si="40"/>
        <v>VIGENTE</v>
      </c>
      <c r="F329" s="158" t="str">
        <f t="shared" ca="1" si="41"/>
        <v>OK</v>
      </c>
      <c r="G329" s="156" t="s">
        <v>1277</v>
      </c>
      <c r="H329" s="556" t="s">
        <v>1049</v>
      </c>
      <c r="I329" s="707" t="s">
        <v>2874</v>
      </c>
      <c r="J329" s="156" t="s">
        <v>5038</v>
      </c>
      <c r="K329" s="807" t="s">
        <v>5039</v>
      </c>
      <c r="L329" s="132"/>
      <c r="M329" s="132"/>
      <c r="N329" s="132"/>
      <c r="O329" s="132"/>
      <c r="P329" s="132"/>
      <c r="Q329" s="132"/>
      <c r="R329" s="2218"/>
      <c r="S329" s="2017"/>
      <c r="T329" s="2017"/>
      <c r="U329" s="2017"/>
      <c r="V329" s="2017"/>
      <c r="W329" s="2017"/>
      <c r="X329" s="2017"/>
      <c r="Y329" s="2017"/>
      <c r="Z329" s="2017"/>
      <c r="AA329" s="2017"/>
    </row>
    <row r="330" spans="1:27" s="136" customFormat="1" ht="46.5" customHeight="1">
      <c r="A330" s="1025" t="s">
        <v>1597</v>
      </c>
      <c r="B330" s="557" t="s">
        <v>2909</v>
      </c>
      <c r="C330" s="558">
        <v>42863</v>
      </c>
      <c r="D330" s="559">
        <v>44682</v>
      </c>
      <c r="E330" s="559" t="str">
        <f t="shared" ca="1" si="40"/>
        <v>CADUCADO</v>
      </c>
      <c r="F330" s="559" t="str">
        <f t="shared" ca="1" si="41"/>
        <v>ALERTA</v>
      </c>
      <c r="G330" s="557" t="s">
        <v>1278</v>
      </c>
      <c r="H330" s="560" t="s">
        <v>4426</v>
      </c>
      <c r="I330" s="560" t="s">
        <v>2910</v>
      </c>
      <c r="J330" s="557" t="s">
        <v>4427</v>
      </c>
      <c r="K330" s="876" t="s">
        <v>4428</v>
      </c>
      <c r="L330" s="132"/>
      <c r="M330" s="132"/>
      <c r="N330" s="132"/>
      <c r="O330" s="132"/>
      <c r="P330" s="132"/>
      <c r="Q330" s="132"/>
      <c r="R330" s="2218"/>
      <c r="S330" s="2017"/>
      <c r="T330" s="2017"/>
      <c r="U330" s="2017"/>
      <c r="V330" s="2017"/>
      <c r="W330" s="2017"/>
      <c r="X330" s="2017"/>
      <c r="Y330" s="2017"/>
      <c r="Z330" s="2017"/>
      <c r="AA330" s="2017"/>
    </row>
    <row r="331" spans="1:27" s="136" customFormat="1" ht="46.5" customHeight="1">
      <c r="A331" s="1025" t="s">
        <v>1596</v>
      </c>
      <c r="B331" s="557" t="s">
        <v>2875</v>
      </c>
      <c r="C331" s="558">
        <v>42863</v>
      </c>
      <c r="D331" s="559">
        <v>44682</v>
      </c>
      <c r="E331" s="559" t="str">
        <f t="shared" ca="1" si="40"/>
        <v>CADUCADO</v>
      </c>
      <c r="F331" s="559" t="str">
        <f t="shared" ca="1" si="41"/>
        <v>ALERTA</v>
      </c>
      <c r="G331" s="557" t="s">
        <v>1278</v>
      </c>
      <c r="H331" s="560" t="s">
        <v>4409</v>
      </c>
      <c r="I331" s="1050" t="s">
        <v>4410</v>
      </c>
      <c r="J331" s="557" t="s">
        <v>4411</v>
      </c>
      <c r="K331" s="876" t="s">
        <v>4412</v>
      </c>
      <c r="L331" s="132"/>
      <c r="M331" s="132"/>
      <c r="N331" s="132"/>
      <c r="O331" s="132"/>
      <c r="P331" s="132"/>
      <c r="Q331" s="132"/>
      <c r="R331" s="2218"/>
      <c r="S331" s="2017"/>
      <c r="T331" s="2017"/>
      <c r="U331" s="2017"/>
      <c r="V331" s="2017"/>
      <c r="W331" s="2017"/>
      <c r="X331" s="2017"/>
      <c r="Y331" s="2017"/>
      <c r="Z331" s="2017"/>
      <c r="AA331" s="2017"/>
    </row>
    <row r="332" spans="1:27" s="136" customFormat="1" ht="46.5" customHeight="1">
      <c r="A332" s="1024" t="s">
        <v>1587</v>
      </c>
      <c r="B332" s="156" t="s">
        <v>3080</v>
      </c>
      <c r="C332" s="555">
        <v>42894</v>
      </c>
      <c r="D332" s="158">
        <v>44713</v>
      </c>
      <c r="E332" s="158" t="str">
        <f t="shared" ca="1" si="40"/>
        <v>CADUCADO</v>
      </c>
      <c r="F332" s="158" t="str">
        <f t="shared" ca="1" si="41"/>
        <v>ALERTA</v>
      </c>
      <c r="G332" s="156" t="s">
        <v>1277</v>
      </c>
      <c r="H332" s="556" t="s">
        <v>2783</v>
      </c>
      <c r="I332" s="707" t="s">
        <v>4760</v>
      </c>
      <c r="J332" s="156" t="s">
        <v>4761</v>
      </c>
      <c r="K332" s="807" t="s">
        <v>4762</v>
      </c>
      <c r="L332" s="132"/>
      <c r="M332" s="132"/>
      <c r="N332" s="132"/>
      <c r="O332" s="132"/>
      <c r="P332" s="132"/>
      <c r="Q332" s="132"/>
      <c r="R332" s="2218"/>
      <c r="S332" s="2017"/>
      <c r="T332" s="2017"/>
      <c r="U332" s="2017"/>
      <c r="V332" s="2017"/>
      <c r="W332" s="2017"/>
      <c r="X332" s="2017"/>
      <c r="Y332" s="2017"/>
      <c r="Z332" s="2017"/>
      <c r="AA332" s="2017"/>
    </row>
    <row r="333" spans="1:27" s="136" customFormat="1" ht="39" customHeight="1">
      <c r="A333" s="1024" t="s">
        <v>1587</v>
      </c>
      <c r="B333" s="156" t="s">
        <v>3081</v>
      </c>
      <c r="C333" s="555">
        <v>42894</v>
      </c>
      <c r="D333" s="158">
        <v>46539</v>
      </c>
      <c r="E333" s="158" t="str">
        <f t="shared" ca="1" si="40"/>
        <v>VIGENTE</v>
      </c>
      <c r="F333" s="158" t="str">
        <f t="shared" ca="1" si="41"/>
        <v>OK</v>
      </c>
      <c r="G333" s="156" t="s">
        <v>1277</v>
      </c>
      <c r="H333" s="556" t="s">
        <v>5071</v>
      </c>
      <c r="I333" s="707" t="s">
        <v>3082</v>
      </c>
      <c r="J333" s="156" t="s">
        <v>3083</v>
      </c>
      <c r="K333" s="807" t="s">
        <v>3084</v>
      </c>
      <c r="L333" s="132"/>
      <c r="M333" s="132"/>
      <c r="N333" s="132"/>
      <c r="O333" s="132"/>
      <c r="P333" s="132"/>
      <c r="Q333" s="132"/>
      <c r="R333" s="2218"/>
      <c r="S333" s="2017"/>
      <c r="T333" s="2017"/>
      <c r="U333" s="2017"/>
      <c r="V333" s="2017"/>
      <c r="W333" s="2017"/>
      <c r="X333" s="2017"/>
      <c r="Y333" s="2017"/>
      <c r="Z333" s="2017"/>
      <c r="AA333" s="2017"/>
    </row>
    <row r="334" spans="1:27" s="1663" customFormat="1" ht="46.5" customHeight="1">
      <c r="A334" s="1029" t="s">
        <v>1589</v>
      </c>
      <c r="B334" s="1036" t="s">
        <v>3087</v>
      </c>
      <c r="C334" s="1037">
        <v>42926</v>
      </c>
      <c r="D334" s="1020">
        <v>46569</v>
      </c>
      <c r="E334" s="1020" t="str">
        <f t="shared" ca="1" si="40"/>
        <v>VIGENTE</v>
      </c>
      <c r="F334" s="1020" t="str">
        <f t="shared" ca="1" si="41"/>
        <v>OK</v>
      </c>
      <c r="G334" s="1036" t="s">
        <v>1277</v>
      </c>
      <c r="H334" s="1021" t="s">
        <v>5276</v>
      </c>
      <c r="I334" s="1698"/>
      <c r="J334" s="1036"/>
      <c r="K334" s="1023"/>
      <c r="L334" s="1104"/>
      <c r="M334" s="1104"/>
      <c r="N334" s="1104"/>
      <c r="O334" s="1104"/>
      <c r="P334" s="1104"/>
      <c r="Q334" s="1104"/>
      <c r="R334" s="2229"/>
      <c r="S334" s="2230"/>
      <c r="T334" s="2230"/>
      <c r="U334" s="2230"/>
      <c r="V334" s="2230"/>
      <c r="W334" s="2230"/>
      <c r="X334" s="2230"/>
      <c r="Y334" s="2230"/>
      <c r="Z334" s="2230"/>
      <c r="AA334" s="2230"/>
    </row>
    <row r="335" spans="1:27" s="1663" customFormat="1" ht="46.5" customHeight="1">
      <c r="A335" s="1024" t="s">
        <v>1588</v>
      </c>
      <c r="B335" s="156" t="s">
        <v>3088</v>
      </c>
      <c r="C335" s="555">
        <v>42926</v>
      </c>
      <c r="D335" s="1700">
        <v>46569</v>
      </c>
      <c r="E335" s="158" t="str">
        <f t="shared" ca="1" si="40"/>
        <v>VIGENTE</v>
      </c>
      <c r="F335" s="158" t="str">
        <f t="shared" ca="1" si="41"/>
        <v>OK</v>
      </c>
      <c r="G335" s="156" t="s">
        <v>1277</v>
      </c>
      <c r="H335" s="159" t="s">
        <v>3090</v>
      </c>
      <c r="I335" s="159" t="s">
        <v>3092</v>
      </c>
      <c r="J335" s="156" t="s">
        <v>3094</v>
      </c>
      <c r="K335" s="807" t="s">
        <v>3096</v>
      </c>
      <c r="L335" s="1104"/>
      <c r="M335" s="1104"/>
      <c r="N335" s="1104"/>
      <c r="O335" s="1104"/>
      <c r="P335" s="1104"/>
      <c r="Q335" s="1104"/>
      <c r="R335" s="2229"/>
      <c r="S335" s="2230"/>
      <c r="T335" s="2230"/>
      <c r="U335" s="2230"/>
      <c r="V335" s="2230"/>
      <c r="W335" s="2230"/>
      <c r="X335" s="2230"/>
      <c r="Y335" s="2230"/>
      <c r="Z335" s="2230"/>
      <c r="AA335" s="2230"/>
    </row>
    <row r="336" spans="1:27" s="1663" customFormat="1" ht="46.5" customHeight="1">
      <c r="A336" s="1024" t="s">
        <v>1588</v>
      </c>
      <c r="B336" s="156" t="s">
        <v>3089</v>
      </c>
      <c r="C336" s="555">
        <v>42926</v>
      </c>
      <c r="D336" s="1700">
        <v>46569</v>
      </c>
      <c r="E336" s="158" t="str">
        <f t="shared" ref="E336:E342" ca="1" si="42">IF(D336&lt;=$T$2,"CADUCADO","VIGENTE")</f>
        <v>VIGENTE</v>
      </c>
      <c r="F336" s="158" t="str">
        <f t="shared" ref="F336:F342" ca="1" si="43">IF($T$2&gt;=(EDATE(D336,-4)),"ALERTA","OK")</f>
        <v>OK</v>
      </c>
      <c r="G336" s="156" t="s">
        <v>1277</v>
      </c>
      <c r="H336" s="159" t="s">
        <v>3091</v>
      </c>
      <c r="I336" s="1699" t="s">
        <v>3093</v>
      </c>
      <c r="J336" s="879" t="s">
        <v>3095</v>
      </c>
      <c r="K336" s="807" t="s">
        <v>3097</v>
      </c>
      <c r="L336" s="1104"/>
      <c r="M336" s="1104"/>
      <c r="N336" s="1104"/>
      <c r="O336" s="1104"/>
      <c r="P336" s="1104"/>
      <c r="Q336" s="1104"/>
      <c r="R336" s="2229"/>
      <c r="S336" s="2230"/>
      <c r="T336" s="2230"/>
      <c r="U336" s="2230"/>
      <c r="V336" s="2230"/>
      <c r="W336" s="2230"/>
      <c r="X336" s="2230"/>
      <c r="Y336" s="2230"/>
      <c r="Z336" s="2230"/>
      <c r="AA336" s="2230"/>
    </row>
    <row r="337" spans="1:179" s="136" customFormat="1" ht="46.5" customHeight="1">
      <c r="A337" s="1025" t="s">
        <v>1597</v>
      </c>
      <c r="B337" s="557" t="s">
        <v>3112</v>
      </c>
      <c r="C337" s="558">
        <v>42926</v>
      </c>
      <c r="D337" s="559">
        <v>46569</v>
      </c>
      <c r="E337" s="559" t="str">
        <f ca="1">IF(D337&lt;=$T$2,"CADUCADO","VIGENTE")</f>
        <v>VIGENTE</v>
      </c>
      <c r="F337" s="559" t="str">
        <f ca="1">IF($T$2&gt;=(EDATE(D337,-4)),"ALERTA","OK")</f>
        <v>OK</v>
      </c>
      <c r="G337" s="557" t="s">
        <v>1278</v>
      </c>
      <c r="H337" s="999" t="s">
        <v>4345</v>
      </c>
      <c r="I337" s="999" t="s">
        <v>4346</v>
      </c>
      <c r="J337" s="557" t="s">
        <v>4347</v>
      </c>
      <c r="K337" s="876" t="s">
        <v>6451</v>
      </c>
      <c r="L337" s="132"/>
      <c r="M337" s="132"/>
      <c r="N337" s="132"/>
      <c r="O337" s="132"/>
      <c r="P337" s="132"/>
      <c r="Q337" s="132"/>
      <c r="R337" s="2218"/>
      <c r="S337" s="2017"/>
      <c r="T337" s="2017"/>
      <c r="U337" s="2017"/>
      <c r="V337" s="2017"/>
      <c r="W337" s="2017"/>
      <c r="X337" s="2017"/>
      <c r="Y337" s="2017"/>
      <c r="Z337" s="2017"/>
      <c r="AA337" s="2017"/>
    </row>
    <row r="338" spans="1:179" s="1663" customFormat="1" ht="113.25" customHeight="1">
      <c r="A338" s="1664" t="s">
        <v>2685</v>
      </c>
      <c r="B338" s="1133" t="s">
        <v>3113</v>
      </c>
      <c r="C338" s="1134">
        <v>42926</v>
      </c>
      <c r="D338" s="1076">
        <v>44772</v>
      </c>
      <c r="E338" s="1076" t="str">
        <f ca="1">IF(D338&lt;=$T$2,"CADUCADO","VIGENTE")</f>
        <v>CADUCADO</v>
      </c>
      <c r="F338" s="1076" t="str">
        <f ca="1">IF($T$2&gt;=(EDATE(D338,-4)),"ALERTA","OK")</f>
        <v>ALERTA</v>
      </c>
      <c r="G338" s="1133" t="s">
        <v>1278</v>
      </c>
      <c r="H338" s="1006" t="s">
        <v>3115</v>
      </c>
      <c r="I338" s="1006" t="s">
        <v>3114</v>
      </c>
      <c r="J338" s="1133" t="s">
        <v>3116</v>
      </c>
      <c r="K338" s="1665" t="s">
        <v>3117</v>
      </c>
      <c r="L338" s="1104"/>
      <c r="M338" s="1104"/>
      <c r="N338" s="1104"/>
      <c r="O338" s="1104"/>
      <c r="P338" s="1104"/>
      <c r="Q338" s="1104"/>
      <c r="R338" s="2229"/>
      <c r="S338" s="2230"/>
      <c r="T338" s="2230"/>
      <c r="U338" s="2230"/>
      <c r="V338" s="2230"/>
      <c r="W338" s="2230"/>
      <c r="X338" s="2230"/>
      <c r="Y338" s="2230"/>
      <c r="Z338" s="2230"/>
      <c r="AA338" s="2230"/>
    </row>
    <row r="339" spans="1:179" s="1663" customFormat="1" ht="46.5" customHeight="1">
      <c r="A339" s="1664" t="s">
        <v>1597</v>
      </c>
      <c r="B339" s="1133" t="s">
        <v>3111</v>
      </c>
      <c r="C339" s="1134">
        <v>42926</v>
      </c>
      <c r="D339" s="1076">
        <v>44743</v>
      </c>
      <c r="E339" s="1076" t="str">
        <f ca="1">IF(D339&lt;=$T$2,"CADUCADO","VIGENTE")</f>
        <v>CADUCADO</v>
      </c>
      <c r="F339" s="1076" t="str">
        <f ca="1">IF($T$2&gt;=(EDATE(D339,-4)),"ALERTA","OK")</f>
        <v>ALERTA</v>
      </c>
      <c r="G339" s="1133" t="s">
        <v>1278</v>
      </c>
      <c r="H339" s="1006" t="s">
        <v>4342</v>
      </c>
      <c r="I339" s="1006" t="s">
        <v>4343</v>
      </c>
      <c r="J339" s="1133" t="s">
        <v>4338</v>
      </c>
      <c r="K339" s="1665" t="s">
        <v>4344</v>
      </c>
      <c r="L339" s="1104"/>
      <c r="M339" s="1104"/>
      <c r="N339" s="1104"/>
      <c r="O339" s="1104"/>
      <c r="P339" s="1104"/>
      <c r="Q339" s="1104"/>
      <c r="R339" s="2229"/>
      <c r="S339" s="2230"/>
      <c r="T339" s="2230"/>
      <c r="U339" s="2230"/>
      <c r="V339" s="2230"/>
      <c r="W339" s="2230"/>
      <c r="X339" s="2230"/>
      <c r="Y339" s="2230"/>
      <c r="Z339" s="2230"/>
      <c r="AA339" s="2230"/>
    </row>
    <row r="340" spans="1:179" s="1666" customFormat="1" ht="53.25" customHeight="1">
      <c r="A340" s="1024" t="s">
        <v>1587</v>
      </c>
      <c r="B340" s="156" t="s">
        <v>3118</v>
      </c>
      <c r="C340" s="555">
        <v>42926</v>
      </c>
      <c r="D340" s="158">
        <v>46598</v>
      </c>
      <c r="E340" s="158" t="str">
        <f ca="1">IF(D340&lt;=$T$2,"CADUCADO","VIGENTE")</f>
        <v>VIGENTE</v>
      </c>
      <c r="F340" s="158" t="str">
        <f ca="1">IF($T$2&gt;=(EDATE(D340,-4)),"ALERTA","OK")</f>
        <v>OK</v>
      </c>
      <c r="G340" s="156" t="s">
        <v>1278</v>
      </c>
      <c r="H340" s="159" t="s">
        <v>5594</v>
      </c>
      <c r="I340" s="159" t="s">
        <v>5595</v>
      </c>
      <c r="J340" s="156" t="s">
        <v>5596</v>
      </c>
      <c r="K340" s="807" t="s">
        <v>5597</v>
      </c>
      <c r="L340" s="1104"/>
      <c r="M340" s="1104"/>
      <c r="N340" s="1104"/>
      <c r="O340" s="1104"/>
      <c r="P340" s="1104"/>
      <c r="Q340" s="1104"/>
      <c r="R340" s="2229"/>
      <c r="S340" s="2230"/>
      <c r="T340" s="2230"/>
      <c r="U340" s="2230"/>
      <c r="V340" s="2230"/>
      <c r="W340" s="2230"/>
      <c r="X340" s="2230"/>
      <c r="Y340" s="2230"/>
      <c r="Z340" s="2230"/>
      <c r="AA340" s="2230"/>
      <c r="AB340" s="1663"/>
      <c r="AC340" s="1663"/>
      <c r="AD340" s="1663"/>
      <c r="AE340" s="1663"/>
      <c r="AF340" s="1663"/>
      <c r="AG340" s="1663"/>
      <c r="AH340" s="1663"/>
      <c r="AI340" s="1663"/>
      <c r="AJ340" s="1663"/>
      <c r="AK340" s="1663"/>
      <c r="AL340" s="1663"/>
      <c r="AM340" s="1663"/>
      <c r="AN340" s="1663"/>
      <c r="AO340" s="1663"/>
      <c r="AP340" s="1663"/>
      <c r="AQ340" s="1663"/>
      <c r="AR340" s="1663"/>
      <c r="AS340" s="1663"/>
      <c r="AT340" s="1663"/>
      <c r="AU340" s="1663"/>
      <c r="AV340" s="1663"/>
      <c r="AW340" s="1663"/>
      <c r="AX340" s="1663"/>
      <c r="AY340" s="1663"/>
      <c r="AZ340" s="1663"/>
      <c r="BA340" s="1663"/>
      <c r="BB340" s="1663"/>
      <c r="BC340" s="1663"/>
      <c r="BD340" s="1663"/>
      <c r="BE340" s="1663"/>
      <c r="BF340" s="1663"/>
      <c r="BG340" s="1663"/>
      <c r="BH340" s="1663"/>
      <c r="BI340" s="1663"/>
      <c r="BJ340" s="1663"/>
      <c r="BK340" s="1663"/>
      <c r="BL340" s="1663"/>
      <c r="BM340" s="1663"/>
      <c r="BN340" s="1663"/>
      <c r="BO340" s="1663"/>
      <c r="BP340" s="1663"/>
      <c r="BQ340" s="1663"/>
      <c r="BR340" s="1663"/>
      <c r="BS340" s="1663"/>
      <c r="BT340" s="1663"/>
      <c r="BU340" s="1663"/>
      <c r="BV340" s="1663"/>
      <c r="BW340" s="1663"/>
      <c r="BX340" s="1663"/>
      <c r="BY340" s="1663"/>
      <c r="BZ340" s="1663"/>
      <c r="CA340" s="1663"/>
      <c r="CB340" s="1663"/>
      <c r="CC340" s="1663"/>
      <c r="CD340" s="1663"/>
      <c r="CE340" s="1663"/>
      <c r="CF340" s="1663"/>
      <c r="CG340" s="1663"/>
      <c r="CH340" s="1663"/>
      <c r="CI340" s="1663"/>
      <c r="CJ340" s="1663"/>
      <c r="CK340" s="1663"/>
      <c r="CL340" s="1663"/>
      <c r="CM340" s="1663"/>
      <c r="CN340" s="1663"/>
      <c r="CO340" s="1663"/>
      <c r="CP340" s="1663"/>
      <c r="CQ340" s="1663"/>
      <c r="CR340" s="1663"/>
      <c r="CS340" s="1663"/>
      <c r="CT340" s="1663"/>
      <c r="CU340" s="1663"/>
      <c r="CV340" s="1663"/>
      <c r="CW340" s="1663"/>
      <c r="CX340" s="1663"/>
      <c r="CY340" s="1663"/>
      <c r="CZ340" s="1663"/>
      <c r="DA340" s="1663"/>
      <c r="DB340" s="1663"/>
      <c r="DC340" s="1663"/>
      <c r="DD340" s="1663"/>
      <c r="DE340" s="1663"/>
      <c r="DF340" s="1663"/>
      <c r="DG340" s="1663"/>
      <c r="DH340" s="1663"/>
      <c r="DI340" s="1663"/>
      <c r="DJ340" s="1663"/>
      <c r="DK340" s="1663"/>
      <c r="DL340" s="1663"/>
      <c r="DM340" s="1663"/>
      <c r="DN340" s="1663"/>
      <c r="DO340" s="1663"/>
      <c r="DP340" s="1663"/>
      <c r="DQ340" s="1663"/>
      <c r="DR340" s="1663"/>
      <c r="DS340" s="1663"/>
      <c r="DT340" s="1663"/>
      <c r="DU340" s="1663"/>
      <c r="DV340" s="1663"/>
      <c r="DW340" s="1663"/>
      <c r="DX340" s="1663"/>
      <c r="DY340" s="1663"/>
      <c r="DZ340" s="1663"/>
      <c r="EA340" s="1663"/>
      <c r="EB340" s="1663"/>
      <c r="EC340" s="1663"/>
      <c r="ED340" s="1663"/>
      <c r="EE340" s="1663"/>
      <c r="EF340" s="1663"/>
      <c r="EG340" s="1663"/>
      <c r="EH340" s="1663"/>
      <c r="EI340" s="1663"/>
      <c r="EJ340" s="1663"/>
      <c r="EK340" s="1663"/>
      <c r="EL340" s="1663"/>
      <c r="EM340" s="1663"/>
      <c r="EN340" s="1663"/>
      <c r="EO340" s="1663"/>
      <c r="EP340" s="1663"/>
      <c r="EQ340" s="1663"/>
      <c r="ER340" s="1663"/>
      <c r="ES340" s="1663"/>
      <c r="ET340" s="1663"/>
      <c r="EU340" s="1663"/>
      <c r="EV340" s="1663"/>
      <c r="EW340" s="1663"/>
      <c r="EX340" s="1663"/>
      <c r="EY340" s="1663"/>
      <c r="EZ340" s="1663"/>
      <c r="FA340" s="1663"/>
      <c r="FB340" s="1663"/>
      <c r="FC340" s="1663"/>
      <c r="FD340" s="1663"/>
      <c r="FE340" s="1663"/>
      <c r="FF340" s="1663"/>
      <c r="FG340" s="1663"/>
      <c r="FH340" s="1663"/>
      <c r="FI340" s="1663"/>
      <c r="FJ340" s="1663"/>
      <c r="FK340" s="1663"/>
      <c r="FL340" s="1663"/>
      <c r="FM340" s="1663"/>
      <c r="FN340" s="1663"/>
      <c r="FO340" s="1663"/>
      <c r="FP340" s="1663"/>
      <c r="FQ340" s="1663"/>
      <c r="FR340" s="1663"/>
      <c r="FS340" s="1663"/>
      <c r="FT340" s="1663"/>
      <c r="FU340" s="1663"/>
      <c r="FV340" s="1663"/>
      <c r="FW340" s="1663"/>
    </row>
    <row r="341" spans="1:179" s="1663" customFormat="1" ht="46.5" customHeight="1">
      <c r="A341" s="1024" t="s">
        <v>1587</v>
      </c>
      <c r="B341" s="156" t="s">
        <v>3110</v>
      </c>
      <c r="C341" s="555">
        <v>42927</v>
      </c>
      <c r="D341" s="158">
        <v>46598</v>
      </c>
      <c r="E341" s="158" t="str">
        <f t="shared" ca="1" si="42"/>
        <v>VIGENTE</v>
      </c>
      <c r="F341" s="158" t="str">
        <f t="shared" ca="1" si="43"/>
        <v>OK</v>
      </c>
      <c r="G341" s="156" t="s">
        <v>1277</v>
      </c>
      <c r="H341" s="159" t="s">
        <v>3106</v>
      </c>
      <c r="I341" s="159" t="s">
        <v>3107</v>
      </c>
      <c r="J341" s="156" t="s">
        <v>3109</v>
      </c>
      <c r="K341" s="807" t="s">
        <v>3108</v>
      </c>
      <c r="L341" s="1104"/>
      <c r="M341" s="1104"/>
      <c r="N341" s="1104"/>
      <c r="O341" s="1104"/>
      <c r="P341" s="1104"/>
      <c r="Q341" s="1104"/>
      <c r="R341" s="2229"/>
      <c r="S341" s="2230"/>
      <c r="T341" s="2230"/>
      <c r="U341" s="2230"/>
      <c r="V341" s="2230"/>
      <c r="W341" s="2230"/>
      <c r="X341" s="2230"/>
      <c r="Y341" s="2230"/>
      <c r="Z341" s="2230"/>
      <c r="AA341" s="2230"/>
    </row>
    <row r="342" spans="1:179" s="136" customFormat="1" ht="46.5" customHeight="1">
      <c r="A342" s="1024" t="s">
        <v>1587</v>
      </c>
      <c r="B342" s="156" t="s">
        <v>3130</v>
      </c>
      <c r="C342" s="555">
        <v>42961</v>
      </c>
      <c r="D342" s="158">
        <v>46613</v>
      </c>
      <c r="E342" s="158" t="str">
        <f t="shared" ca="1" si="42"/>
        <v>VIGENTE</v>
      </c>
      <c r="F342" s="158" t="str">
        <f t="shared" ca="1" si="43"/>
        <v>OK</v>
      </c>
      <c r="G342" s="156" t="s">
        <v>1278</v>
      </c>
      <c r="H342" s="159" t="s">
        <v>3128</v>
      </c>
      <c r="I342" s="159" t="s">
        <v>3129</v>
      </c>
      <c r="J342" s="156" t="s">
        <v>4832</v>
      </c>
      <c r="K342" s="807" t="s">
        <v>4833</v>
      </c>
      <c r="L342" s="132"/>
      <c r="M342" s="132"/>
      <c r="N342" s="132"/>
      <c r="O342" s="132"/>
      <c r="P342" s="132"/>
      <c r="Q342" s="132"/>
      <c r="R342" s="2218"/>
      <c r="S342" s="2017"/>
      <c r="T342" s="2017"/>
      <c r="U342" s="2017"/>
      <c r="V342" s="2017"/>
      <c r="W342" s="2017"/>
      <c r="X342" s="2017"/>
      <c r="Y342" s="2017"/>
      <c r="Z342" s="2017"/>
      <c r="AA342" s="2017"/>
    </row>
    <row r="343" spans="1:179" s="136" customFormat="1" ht="46.5" customHeight="1">
      <c r="A343" s="1046" t="s">
        <v>1597</v>
      </c>
      <c r="B343" s="946" t="s">
        <v>3142</v>
      </c>
      <c r="C343" s="1047">
        <v>42992</v>
      </c>
      <c r="D343" s="947">
        <v>46644</v>
      </c>
      <c r="E343" s="947" t="str">
        <f t="shared" ref="E343:E348" ca="1" si="44">IF(D343&lt;=$T$2,"CADUCADO","VIGENTE")</f>
        <v>VIGENTE</v>
      </c>
      <c r="F343" s="947" t="str">
        <f t="shared" ref="F343:F348" ca="1" si="45">IF($T$2&gt;=(EDATE(D343,-4)),"ALERTA","OK")</f>
        <v>OK</v>
      </c>
      <c r="G343" s="946" t="s">
        <v>1278</v>
      </c>
      <c r="H343" s="948" t="s">
        <v>5097</v>
      </c>
      <c r="I343" s="948" t="s">
        <v>3143</v>
      </c>
      <c r="J343" s="948" t="s">
        <v>3144</v>
      </c>
      <c r="K343" s="1049" t="s">
        <v>5098</v>
      </c>
      <c r="L343" s="132"/>
      <c r="M343" s="132"/>
      <c r="N343" s="132"/>
      <c r="O343" s="132"/>
      <c r="P343" s="132"/>
      <c r="Q343" s="132"/>
      <c r="R343" s="2218"/>
      <c r="S343" s="2017"/>
      <c r="T343" s="2017"/>
      <c r="U343" s="2017"/>
      <c r="V343" s="2017"/>
      <c r="W343" s="2017"/>
      <c r="X343" s="2017"/>
      <c r="Y343" s="2017"/>
      <c r="Z343" s="2017"/>
      <c r="AA343" s="2017"/>
    </row>
    <row r="344" spans="1:179" s="136" customFormat="1" ht="46.5" customHeight="1">
      <c r="A344" s="1024" t="s">
        <v>1587</v>
      </c>
      <c r="B344" s="156" t="s">
        <v>3138</v>
      </c>
      <c r="C344" s="555">
        <v>42992</v>
      </c>
      <c r="D344" s="158">
        <v>46644</v>
      </c>
      <c r="E344" s="158" t="str">
        <f t="shared" ca="1" si="44"/>
        <v>VIGENTE</v>
      </c>
      <c r="F344" s="158" t="str">
        <f t="shared" ca="1" si="45"/>
        <v>OK</v>
      </c>
      <c r="G344" s="156" t="s">
        <v>1278</v>
      </c>
      <c r="H344" s="159" t="s">
        <v>3137</v>
      </c>
      <c r="I344" s="1668" t="s">
        <v>3141</v>
      </c>
      <c r="J344" s="156" t="s">
        <v>3140</v>
      </c>
      <c r="K344" s="807" t="s">
        <v>3139</v>
      </c>
      <c r="L344" s="132"/>
      <c r="M344" s="132"/>
      <c r="N344" s="132"/>
      <c r="O344" s="132"/>
      <c r="P344" s="132"/>
      <c r="Q344" s="132"/>
      <c r="R344" s="2218"/>
      <c r="S344" s="2017"/>
      <c r="T344" s="2017"/>
      <c r="U344" s="2017"/>
      <c r="V344" s="2017"/>
      <c r="W344" s="2017"/>
      <c r="X344" s="2017"/>
      <c r="Y344" s="2017"/>
      <c r="Z344" s="2017"/>
      <c r="AA344" s="2017"/>
    </row>
    <row r="345" spans="1:179" s="1663" customFormat="1" ht="72.75" customHeight="1">
      <c r="A345" s="1025" t="s">
        <v>1597</v>
      </c>
      <c r="B345" s="557" t="s">
        <v>3168</v>
      </c>
      <c r="C345" s="558">
        <v>43019</v>
      </c>
      <c r="D345" s="559">
        <v>46674</v>
      </c>
      <c r="E345" s="559" t="str">
        <f t="shared" ca="1" si="44"/>
        <v>VIGENTE</v>
      </c>
      <c r="F345" s="559" t="str">
        <f t="shared" ca="1" si="45"/>
        <v>OK</v>
      </c>
      <c r="G345" s="557" t="s">
        <v>1278</v>
      </c>
      <c r="H345" s="999" t="s">
        <v>4872</v>
      </c>
      <c r="I345" s="999" t="s">
        <v>4873</v>
      </c>
      <c r="J345" s="557" t="s">
        <v>4874</v>
      </c>
      <c r="K345" s="876" t="s">
        <v>4875</v>
      </c>
      <c r="L345" s="1104"/>
      <c r="M345" s="1104"/>
      <c r="N345" s="1104"/>
      <c r="O345" s="1104"/>
      <c r="P345" s="1104"/>
      <c r="Q345" s="1104"/>
      <c r="R345" s="2229"/>
      <c r="S345" s="2230"/>
      <c r="T345" s="2230"/>
      <c r="U345" s="2230"/>
      <c r="V345" s="2230"/>
      <c r="W345" s="2230"/>
      <c r="X345" s="2230"/>
      <c r="Y345" s="2230"/>
      <c r="Z345" s="2230"/>
      <c r="AA345" s="2230"/>
    </row>
    <row r="346" spans="1:179" s="136" customFormat="1" ht="60.75" customHeight="1">
      <c r="A346" s="1024" t="s">
        <v>1587</v>
      </c>
      <c r="B346" s="156" t="s">
        <v>3178</v>
      </c>
      <c r="C346" s="555">
        <v>43052</v>
      </c>
      <c r="D346" s="158">
        <v>46705</v>
      </c>
      <c r="E346" s="158" t="str">
        <f t="shared" ca="1" si="44"/>
        <v>VIGENTE</v>
      </c>
      <c r="F346" s="158" t="str">
        <f t="shared" ca="1" si="45"/>
        <v>OK</v>
      </c>
      <c r="G346" s="156" t="s">
        <v>1277</v>
      </c>
      <c r="H346" s="556" t="s">
        <v>806</v>
      </c>
      <c r="I346" s="556" t="s">
        <v>3179</v>
      </c>
      <c r="J346" s="156" t="s">
        <v>5268</v>
      </c>
      <c r="K346" s="807" t="s">
        <v>5267</v>
      </c>
      <c r="L346" s="132"/>
      <c r="M346" s="132"/>
      <c r="N346" s="132"/>
      <c r="O346" s="132"/>
      <c r="P346" s="132"/>
      <c r="Q346" s="132"/>
      <c r="R346" s="2218"/>
      <c r="S346" s="2017"/>
      <c r="T346" s="2017"/>
      <c r="U346" s="2017"/>
      <c r="V346" s="2017"/>
      <c r="W346" s="2017"/>
      <c r="X346" s="2017"/>
      <c r="Y346" s="2017"/>
      <c r="Z346" s="2017"/>
      <c r="AA346" s="2017"/>
    </row>
    <row r="347" spans="1:179" s="136" customFormat="1" ht="75.75" customHeight="1">
      <c r="A347" s="1024" t="s">
        <v>1587</v>
      </c>
      <c r="B347" s="156" t="s">
        <v>3199</v>
      </c>
      <c r="C347" s="555">
        <v>43109</v>
      </c>
      <c r="D347" s="158">
        <v>46761</v>
      </c>
      <c r="E347" s="158" t="str">
        <f t="shared" ca="1" si="44"/>
        <v>VIGENTE</v>
      </c>
      <c r="F347" s="158" t="str">
        <f t="shared" ca="1" si="45"/>
        <v>OK</v>
      </c>
      <c r="G347" s="156" t="s">
        <v>1277</v>
      </c>
      <c r="H347" s="556" t="s">
        <v>3198</v>
      </c>
      <c r="I347" s="556" t="s">
        <v>3200</v>
      </c>
      <c r="J347" s="156" t="s">
        <v>2859</v>
      </c>
      <c r="K347" s="807" t="s">
        <v>3201</v>
      </c>
      <c r="L347" s="132"/>
      <c r="M347" s="132"/>
      <c r="N347" s="132"/>
      <c r="O347" s="132"/>
      <c r="P347" s="132"/>
      <c r="Q347" s="132"/>
      <c r="R347" s="2218"/>
      <c r="S347" s="2017"/>
      <c r="T347" s="2017"/>
      <c r="U347" s="2017"/>
      <c r="V347" s="2017"/>
      <c r="W347" s="2017"/>
      <c r="X347" s="2017"/>
      <c r="Y347" s="2017"/>
      <c r="Z347" s="2017"/>
      <c r="AA347" s="2017"/>
    </row>
    <row r="348" spans="1:179" s="136" customFormat="1" ht="46.5" customHeight="1">
      <c r="A348" s="1025" t="s">
        <v>1597</v>
      </c>
      <c r="B348" s="557" t="s">
        <v>3202</v>
      </c>
      <c r="C348" s="558">
        <v>43115</v>
      </c>
      <c r="D348" s="559">
        <v>46767</v>
      </c>
      <c r="E348" s="559" t="str">
        <f t="shared" ca="1" si="44"/>
        <v>VIGENTE</v>
      </c>
      <c r="F348" s="559" t="str">
        <f t="shared" ca="1" si="45"/>
        <v>OK</v>
      </c>
      <c r="G348" s="557" t="s">
        <v>1277</v>
      </c>
      <c r="H348" s="560" t="s">
        <v>5273</v>
      </c>
      <c r="I348" s="560" t="s">
        <v>3203</v>
      </c>
      <c r="J348" s="557" t="s">
        <v>5274</v>
      </c>
      <c r="K348" s="876" t="s">
        <v>5275</v>
      </c>
      <c r="L348" s="132"/>
      <c r="M348" s="132"/>
      <c r="N348" s="132"/>
      <c r="O348" s="132"/>
      <c r="P348" s="132"/>
      <c r="Q348" s="132"/>
      <c r="R348" s="2218"/>
      <c r="S348" s="2017"/>
      <c r="T348" s="2017"/>
      <c r="U348" s="2017"/>
      <c r="V348" s="2017"/>
      <c r="W348" s="2017"/>
      <c r="X348" s="2017"/>
      <c r="Y348" s="2017"/>
      <c r="Z348" s="2017"/>
      <c r="AA348" s="2017"/>
    </row>
    <row r="349" spans="1:179" s="136" customFormat="1" ht="46.5" customHeight="1">
      <c r="A349" s="1025" t="s">
        <v>1597</v>
      </c>
      <c r="B349" s="557" t="s">
        <v>3214</v>
      </c>
      <c r="C349" s="558">
        <v>43146</v>
      </c>
      <c r="D349" s="559">
        <v>44972</v>
      </c>
      <c r="E349" s="559" t="str">
        <f ca="1">IF(D349&lt;=$T$2,"CADUCADO","VIGENTE")</f>
        <v>CADUCADO</v>
      </c>
      <c r="F349" s="559" t="str">
        <f ca="1">IF($T$2&gt;=(EDATE(D349,-4)),"ALERTA","OK")</f>
        <v>ALERTA</v>
      </c>
      <c r="G349" s="557" t="s">
        <v>1279</v>
      </c>
      <c r="H349" s="560" t="s">
        <v>3221</v>
      </c>
      <c r="I349" s="560" t="s">
        <v>3222</v>
      </c>
      <c r="J349" s="557" t="s">
        <v>3223</v>
      </c>
      <c r="K349" s="876" t="s">
        <v>3224</v>
      </c>
      <c r="L349" s="132"/>
      <c r="M349" s="132"/>
      <c r="N349" s="132"/>
      <c r="O349" s="132"/>
      <c r="P349" s="132"/>
      <c r="Q349" s="132"/>
      <c r="R349" s="2218"/>
      <c r="S349" s="2017"/>
      <c r="T349" s="2017"/>
      <c r="U349" s="2017"/>
      <c r="V349" s="2017"/>
      <c r="W349" s="2017"/>
      <c r="X349" s="2017"/>
      <c r="Y349" s="2017"/>
      <c r="Z349" s="2017"/>
      <c r="AA349" s="2017"/>
    </row>
    <row r="350" spans="1:179" s="136" customFormat="1" ht="58.5" customHeight="1">
      <c r="A350" s="1025" t="s">
        <v>1597</v>
      </c>
      <c r="B350" s="557" t="s">
        <v>3213</v>
      </c>
      <c r="C350" s="558">
        <v>43147</v>
      </c>
      <c r="D350" s="559">
        <v>46799</v>
      </c>
      <c r="E350" s="559" t="str">
        <f ca="1">IF(D350&lt;=$T$2,"CADUCADO","VIGENTE")</f>
        <v>VIGENTE</v>
      </c>
      <c r="F350" s="559" t="str">
        <f ca="1">IF($T$2&gt;=(EDATE(D350,-4)),"ALERTA","OK")</f>
        <v>OK</v>
      </c>
      <c r="G350" s="557" t="s">
        <v>1279</v>
      </c>
      <c r="H350" s="560" t="s">
        <v>4054</v>
      </c>
      <c r="I350" s="560" t="s">
        <v>3215</v>
      </c>
      <c r="J350" s="557" t="s">
        <v>4055</v>
      </c>
      <c r="K350" s="998" t="s">
        <v>4056</v>
      </c>
      <c r="L350" s="132"/>
      <c r="M350" s="132"/>
      <c r="N350" s="132"/>
      <c r="O350" s="132"/>
      <c r="P350" s="132"/>
      <c r="Q350" s="132"/>
      <c r="R350" s="2218"/>
      <c r="S350" s="2017"/>
      <c r="T350" s="2017"/>
      <c r="U350" s="2017"/>
      <c r="V350" s="2017"/>
      <c r="W350" s="2017"/>
      <c r="X350" s="2017"/>
      <c r="Y350" s="2017"/>
      <c r="Z350" s="2017"/>
      <c r="AA350" s="2017"/>
    </row>
    <row r="351" spans="1:179" s="708" customFormat="1" ht="45" customHeight="1">
      <c r="A351" s="1024" t="s">
        <v>1587</v>
      </c>
      <c r="B351" s="156" t="s">
        <v>3220</v>
      </c>
      <c r="C351" s="555">
        <v>43147</v>
      </c>
      <c r="D351" s="158">
        <v>46799</v>
      </c>
      <c r="E351" s="158" t="str">
        <f ca="1">IF(D351&lt;=$T$2,"CADUCADO","VIGENTE")</f>
        <v>VIGENTE</v>
      </c>
      <c r="F351" s="158" t="str">
        <f ca="1">IF($T$2&gt;=(EDATE(D351,-4)),"ALERTA","OK")</f>
        <v>OK</v>
      </c>
      <c r="G351" s="156" t="s">
        <v>1278</v>
      </c>
      <c r="H351" s="556" t="s">
        <v>3216</v>
      </c>
      <c r="I351" s="556" t="s">
        <v>3217</v>
      </c>
      <c r="J351" s="156" t="s">
        <v>3218</v>
      </c>
      <c r="K351" s="809" t="s">
        <v>3219</v>
      </c>
      <c r="L351" s="132"/>
      <c r="M351" s="132"/>
      <c r="N351" s="132"/>
      <c r="O351" s="132"/>
      <c r="P351" s="132"/>
      <c r="Q351" s="132"/>
      <c r="R351" s="2218"/>
      <c r="S351" s="2017"/>
      <c r="T351" s="2017"/>
      <c r="U351" s="2017"/>
      <c r="V351" s="2017"/>
      <c r="W351" s="2017"/>
      <c r="X351" s="2017"/>
      <c r="Y351" s="2017"/>
      <c r="Z351" s="2017"/>
      <c r="AA351" s="2017"/>
      <c r="AB351" s="136"/>
      <c r="AC351" s="136"/>
      <c r="AD351" s="136"/>
      <c r="AE351" s="136"/>
      <c r="AF351" s="136"/>
      <c r="AG351" s="136"/>
      <c r="AH351" s="136"/>
      <c r="AI351" s="136"/>
      <c r="AJ351" s="136"/>
      <c r="AK351" s="136"/>
      <c r="AL351" s="136"/>
      <c r="AM351" s="136"/>
      <c r="AN351" s="136"/>
      <c r="AO351" s="136"/>
      <c r="AP351" s="136"/>
      <c r="AQ351" s="136"/>
      <c r="AR351" s="136"/>
      <c r="AS351" s="136"/>
      <c r="AT351" s="136"/>
      <c r="AU351" s="136"/>
      <c r="AV351" s="136"/>
      <c r="AW351" s="136"/>
      <c r="AX351" s="136"/>
      <c r="AY351" s="136"/>
      <c r="AZ351" s="136"/>
      <c r="BA351" s="136"/>
      <c r="BB351" s="136"/>
      <c r="BC351" s="136"/>
      <c r="BD351" s="136"/>
      <c r="BE351" s="136"/>
      <c r="BF351" s="136"/>
      <c r="BG351" s="136"/>
      <c r="BH351" s="136"/>
      <c r="BI351" s="136"/>
      <c r="BJ351" s="136"/>
      <c r="BK351" s="136"/>
      <c r="BL351" s="136"/>
      <c r="BM351" s="136"/>
      <c r="BN351" s="136"/>
      <c r="BO351" s="136"/>
      <c r="BP351" s="136"/>
      <c r="BQ351" s="136"/>
      <c r="BR351" s="136"/>
      <c r="BS351" s="136"/>
      <c r="BT351" s="136"/>
      <c r="BU351" s="136"/>
      <c r="BV351" s="136"/>
      <c r="BW351" s="136"/>
      <c r="BX351" s="136"/>
      <c r="BY351" s="136"/>
      <c r="BZ351" s="136"/>
      <c r="CA351" s="136"/>
      <c r="CB351" s="136"/>
      <c r="CC351" s="136"/>
      <c r="CD351" s="136"/>
      <c r="CE351" s="136"/>
      <c r="CF351" s="136"/>
      <c r="CG351" s="136"/>
      <c r="CH351" s="136"/>
      <c r="CI351" s="136"/>
      <c r="CJ351" s="136"/>
      <c r="CK351" s="136"/>
      <c r="CL351" s="136"/>
      <c r="CM351" s="136"/>
      <c r="CN351" s="136"/>
    </row>
    <row r="352" spans="1:179" s="708" customFormat="1" ht="45" customHeight="1">
      <c r="A352" s="1024" t="s">
        <v>1587</v>
      </c>
      <c r="B352" s="156" t="s">
        <v>3250</v>
      </c>
      <c r="C352" s="555">
        <v>43172</v>
      </c>
      <c r="D352" s="158">
        <v>46825</v>
      </c>
      <c r="E352" s="158" t="str">
        <f ca="1">IF(D352&lt;=$T$2,"CADUCADO","VIGENTE")</f>
        <v>VIGENTE</v>
      </c>
      <c r="F352" s="158" t="str">
        <f ca="1">IF($T$2&gt;=(EDATE(D352,-4)),"ALERTA","OK")</f>
        <v>OK</v>
      </c>
      <c r="G352" s="156" t="s">
        <v>1277</v>
      </c>
      <c r="H352" s="556" t="s">
        <v>3251</v>
      </c>
      <c r="I352" s="556" t="s">
        <v>3252</v>
      </c>
      <c r="J352" s="159" t="s">
        <v>5282</v>
      </c>
      <c r="K352" s="807" t="s">
        <v>5283</v>
      </c>
      <c r="L352" s="132"/>
      <c r="M352" s="132"/>
      <c r="N352" s="132"/>
      <c r="O352" s="132"/>
      <c r="P352" s="132"/>
      <c r="Q352" s="132"/>
      <c r="R352" s="2218"/>
      <c r="S352" s="2017"/>
      <c r="T352" s="2017"/>
      <c r="U352" s="2017"/>
      <c r="V352" s="2017"/>
      <c r="W352" s="2017"/>
      <c r="X352" s="2017"/>
      <c r="Y352" s="2017"/>
      <c r="Z352" s="2017"/>
      <c r="AA352" s="2017"/>
      <c r="AB352" s="136"/>
      <c r="AC352" s="136"/>
      <c r="AD352" s="136"/>
      <c r="AE352" s="136"/>
      <c r="AF352" s="136"/>
      <c r="AG352" s="136"/>
      <c r="AH352" s="136"/>
      <c r="AI352" s="136"/>
      <c r="AJ352" s="136"/>
      <c r="AK352" s="136"/>
      <c r="AL352" s="136"/>
      <c r="AM352" s="136"/>
      <c r="AN352" s="136"/>
      <c r="AO352" s="136"/>
      <c r="AP352" s="136"/>
      <c r="AQ352" s="136"/>
      <c r="AR352" s="136"/>
      <c r="AS352" s="136"/>
      <c r="AT352" s="136"/>
      <c r="AU352" s="136"/>
      <c r="AV352" s="136"/>
      <c r="AW352" s="136"/>
      <c r="AX352" s="136"/>
      <c r="AY352" s="136"/>
      <c r="AZ352" s="136"/>
      <c r="BA352" s="136"/>
      <c r="BB352" s="136"/>
      <c r="BC352" s="136"/>
      <c r="BD352" s="136"/>
      <c r="BE352" s="136"/>
      <c r="BF352" s="136"/>
      <c r="BG352" s="136"/>
      <c r="BH352" s="136"/>
      <c r="BI352" s="136"/>
      <c r="BJ352" s="136"/>
      <c r="BK352" s="136"/>
      <c r="BL352" s="136"/>
      <c r="BM352" s="136"/>
      <c r="BN352" s="136"/>
      <c r="BO352" s="136"/>
      <c r="BP352" s="136"/>
      <c r="BQ352" s="136"/>
      <c r="BR352" s="136"/>
      <c r="BS352" s="136"/>
      <c r="BT352" s="136"/>
      <c r="BU352" s="136"/>
      <c r="BV352" s="136"/>
      <c r="BW352" s="136"/>
      <c r="BX352" s="136"/>
      <c r="BY352" s="136"/>
      <c r="BZ352" s="136"/>
      <c r="CA352" s="136"/>
      <c r="CB352" s="136"/>
      <c r="CC352" s="136"/>
      <c r="CD352" s="136"/>
      <c r="CE352" s="136"/>
      <c r="CF352" s="136"/>
      <c r="CG352" s="136"/>
      <c r="CH352" s="136"/>
      <c r="CI352" s="136"/>
      <c r="CJ352" s="136"/>
      <c r="CK352" s="136"/>
      <c r="CL352" s="136"/>
      <c r="CM352" s="136"/>
      <c r="CN352" s="136"/>
    </row>
    <row r="353" spans="1:92" s="708" customFormat="1" ht="45" customHeight="1">
      <c r="A353" s="1057" t="s">
        <v>1589</v>
      </c>
      <c r="B353" s="1058" t="s">
        <v>3291</v>
      </c>
      <c r="C353" s="1059">
        <v>43185</v>
      </c>
      <c r="D353" s="1060">
        <v>46825</v>
      </c>
      <c r="E353" s="1060" t="str">
        <f ca="1">IF(D353&lt;=$T$2,"CADUCADO","VIGENTE")</f>
        <v>VIGENTE</v>
      </c>
      <c r="F353" s="1060" t="str">
        <f ca="1">IF($T$2&gt;=(EDATE(D353,-4)),"ALERTA","OK")</f>
        <v>OK</v>
      </c>
      <c r="G353" s="1058" t="s">
        <v>1277</v>
      </c>
      <c r="H353" s="1061" t="s">
        <v>4348</v>
      </c>
      <c r="I353" s="1061" t="s">
        <v>4713</v>
      </c>
      <c r="J353" s="1058" t="s">
        <v>1873</v>
      </c>
      <c r="K353" s="1063" t="s">
        <v>3253</v>
      </c>
      <c r="L353" s="132"/>
      <c r="M353" s="132"/>
      <c r="N353" s="132"/>
      <c r="O353" s="132"/>
      <c r="P353" s="132"/>
      <c r="Q353" s="132"/>
      <c r="R353" s="2218"/>
      <c r="S353" s="2017"/>
      <c r="T353" s="2017"/>
      <c r="U353" s="2017"/>
      <c r="V353" s="2017"/>
      <c r="W353" s="2017"/>
      <c r="X353" s="2017"/>
      <c r="Y353" s="2017"/>
      <c r="Z353" s="2017"/>
      <c r="AA353" s="2017"/>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c r="AV353" s="136"/>
      <c r="AW353" s="136"/>
      <c r="AX353" s="136"/>
      <c r="AY353" s="136"/>
      <c r="AZ353" s="136"/>
      <c r="BA353" s="136"/>
      <c r="BB353" s="136"/>
      <c r="BC353" s="136"/>
      <c r="BD353" s="136"/>
      <c r="BE353" s="136"/>
      <c r="BF353" s="136"/>
      <c r="BG353" s="136"/>
      <c r="BH353" s="136"/>
      <c r="BI353" s="136"/>
      <c r="BJ353" s="136"/>
      <c r="BK353" s="136"/>
      <c r="BL353" s="136"/>
      <c r="BM353" s="136"/>
      <c r="BN353" s="136"/>
      <c r="BO353" s="136"/>
      <c r="BP353" s="136"/>
      <c r="BQ353" s="136"/>
      <c r="BR353" s="136"/>
      <c r="BS353" s="136"/>
      <c r="BT353" s="136"/>
      <c r="BU353" s="136"/>
      <c r="BV353" s="136"/>
      <c r="BW353" s="136"/>
      <c r="BX353" s="136"/>
      <c r="BY353" s="136"/>
      <c r="BZ353" s="136"/>
      <c r="CA353" s="136"/>
      <c r="CB353" s="136"/>
      <c r="CC353" s="136"/>
      <c r="CD353" s="136"/>
      <c r="CE353" s="136"/>
      <c r="CF353" s="136"/>
      <c r="CG353" s="136"/>
      <c r="CH353" s="136"/>
      <c r="CI353" s="136"/>
      <c r="CJ353" s="136"/>
      <c r="CK353" s="136"/>
      <c r="CL353" s="136"/>
      <c r="CM353" s="136"/>
      <c r="CN353" s="136"/>
    </row>
    <row r="354" spans="1:92" s="136" customFormat="1" ht="45" customHeight="1">
      <c r="A354" s="1024" t="s">
        <v>1588</v>
      </c>
      <c r="B354" s="156" t="s">
        <v>3292</v>
      </c>
      <c r="C354" s="555">
        <v>43185</v>
      </c>
      <c r="D354" s="158">
        <v>46825</v>
      </c>
      <c r="E354" s="158" t="str">
        <f t="shared" ref="E354:E366" ca="1" si="46">IF(D354&lt;=$T$2,"CADUCADO","VIGENTE")</f>
        <v>VIGENTE</v>
      </c>
      <c r="F354" s="158" t="str">
        <f t="shared" ref="F354:F366" ca="1" si="47">IF($T$2&gt;=(EDATE(D354,-4)),"ALERTA","OK")</f>
        <v>OK</v>
      </c>
      <c r="G354" s="156" t="s">
        <v>1277</v>
      </c>
      <c r="H354" s="556" t="s">
        <v>3312</v>
      </c>
      <c r="I354" s="556" t="s">
        <v>3591</v>
      </c>
      <c r="J354" s="156" t="s">
        <v>1873</v>
      </c>
      <c r="K354" s="622" t="s">
        <v>3271</v>
      </c>
      <c r="L354" s="132"/>
      <c r="M354" s="132"/>
      <c r="N354" s="132"/>
      <c r="O354" s="132"/>
      <c r="P354" s="132"/>
      <c r="Q354" s="132"/>
      <c r="R354" s="2218"/>
      <c r="S354" s="2017"/>
      <c r="T354" s="2017"/>
      <c r="U354" s="2017"/>
      <c r="V354" s="2017"/>
      <c r="W354" s="2017"/>
      <c r="X354" s="2017"/>
      <c r="Y354" s="2017"/>
      <c r="Z354" s="2017"/>
      <c r="AA354" s="2017"/>
    </row>
    <row r="355" spans="1:92" s="136" customFormat="1">
      <c r="A355" s="1024" t="s">
        <v>1588</v>
      </c>
      <c r="B355" s="156" t="s">
        <v>3293</v>
      </c>
      <c r="C355" s="555">
        <v>43185</v>
      </c>
      <c r="D355" s="158">
        <v>46825</v>
      </c>
      <c r="E355" s="158" t="str">
        <f t="shared" ca="1" si="46"/>
        <v>VIGENTE</v>
      </c>
      <c r="F355" s="158" t="str">
        <f t="shared" ca="1" si="47"/>
        <v>OK</v>
      </c>
      <c r="G355" s="156" t="s">
        <v>1277</v>
      </c>
      <c r="H355" s="556" t="s">
        <v>3313</v>
      </c>
      <c r="I355" s="556" t="s">
        <v>3592</v>
      </c>
      <c r="J355" s="156" t="s">
        <v>1873</v>
      </c>
      <c r="K355" s="622" t="s">
        <v>3272</v>
      </c>
      <c r="L355" s="132"/>
      <c r="M355" s="132"/>
      <c r="N355" s="132"/>
      <c r="O355" s="132"/>
      <c r="P355" s="132"/>
      <c r="Q355" s="132"/>
      <c r="R355" s="2218"/>
      <c r="S355" s="2017"/>
      <c r="T355" s="2017"/>
      <c r="U355" s="2017"/>
      <c r="V355" s="2017"/>
      <c r="W355" s="2017"/>
      <c r="X355" s="2017"/>
      <c r="Y355" s="2017"/>
      <c r="Z355" s="2017"/>
      <c r="AA355" s="2017"/>
    </row>
    <row r="356" spans="1:92" s="136" customFormat="1">
      <c r="A356" s="1024" t="s">
        <v>1588</v>
      </c>
      <c r="B356" s="156" t="s">
        <v>3294</v>
      </c>
      <c r="C356" s="555">
        <v>43185</v>
      </c>
      <c r="D356" s="158">
        <v>46825</v>
      </c>
      <c r="E356" s="158" t="str">
        <f t="shared" ca="1" si="46"/>
        <v>VIGENTE</v>
      </c>
      <c r="F356" s="158" t="str">
        <f t="shared" ca="1" si="47"/>
        <v>OK</v>
      </c>
      <c r="G356" s="156" t="s">
        <v>1277</v>
      </c>
      <c r="H356" s="556" t="s">
        <v>3314</v>
      </c>
      <c r="I356" s="556" t="s">
        <v>3593</v>
      </c>
      <c r="J356" s="156" t="s">
        <v>1873</v>
      </c>
      <c r="K356" s="622" t="s">
        <v>3273</v>
      </c>
      <c r="L356" s="132"/>
      <c r="M356" s="132"/>
      <c r="N356" s="132"/>
      <c r="O356" s="132"/>
      <c r="P356" s="132"/>
      <c r="Q356" s="132"/>
      <c r="R356" s="2218"/>
      <c r="S356" s="2017"/>
      <c r="T356" s="2017"/>
      <c r="U356" s="2017"/>
      <c r="V356" s="2017"/>
      <c r="W356" s="2017"/>
      <c r="X356" s="2017"/>
      <c r="Y356" s="2017"/>
      <c r="Z356" s="2017"/>
      <c r="AA356" s="2017"/>
    </row>
    <row r="357" spans="1:92" s="136" customFormat="1">
      <c r="A357" s="1024" t="s">
        <v>1588</v>
      </c>
      <c r="B357" s="156" t="s">
        <v>3295</v>
      </c>
      <c r="C357" s="555">
        <v>43185</v>
      </c>
      <c r="D357" s="158">
        <v>46825</v>
      </c>
      <c r="E357" s="158" t="str">
        <f t="shared" ca="1" si="46"/>
        <v>VIGENTE</v>
      </c>
      <c r="F357" s="158" t="str">
        <f t="shared" ca="1" si="47"/>
        <v>OK</v>
      </c>
      <c r="G357" s="156" t="s">
        <v>1277</v>
      </c>
      <c r="H357" s="556" t="s">
        <v>3315</v>
      </c>
      <c r="I357" s="556" t="s">
        <v>3594</v>
      </c>
      <c r="J357" s="156" t="s">
        <v>1873</v>
      </c>
      <c r="K357" s="622" t="s">
        <v>3274</v>
      </c>
      <c r="L357" s="132"/>
      <c r="M357" s="132"/>
      <c r="N357" s="132"/>
      <c r="O357" s="132"/>
      <c r="P357" s="132"/>
      <c r="Q357" s="132"/>
      <c r="R357" s="2218"/>
      <c r="S357" s="2017"/>
      <c r="T357" s="2017"/>
      <c r="U357" s="2017"/>
      <c r="V357" s="2017"/>
      <c r="W357" s="2017"/>
      <c r="X357" s="2017"/>
      <c r="Y357" s="2017"/>
      <c r="Z357" s="2017"/>
      <c r="AA357" s="2017"/>
    </row>
    <row r="358" spans="1:92" s="136" customFormat="1" ht="30">
      <c r="A358" s="1024" t="s">
        <v>1588</v>
      </c>
      <c r="B358" s="156" t="s">
        <v>3296</v>
      </c>
      <c r="C358" s="555">
        <v>43185</v>
      </c>
      <c r="D358" s="158">
        <v>46825</v>
      </c>
      <c r="E358" s="158" t="str">
        <f t="shared" ca="1" si="46"/>
        <v>VIGENTE</v>
      </c>
      <c r="F358" s="158" t="str">
        <f t="shared" ca="1" si="47"/>
        <v>OK</v>
      </c>
      <c r="G358" s="156" t="s">
        <v>1277</v>
      </c>
      <c r="H358" s="556" t="s">
        <v>3316</v>
      </c>
      <c r="I358" s="556" t="s">
        <v>3595</v>
      </c>
      <c r="J358" s="156" t="s">
        <v>1873</v>
      </c>
      <c r="K358" s="622" t="s">
        <v>3275</v>
      </c>
      <c r="L358" s="132"/>
      <c r="M358" s="132"/>
      <c r="N358" s="132"/>
      <c r="O358" s="132"/>
      <c r="P358" s="132"/>
      <c r="Q358" s="132"/>
      <c r="R358" s="2218"/>
      <c r="S358" s="2017"/>
      <c r="T358" s="2017"/>
      <c r="U358" s="2017"/>
      <c r="V358" s="2017"/>
      <c r="W358" s="2017"/>
      <c r="X358" s="2017"/>
      <c r="Y358" s="2017"/>
      <c r="Z358" s="2017"/>
      <c r="AA358" s="2017"/>
    </row>
    <row r="359" spans="1:92" s="136" customFormat="1" ht="30">
      <c r="A359" s="1024" t="s">
        <v>1588</v>
      </c>
      <c r="B359" s="156" t="s">
        <v>3297</v>
      </c>
      <c r="C359" s="555">
        <v>43185</v>
      </c>
      <c r="D359" s="158">
        <v>46825</v>
      </c>
      <c r="E359" s="158" t="str">
        <f t="shared" ca="1" si="46"/>
        <v>VIGENTE</v>
      </c>
      <c r="F359" s="158" t="str">
        <f t="shared" ca="1" si="47"/>
        <v>OK</v>
      </c>
      <c r="G359" s="156" t="s">
        <v>1277</v>
      </c>
      <c r="H359" s="556" t="s">
        <v>3317</v>
      </c>
      <c r="I359" s="556" t="s">
        <v>3596</v>
      </c>
      <c r="J359" s="156" t="s">
        <v>1873</v>
      </c>
      <c r="K359" s="622" t="s">
        <v>3276</v>
      </c>
      <c r="L359" s="132"/>
      <c r="M359" s="132"/>
      <c r="N359" s="132"/>
      <c r="O359" s="132"/>
      <c r="P359" s="132"/>
      <c r="Q359" s="132"/>
      <c r="R359" s="2218"/>
      <c r="S359" s="2017"/>
      <c r="T359" s="2017"/>
      <c r="U359" s="2017"/>
      <c r="V359" s="2017"/>
      <c r="W359" s="2017"/>
      <c r="X359" s="2017"/>
      <c r="Y359" s="2017"/>
      <c r="Z359" s="2017"/>
      <c r="AA359" s="2017"/>
    </row>
    <row r="360" spans="1:92" s="136" customFormat="1" ht="30">
      <c r="A360" s="1024" t="s">
        <v>1588</v>
      </c>
      <c r="B360" s="156" t="s">
        <v>3298</v>
      </c>
      <c r="C360" s="555">
        <v>43185</v>
      </c>
      <c r="D360" s="158">
        <v>46825</v>
      </c>
      <c r="E360" s="158" t="str">
        <f t="shared" ca="1" si="46"/>
        <v>VIGENTE</v>
      </c>
      <c r="F360" s="158" t="str">
        <f t="shared" ca="1" si="47"/>
        <v>OK</v>
      </c>
      <c r="G360" s="156" t="s">
        <v>1277</v>
      </c>
      <c r="H360" s="556" t="s">
        <v>3318</v>
      </c>
      <c r="I360" s="556" t="s">
        <v>3597</v>
      </c>
      <c r="J360" s="156" t="s">
        <v>1873</v>
      </c>
      <c r="K360" s="622" t="s">
        <v>3277</v>
      </c>
      <c r="L360" s="132"/>
      <c r="M360" s="132"/>
      <c r="N360" s="132"/>
      <c r="O360" s="132"/>
      <c r="P360" s="132"/>
      <c r="Q360" s="132"/>
      <c r="R360" s="2218"/>
      <c r="S360" s="2017"/>
      <c r="T360" s="2017"/>
      <c r="U360" s="2017"/>
      <c r="V360" s="2017"/>
      <c r="W360" s="2017"/>
      <c r="X360" s="2017"/>
      <c r="Y360" s="2017"/>
      <c r="Z360" s="2017"/>
      <c r="AA360" s="2017"/>
    </row>
    <row r="361" spans="1:92" s="136" customFormat="1" ht="30">
      <c r="A361" s="1024" t="s">
        <v>1588</v>
      </c>
      <c r="B361" s="156" t="s">
        <v>3299</v>
      </c>
      <c r="C361" s="555">
        <v>43185</v>
      </c>
      <c r="D361" s="158">
        <v>46825</v>
      </c>
      <c r="E361" s="158" t="str">
        <f t="shared" ca="1" si="46"/>
        <v>VIGENTE</v>
      </c>
      <c r="F361" s="158" t="str">
        <f t="shared" ca="1" si="47"/>
        <v>OK</v>
      </c>
      <c r="G361" s="156" t="s">
        <v>1277</v>
      </c>
      <c r="H361" s="556" t="s">
        <v>3328</v>
      </c>
      <c r="I361" s="556" t="s">
        <v>3598</v>
      </c>
      <c r="J361" s="156" t="s">
        <v>1873</v>
      </c>
      <c r="K361" s="622" t="s">
        <v>3278</v>
      </c>
      <c r="L361" s="132"/>
      <c r="M361" s="132"/>
      <c r="N361" s="132"/>
      <c r="O361" s="132"/>
      <c r="P361" s="132"/>
      <c r="Q361" s="132"/>
      <c r="R361" s="2218"/>
      <c r="S361" s="2017"/>
      <c r="T361" s="2017"/>
      <c r="U361" s="2017"/>
      <c r="V361" s="2017"/>
      <c r="W361" s="2017"/>
      <c r="X361" s="2017"/>
      <c r="Y361" s="2017"/>
      <c r="Z361" s="2017"/>
      <c r="AA361" s="2017"/>
    </row>
    <row r="362" spans="1:92" s="136" customFormat="1" ht="30">
      <c r="A362" s="1024" t="s">
        <v>1588</v>
      </c>
      <c r="B362" s="156" t="s">
        <v>3300</v>
      </c>
      <c r="C362" s="555">
        <v>43185</v>
      </c>
      <c r="D362" s="158">
        <v>46825</v>
      </c>
      <c r="E362" s="158" t="str">
        <f t="shared" ca="1" si="46"/>
        <v>VIGENTE</v>
      </c>
      <c r="F362" s="158" t="str">
        <f t="shared" ca="1" si="47"/>
        <v>OK</v>
      </c>
      <c r="G362" s="156" t="s">
        <v>1277</v>
      </c>
      <c r="H362" s="556" t="s">
        <v>3319</v>
      </c>
      <c r="I362" s="556" t="s">
        <v>3599</v>
      </c>
      <c r="J362" s="156" t="s">
        <v>1873</v>
      </c>
      <c r="K362" s="622" t="s">
        <v>3279</v>
      </c>
      <c r="L362" s="132"/>
      <c r="M362" s="132"/>
      <c r="N362" s="132"/>
      <c r="O362" s="132"/>
      <c r="P362" s="132"/>
      <c r="Q362" s="132"/>
      <c r="R362" s="2218"/>
      <c r="S362" s="2017"/>
      <c r="T362" s="2017"/>
      <c r="U362" s="2017"/>
      <c r="V362" s="2017"/>
      <c r="W362" s="2017"/>
      <c r="X362" s="2017"/>
      <c r="Y362" s="2017"/>
      <c r="Z362" s="2017"/>
      <c r="AA362" s="2017"/>
    </row>
    <row r="363" spans="1:92" s="136" customFormat="1" ht="30">
      <c r="A363" s="1024" t="s">
        <v>1588</v>
      </c>
      <c r="B363" s="156" t="s">
        <v>3301</v>
      </c>
      <c r="C363" s="555">
        <v>43185</v>
      </c>
      <c r="D363" s="158">
        <v>46825</v>
      </c>
      <c r="E363" s="158" t="str">
        <f t="shared" ca="1" si="46"/>
        <v>VIGENTE</v>
      </c>
      <c r="F363" s="158" t="str">
        <f t="shared" ca="1" si="47"/>
        <v>OK</v>
      </c>
      <c r="G363" s="156" t="s">
        <v>1277</v>
      </c>
      <c r="H363" s="556" t="s">
        <v>3320</v>
      </c>
      <c r="I363" s="556" t="s">
        <v>3600</v>
      </c>
      <c r="J363" s="156" t="s">
        <v>1873</v>
      </c>
      <c r="K363" s="622" t="s">
        <v>3280</v>
      </c>
      <c r="L363" s="132"/>
      <c r="M363" s="132"/>
      <c r="N363" s="132"/>
      <c r="O363" s="132"/>
      <c r="P363" s="132"/>
      <c r="Q363" s="132"/>
      <c r="R363" s="2218"/>
      <c r="S363" s="2017"/>
      <c r="T363" s="2017"/>
      <c r="U363" s="2017"/>
      <c r="V363" s="2017"/>
      <c r="W363" s="2017"/>
      <c r="X363" s="2017"/>
      <c r="Y363" s="2017"/>
      <c r="Z363" s="2017"/>
      <c r="AA363" s="2017"/>
    </row>
    <row r="364" spans="1:92" s="136" customFormat="1" ht="30">
      <c r="A364" s="1024" t="s">
        <v>1588</v>
      </c>
      <c r="B364" s="156" t="s">
        <v>3302</v>
      </c>
      <c r="C364" s="555">
        <v>43185</v>
      </c>
      <c r="D364" s="158">
        <v>46825</v>
      </c>
      <c r="E364" s="158" t="str">
        <f t="shared" ca="1" si="46"/>
        <v>VIGENTE</v>
      </c>
      <c r="F364" s="158" t="str">
        <f t="shared" ca="1" si="47"/>
        <v>OK</v>
      </c>
      <c r="G364" s="156" t="s">
        <v>1277</v>
      </c>
      <c r="H364" s="556" t="s">
        <v>3321</v>
      </c>
      <c r="I364" s="556" t="s">
        <v>3601</v>
      </c>
      <c r="J364" s="156" t="s">
        <v>1873</v>
      </c>
      <c r="K364" s="622" t="s">
        <v>3281</v>
      </c>
      <c r="L364" s="132"/>
      <c r="M364" s="132"/>
      <c r="N364" s="132"/>
      <c r="O364" s="132"/>
      <c r="P364" s="132"/>
      <c r="Q364" s="132"/>
      <c r="R364" s="2218"/>
      <c r="S364" s="2017"/>
      <c r="T364" s="2017"/>
      <c r="U364" s="2017"/>
      <c r="V364" s="2017"/>
      <c r="W364" s="2017"/>
      <c r="X364" s="2017"/>
      <c r="Y364" s="2017"/>
      <c r="Z364" s="2017"/>
      <c r="AA364" s="2017"/>
    </row>
    <row r="365" spans="1:92" s="136" customFormat="1" ht="30">
      <c r="A365" s="1024" t="s">
        <v>1588</v>
      </c>
      <c r="B365" s="156" t="s">
        <v>3303</v>
      </c>
      <c r="C365" s="555">
        <v>43185</v>
      </c>
      <c r="D365" s="158">
        <v>46825</v>
      </c>
      <c r="E365" s="158" t="str">
        <f t="shared" ca="1" si="46"/>
        <v>VIGENTE</v>
      </c>
      <c r="F365" s="158" t="str">
        <f t="shared" ca="1" si="47"/>
        <v>OK</v>
      </c>
      <c r="G365" s="156" t="s">
        <v>1277</v>
      </c>
      <c r="H365" s="556" t="s">
        <v>3322</v>
      </c>
      <c r="I365" s="556" t="s">
        <v>3602</v>
      </c>
      <c r="J365" s="156" t="s">
        <v>1873</v>
      </c>
      <c r="K365" s="622" t="s">
        <v>3282</v>
      </c>
      <c r="L365" s="132"/>
      <c r="M365" s="132"/>
      <c r="N365" s="132"/>
      <c r="O365" s="132"/>
      <c r="P365" s="132"/>
      <c r="Q365" s="132"/>
      <c r="R365" s="2218"/>
      <c r="S365" s="2017"/>
      <c r="T365" s="2017"/>
      <c r="U365" s="2017"/>
      <c r="V365" s="2017"/>
      <c r="W365" s="2017"/>
      <c r="X365" s="2017"/>
      <c r="Y365" s="2017"/>
      <c r="Z365" s="2017"/>
      <c r="AA365" s="2017"/>
    </row>
    <row r="366" spans="1:92" s="136" customFormat="1" ht="30">
      <c r="A366" s="1024" t="s">
        <v>1588</v>
      </c>
      <c r="B366" s="156" t="s">
        <v>3304</v>
      </c>
      <c r="C366" s="555">
        <v>43185</v>
      </c>
      <c r="D366" s="158">
        <v>46825</v>
      </c>
      <c r="E366" s="158" t="str">
        <f t="shared" ca="1" si="46"/>
        <v>VIGENTE</v>
      </c>
      <c r="F366" s="158" t="str">
        <f t="shared" ca="1" si="47"/>
        <v>OK</v>
      </c>
      <c r="G366" s="156" t="s">
        <v>1277</v>
      </c>
      <c r="H366" s="556" t="s">
        <v>3323</v>
      </c>
      <c r="I366" s="556" t="s">
        <v>3603</v>
      </c>
      <c r="J366" s="156" t="s">
        <v>1873</v>
      </c>
      <c r="K366" s="622" t="s">
        <v>3283</v>
      </c>
      <c r="L366" s="132"/>
      <c r="M366" s="132"/>
      <c r="N366" s="132"/>
      <c r="O366" s="132"/>
      <c r="P366" s="132"/>
      <c r="Q366" s="132"/>
      <c r="R366" s="2218"/>
      <c r="S366" s="2017"/>
      <c r="T366" s="2017"/>
      <c r="U366" s="2017"/>
      <c r="V366" s="2017"/>
      <c r="W366" s="2017"/>
      <c r="X366" s="2017"/>
      <c r="Y366" s="2017"/>
      <c r="Z366" s="2017"/>
      <c r="AA366" s="2017"/>
    </row>
    <row r="367" spans="1:92" s="136" customFormat="1" ht="30">
      <c r="A367" s="1024" t="s">
        <v>1588</v>
      </c>
      <c r="B367" s="156" t="s">
        <v>3305</v>
      </c>
      <c r="C367" s="555">
        <v>43185</v>
      </c>
      <c r="D367" s="158">
        <v>46825</v>
      </c>
      <c r="E367" s="158" t="str">
        <f t="shared" ref="E367:E373" ca="1" si="48">IF(D367&lt;=$T$2,"CADUCADO","VIGENTE")</f>
        <v>VIGENTE</v>
      </c>
      <c r="F367" s="158" t="str">
        <f t="shared" ref="F367:F373" ca="1" si="49">IF($T$2&gt;=(EDATE(D367,-4)),"ALERTA","OK")</f>
        <v>OK</v>
      </c>
      <c r="G367" s="156" t="s">
        <v>1277</v>
      </c>
      <c r="H367" s="556" t="s">
        <v>3324</v>
      </c>
      <c r="I367" s="556" t="s">
        <v>3604</v>
      </c>
      <c r="J367" s="156" t="s">
        <v>1873</v>
      </c>
      <c r="K367" s="622" t="s">
        <v>3284</v>
      </c>
      <c r="L367" s="132"/>
      <c r="M367" s="132"/>
      <c r="N367" s="132"/>
      <c r="O367" s="132"/>
      <c r="P367" s="132"/>
      <c r="Q367" s="132"/>
      <c r="R367" s="2218"/>
      <c r="S367" s="2017"/>
      <c r="T367" s="2017"/>
      <c r="U367" s="2017"/>
      <c r="V367" s="2017"/>
      <c r="W367" s="2017"/>
      <c r="X367" s="2017"/>
      <c r="Y367" s="2017"/>
      <c r="Z367" s="2017"/>
      <c r="AA367" s="2017"/>
    </row>
    <row r="368" spans="1:92" s="136" customFormat="1" ht="30">
      <c r="A368" s="1024" t="s">
        <v>1588</v>
      </c>
      <c r="B368" s="156" t="s">
        <v>3306</v>
      </c>
      <c r="C368" s="555">
        <v>43185</v>
      </c>
      <c r="D368" s="158">
        <v>46825</v>
      </c>
      <c r="E368" s="158" t="str">
        <f t="shared" ca="1" si="48"/>
        <v>VIGENTE</v>
      </c>
      <c r="F368" s="158" t="str">
        <f t="shared" ca="1" si="49"/>
        <v>OK</v>
      </c>
      <c r="G368" s="156" t="s">
        <v>1277</v>
      </c>
      <c r="H368" s="556" t="s">
        <v>3325</v>
      </c>
      <c r="I368" s="556" t="s">
        <v>3605</v>
      </c>
      <c r="J368" s="156" t="s">
        <v>1873</v>
      </c>
      <c r="K368" s="622" t="s">
        <v>3285</v>
      </c>
      <c r="L368" s="132"/>
      <c r="M368" s="132"/>
      <c r="N368" s="132"/>
      <c r="O368" s="132"/>
      <c r="P368" s="132"/>
      <c r="Q368" s="132"/>
      <c r="R368" s="2218"/>
      <c r="S368" s="2017"/>
      <c r="T368" s="2017"/>
      <c r="U368" s="2017"/>
      <c r="V368" s="2017"/>
      <c r="W368" s="2017"/>
      <c r="X368" s="2017"/>
      <c r="Y368" s="2017"/>
      <c r="Z368" s="2017"/>
      <c r="AA368" s="2017"/>
    </row>
    <row r="369" spans="1:27" s="136" customFormat="1" ht="30">
      <c r="A369" s="1024" t="s">
        <v>1588</v>
      </c>
      <c r="B369" s="156" t="s">
        <v>3307</v>
      </c>
      <c r="C369" s="555">
        <v>43185</v>
      </c>
      <c r="D369" s="158">
        <v>46825</v>
      </c>
      <c r="E369" s="158" t="str">
        <f t="shared" ca="1" si="48"/>
        <v>VIGENTE</v>
      </c>
      <c r="F369" s="158" t="str">
        <f t="shared" ca="1" si="49"/>
        <v>OK</v>
      </c>
      <c r="G369" s="156" t="s">
        <v>1277</v>
      </c>
      <c r="H369" s="556" t="s">
        <v>3326</v>
      </c>
      <c r="I369" s="556" t="s">
        <v>3606</v>
      </c>
      <c r="J369" s="156" t="s">
        <v>1873</v>
      </c>
      <c r="K369" s="622" t="s">
        <v>3286</v>
      </c>
      <c r="L369" s="132"/>
      <c r="M369" s="132"/>
      <c r="N369" s="132"/>
      <c r="O369" s="132"/>
      <c r="P369" s="132"/>
      <c r="Q369" s="132"/>
      <c r="R369" s="2218"/>
      <c r="S369" s="2017"/>
      <c r="T369" s="2017"/>
      <c r="U369" s="2017"/>
      <c r="V369" s="2017"/>
      <c r="W369" s="2017"/>
      <c r="X369" s="2017"/>
      <c r="Y369" s="2017"/>
      <c r="Z369" s="2017"/>
      <c r="AA369" s="2017"/>
    </row>
    <row r="370" spans="1:27" s="136" customFormat="1" ht="30">
      <c r="A370" s="1024" t="s">
        <v>1588</v>
      </c>
      <c r="B370" s="156" t="s">
        <v>3308</v>
      </c>
      <c r="C370" s="555">
        <v>43185</v>
      </c>
      <c r="D370" s="158">
        <v>46825</v>
      </c>
      <c r="E370" s="158" t="str">
        <f t="shared" ca="1" si="48"/>
        <v>VIGENTE</v>
      </c>
      <c r="F370" s="158" t="str">
        <f t="shared" ca="1" si="49"/>
        <v>OK</v>
      </c>
      <c r="G370" s="156" t="s">
        <v>1277</v>
      </c>
      <c r="H370" s="556" t="s">
        <v>3327</v>
      </c>
      <c r="I370" s="556" t="s">
        <v>3607</v>
      </c>
      <c r="J370" s="156" t="s">
        <v>1873</v>
      </c>
      <c r="K370" s="622" t="s">
        <v>3287</v>
      </c>
      <c r="L370" s="132"/>
      <c r="M370" s="132"/>
      <c r="N370" s="132"/>
      <c r="O370" s="132"/>
      <c r="P370" s="132"/>
      <c r="Q370" s="132"/>
      <c r="R370" s="2218"/>
      <c r="S370" s="2017"/>
      <c r="T370" s="2017"/>
      <c r="U370" s="2017"/>
      <c r="V370" s="2017"/>
      <c r="W370" s="2017"/>
      <c r="X370" s="2017"/>
      <c r="Y370" s="2017"/>
      <c r="Z370" s="2017"/>
      <c r="AA370" s="2017"/>
    </row>
    <row r="371" spans="1:27" s="136" customFormat="1" ht="30">
      <c r="A371" s="1024" t="s">
        <v>1588</v>
      </c>
      <c r="B371" s="156" t="s">
        <v>3309</v>
      </c>
      <c r="C371" s="555">
        <v>43185</v>
      </c>
      <c r="D371" s="158">
        <v>46825</v>
      </c>
      <c r="E371" s="158" t="str">
        <f t="shared" ca="1" si="48"/>
        <v>VIGENTE</v>
      </c>
      <c r="F371" s="158" t="str">
        <f t="shared" ca="1" si="49"/>
        <v>OK</v>
      </c>
      <c r="G371" s="156" t="s">
        <v>1277</v>
      </c>
      <c r="H371" s="556" t="s">
        <v>3329</v>
      </c>
      <c r="I371" s="556" t="s">
        <v>3608</v>
      </c>
      <c r="J371" s="156" t="s">
        <v>1873</v>
      </c>
      <c r="K371" s="807" t="s">
        <v>3288</v>
      </c>
      <c r="L371" s="132"/>
      <c r="M371" s="132"/>
      <c r="N371" s="132"/>
      <c r="O371" s="132"/>
      <c r="P371" s="132"/>
      <c r="Q371" s="132"/>
      <c r="R371" s="2218"/>
      <c r="S371" s="2017"/>
      <c r="T371" s="2017"/>
      <c r="U371" s="2017"/>
      <c r="V371" s="2017"/>
      <c r="W371" s="2017"/>
      <c r="X371" s="2017"/>
      <c r="Y371" s="2017"/>
      <c r="Z371" s="2017"/>
      <c r="AA371" s="2017"/>
    </row>
    <row r="372" spans="1:27" s="136" customFormat="1">
      <c r="A372" s="1024" t="s">
        <v>1588</v>
      </c>
      <c r="B372" s="156" t="s">
        <v>3310</v>
      </c>
      <c r="C372" s="555">
        <v>43185</v>
      </c>
      <c r="D372" s="158">
        <v>46825</v>
      </c>
      <c r="E372" s="158" t="str">
        <f t="shared" ca="1" si="48"/>
        <v>VIGENTE</v>
      </c>
      <c r="F372" s="158" t="str">
        <f t="shared" ca="1" si="49"/>
        <v>OK</v>
      </c>
      <c r="G372" s="156" t="s">
        <v>1277</v>
      </c>
      <c r="H372" s="556" t="s">
        <v>3330</v>
      </c>
      <c r="I372" s="556" t="s">
        <v>3609</v>
      </c>
      <c r="J372" s="156" t="s">
        <v>1873</v>
      </c>
      <c r="K372" s="807" t="s">
        <v>3289</v>
      </c>
      <c r="L372" s="132"/>
      <c r="M372" s="132"/>
      <c r="N372" s="132"/>
      <c r="O372" s="132"/>
      <c r="P372" s="132"/>
      <c r="Q372" s="132"/>
      <c r="R372" s="2218"/>
      <c r="S372" s="2017"/>
      <c r="T372" s="2017"/>
      <c r="U372" s="2017"/>
      <c r="V372" s="2017"/>
      <c r="W372" s="2017"/>
      <c r="X372" s="2017"/>
      <c r="Y372" s="2017"/>
      <c r="Z372" s="2017"/>
      <c r="AA372" s="2017"/>
    </row>
    <row r="373" spans="1:27" s="136" customFormat="1" ht="30">
      <c r="A373" s="1024" t="s">
        <v>1588</v>
      </c>
      <c r="B373" s="156" t="s">
        <v>3311</v>
      </c>
      <c r="C373" s="555">
        <v>43185</v>
      </c>
      <c r="D373" s="158">
        <v>46825</v>
      </c>
      <c r="E373" s="158" t="str">
        <f t="shared" ca="1" si="48"/>
        <v>VIGENTE</v>
      </c>
      <c r="F373" s="158" t="str">
        <f t="shared" ca="1" si="49"/>
        <v>OK</v>
      </c>
      <c r="G373" s="156" t="s">
        <v>1277</v>
      </c>
      <c r="H373" s="556" t="s">
        <v>3331</v>
      </c>
      <c r="I373" s="556" t="s">
        <v>3610</v>
      </c>
      <c r="J373" s="156" t="s">
        <v>1873</v>
      </c>
      <c r="K373" s="807" t="s">
        <v>3290</v>
      </c>
      <c r="L373" s="132"/>
      <c r="M373" s="132"/>
      <c r="N373" s="132"/>
      <c r="O373" s="132"/>
      <c r="P373" s="132"/>
      <c r="Q373" s="132"/>
      <c r="R373" s="2218"/>
      <c r="S373" s="2017"/>
      <c r="T373" s="2017"/>
      <c r="U373" s="2017"/>
      <c r="V373" s="2017"/>
      <c r="W373" s="2017"/>
      <c r="X373" s="2017"/>
      <c r="Y373" s="2017"/>
      <c r="Z373" s="2017"/>
      <c r="AA373" s="2017"/>
    </row>
    <row r="374" spans="1:27" s="136" customFormat="1" ht="30">
      <c r="A374" s="1024" t="s">
        <v>1588</v>
      </c>
      <c r="B374" s="156" t="s">
        <v>4349</v>
      </c>
      <c r="C374" s="555">
        <v>43185</v>
      </c>
      <c r="D374" s="158">
        <v>46825</v>
      </c>
      <c r="E374" s="158" t="str">
        <f t="shared" ref="E374:E379" ca="1" si="50">IF(D374&lt;=$T$2,"CADUCADO","VIGENTE")</f>
        <v>VIGENTE</v>
      </c>
      <c r="F374" s="158" t="str">
        <f t="shared" ref="F374:F379" ca="1" si="51">IF($T$2&gt;=(EDATE(D374,-4)),"ALERTA","OK")</f>
        <v>OK</v>
      </c>
      <c r="G374" s="156" t="s">
        <v>1277</v>
      </c>
      <c r="H374" s="556" t="s">
        <v>4353</v>
      </c>
      <c r="I374" s="556" t="s">
        <v>4357</v>
      </c>
      <c r="J374" s="156" t="s">
        <v>1873</v>
      </c>
      <c r="K374" s="807" t="s">
        <v>4361</v>
      </c>
      <c r="L374" s="132"/>
      <c r="M374" s="132"/>
      <c r="N374" s="132"/>
      <c r="O374" s="132"/>
      <c r="P374" s="132"/>
      <c r="Q374" s="132"/>
      <c r="R374" s="2218"/>
      <c r="S374" s="2017"/>
      <c r="T374" s="2017"/>
      <c r="U374" s="2017"/>
      <c r="V374" s="2017"/>
      <c r="W374" s="2017"/>
      <c r="X374" s="2017"/>
      <c r="Y374" s="2017"/>
      <c r="Z374" s="2017"/>
      <c r="AA374" s="2017"/>
    </row>
    <row r="375" spans="1:27" s="136" customFormat="1" ht="30">
      <c r="A375" s="1024" t="s">
        <v>1588</v>
      </c>
      <c r="B375" s="156" t="s">
        <v>4350</v>
      </c>
      <c r="C375" s="555">
        <v>43185</v>
      </c>
      <c r="D375" s="158">
        <v>46825</v>
      </c>
      <c r="E375" s="158" t="str">
        <f t="shared" ca="1" si="50"/>
        <v>VIGENTE</v>
      </c>
      <c r="F375" s="158" t="str">
        <f t="shared" ca="1" si="51"/>
        <v>OK</v>
      </c>
      <c r="G375" s="156" t="s">
        <v>1277</v>
      </c>
      <c r="H375" s="556" t="s">
        <v>4354</v>
      </c>
      <c r="I375" s="556" t="s">
        <v>4358</v>
      </c>
      <c r="J375" s="156" t="s">
        <v>1873</v>
      </c>
      <c r="K375" s="807" t="s">
        <v>4362</v>
      </c>
      <c r="L375" s="132"/>
      <c r="M375" s="132"/>
      <c r="N375" s="132"/>
      <c r="O375" s="132"/>
      <c r="P375" s="132"/>
      <c r="Q375" s="132"/>
      <c r="R375" s="2218"/>
      <c r="S375" s="2017"/>
      <c r="T375" s="2017"/>
      <c r="U375" s="2017"/>
      <c r="V375" s="2017"/>
      <c r="W375" s="2017"/>
      <c r="X375" s="2017"/>
      <c r="Y375" s="2017"/>
      <c r="Z375" s="2017"/>
      <c r="AA375" s="2017"/>
    </row>
    <row r="376" spans="1:27" s="136" customFormat="1" ht="30">
      <c r="A376" s="1024" t="s">
        <v>1588</v>
      </c>
      <c r="B376" s="156" t="s">
        <v>4351</v>
      </c>
      <c r="C376" s="555">
        <v>43185</v>
      </c>
      <c r="D376" s="158">
        <v>46825</v>
      </c>
      <c r="E376" s="158" t="str">
        <f t="shared" ca="1" si="50"/>
        <v>VIGENTE</v>
      </c>
      <c r="F376" s="158" t="str">
        <f t="shared" ca="1" si="51"/>
        <v>OK</v>
      </c>
      <c r="G376" s="156" t="s">
        <v>1277</v>
      </c>
      <c r="H376" s="556" t="s">
        <v>4355</v>
      </c>
      <c r="I376" s="556" t="s">
        <v>4359</v>
      </c>
      <c r="J376" s="156" t="s">
        <v>1873</v>
      </c>
      <c r="K376" s="807" t="s">
        <v>4363</v>
      </c>
      <c r="L376" s="132"/>
      <c r="M376" s="132"/>
      <c r="N376" s="132"/>
      <c r="O376" s="132"/>
      <c r="P376" s="132"/>
      <c r="Q376" s="132"/>
      <c r="R376" s="2218"/>
      <c r="S376" s="2017"/>
      <c r="T376" s="2017"/>
      <c r="U376" s="2017"/>
      <c r="V376" s="2017"/>
      <c r="W376" s="2017"/>
      <c r="X376" s="2017"/>
      <c r="Y376" s="2017"/>
      <c r="Z376" s="2017"/>
      <c r="AA376" s="2017"/>
    </row>
    <row r="377" spans="1:27" s="136" customFormat="1" ht="45">
      <c r="A377" s="1024" t="s">
        <v>1588</v>
      </c>
      <c r="B377" s="156" t="s">
        <v>4352</v>
      </c>
      <c r="C377" s="555">
        <v>43185</v>
      </c>
      <c r="D377" s="158">
        <v>46825</v>
      </c>
      <c r="E377" s="158" t="str">
        <f t="shared" ca="1" si="50"/>
        <v>VIGENTE</v>
      </c>
      <c r="F377" s="158" t="str">
        <f t="shared" ca="1" si="51"/>
        <v>OK</v>
      </c>
      <c r="G377" s="156" t="s">
        <v>1277</v>
      </c>
      <c r="H377" s="556" t="s">
        <v>4356</v>
      </c>
      <c r="I377" s="556" t="s">
        <v>4360</v>
      </c>
      <c r="J377" s="156" t="s">
        <v>1873</v>
      </c>
      <c r="K377" s="807" t="s">
        <v>4364</v>
      </c>
      <c r="L377" s="132"/>
      <c r="M377" s="132"/>
      <c r="N377" s="132"/>
      <c r="O377" s="132"/>
      <c r="P377" s="132"/>
      <c r="Q377" s="132"/>
      <c r="R377" s="2218"/>
      <c r="S377" s="2017"/>
      <c r="T377" s="2017"/>
      <c r="U377" s="2017"/>
      <c r="V377" s="2017"/>
      <c r="W377" s="2017"/>
      <c r="X377" s="2017"/>
      <c r="Y377" s="2017"/>
      <c r="Z377" s="2017"/>
      <c r="AA377" s="2017"/>
    </row>
    <row r="378" spans="1:27" s="136" customFormat="1" ht="30">
      <c r="A378" s="1024" t="s">
        <v>1588</v>
      </c>
      <c r="B378" s="156" t="s">
        <v>4714</v>
      </c>
      <c r="C378" s="555">
        <v>43185</v>
      </c>
      <c r="D378" s="158">
        <v>46825</v>
      </c>
      <c r="E378" s="158" t="str">
        <f t="shared" ca="1" si="50"/>
        <v>VIGENTE</v>
      </c>
      <c r="F378" s="158" t="str">
        <f t="shared" ca="1" si="51"/>
        <v>OK</v>
      </c>
      <c r="G378" s="156" t="s">
        <v>1277</v>
      </c>
      <c r="H378" s="556" t="s">
        <v>4715</v>
      </c>
      <c r="I378" s="556" t="s">
        <v>4716</v>
      </c>
      <c r="J378" s="156" t="s">
        <v>1873</v>
      </c>
      <c r="K378" s="807" t="s">
        <v>4717</v>
      </c>
      <c r="L378" s="132"/>
      <c r="M378" s="132"/>
      <c r="N378" s="132"/>
      <c r="O378" s="132"/>
      <c r="P378" s="132"/>
      <c r="Q378" s="132"/>
      <c r="R378" s="2218"/>
      <c r="S378" s="2017"/>
      <c r="T378" s="2017"/>
      <c r="U378" s="2017"/>
      <c r="V378" s="2017"/>
      <c r="W378" s="2017"/>
      <c r="X378" s="2017"/>
      <c r="Y378" s="2017"/>
      <c r="Z378" s="2017"/>
      <c r="AA378" s="2017"/>
    </row>
    <row r="379" spans="1:27" s="136" customFormat="1" ht="45">
      <c r="A379" s="1024" t="s">
        <v>1588</v>
      </c>
      <c r="B379" s="156" t="s">
        <v>4718</v>
      </c>
      <c r="C379" s="555">
        <v>43185</v>
      </c>
      <c r="D379" s="158">
        <v>46825</v>
      </c>
      <c r="E379" s="158" t="str">
        <f t="shared" ca="1" si="50"/>
        <v>VIGENTE</v>
      </c>
      <c r="F379" s="158" t="str">
        <f t="shared" ca="1" si="51"/>
        <v>OK</v>
      </c>
      <c r="G379" s="156" t="s">
        <v>1277</v>
      </c>
      <c r="H379" s="556" t="s">
        <v>4722</v>
      </c>
      <c r="I379" s="556" t="s">
        <v>4728</v>
      </c>
      <c r="J379" s="156" t="s">
        <v>1873</v>
      </c>
      <c r="K379" s="807" t="s">
        <v>4737</v>
      </c>
      <c r="L379" s="132"/>
      <c r="M379" s="132"/>
      <c r="N379" s="132"/>
      <c r="O379" s="132"/>
      <c r="P379" s="132"/>
      <c r="Q379" s="132"/>
      <c r="R379" s="2218"/>
      <c r="S379" s="2017"/>
      <c r="T379" s="2017"/>
      <c r="U379" s="2017"/>
      <c r="V379" s="2017"/>
      <c r="W379" s="2017"/>
      <c r="X379" s="2017"/>
      <c r="Y379" s="2017"/>
      <c r="Z379" s="2017"/>
      <c r="AA379" s="2017"/>
    </row>
    <row r="380" spans="1:27" s="136" customFormat="1" ht="45">
      <c r="A380" s="1024" t="s">
        <v>1588</v>
      </c>
      <c r="B380" s="156" t="s">
        <v>4719</v>
      </c>
      <c r="C380" s="555">
        <v>43185</v>
      </c>
      <c r="D380" s="158">
        <v>46825</v>
      </c>
      <c r="E380" s="158" t="str">
        <f ca="1">IF(D380&lt;=$T$2,"CADUCADO","VIGENTE")</f>
        <v>VIGENTE</v>
      </c>
      <c r="F380" s="158" t="str">
        <f ca="1">IF($T$2&gt;=(EDATE(D380,-4)),"ALERTA","OK")</f>
        <v>OK</v>
      </c>
      <c r="G380" s="156" t="s">
        <v>1277</v>
      </c>
      <c r="H380" s="556" t="s">
        <v>4723</v>
      </c>
      <c r="I380" s="556" t="s">
        <v>4729</v>
      </c>
      <c r="J380" s="156" t="s">
        <v>1873</v>
      </c>
      <c r="K380" s="807" t="s">
        <v>4736</v>
      </c>
      <c r="L380" s="132"/>
      <c r="M380" s="132"/>
      <c r="N380" s="132"/>
      <c r="O380" s="132"/>
      <c r="P380" s="132"/>
      <c r="Q380" s="132"/>
      <c r="R380" s="2218"/>
      <c r="S380" s="2017"/>
      <c r="T380" s="2017"/>
      <c r="U380" s="2017"/>
      <c r="V380" s="2017"/>
      <c r="W380" s="2017"/>
      <c r="X380" s="2017"/>
      <c r="Y380" s="2017"/>
      <c r="Z380" s="2017"/>
      <c r="AA380" s="2017"/>
    </row>
    <row r="381" spans="1:27" s="136" customFormat="1" ht="30" customHeight="1">
      <c r="A381" s="1024" t="s">
        <v>1588</v>
      </c>
      <c r="B381" s="156" t="s">
        <v>4720</v>
      </c>
      <c r="C381" s="555">
        <v>43185</v>
      </c>
      <c r="D381" s="158">
        <v>46825</v>
      </c>
      <c r="E381" s="158" t="str">
        <f ca="1">IF(D381&lt;=$T$2,"CADUCADO","VIGENTE")</f>
        <v>VIGENTE</v>
      </c>
      <c r="F381" s="158" t="str">
        <f ca="1">IF($T$2&gt;=(EDATE(D381,-4)),"ALERTA","OK")</f>
        <v>OK</v>
      </c>
      <c r="G381" s="156" t="s">
        <v>1277</v>
      </c>
      <c r="H381" s="556" t="s">
        <v>4724</v>
      </c>
      <c r="I381" s="556" t="s">
        <v>4730</v>
      </c>
      <c r="J381" s="156" t="s">
        <v>1873</v>
      </c>
      <c r="K381" s="807" t="s">
        <v>4735</v>
      </c>
      <c r="L381" s="132"/>
      <c r="M381" s="132"/>
      <c r="N381" s="132"/>
      <c r="O381" s="132"/>
      <c r="P381" s="132"/>
      <c r="Q381" s="132"/>
      <c r="R381" s="2218"/>
      <c r="S381" s="2017"/>
      <c r="T381" s="2017"/>
      <c r="U381" s="2017"/>
      <c r="V381" s="2017"/>
      <c r="W381" s="2017"/>
      <c r="X381" s="2017"/>
      <c r="Y381" s="2017"/>
      <c r="Z381" s="2017"/>
      <c r="AA381" s="2017"/>
    </row>
    <row r="382" spans="1:27" s="136" customFormat="1" ht="29.25" customHeight="1">
      <c r="A382" s="1024" t="s">
        <v>1588</v>
      </c>
      <c r="B382" s="156" t="s">
        <v>4721</v>
      </c>
      <c r="C382" s="555">
        <v>43185</v>
      </c>
      <c r="D382" s="158">
        <v>46825</v>
      </c>
      <c r="E382" s="158" t="str">
        <f ca="1">IF(D382&lt;=$T$2,"CADUCADO","VIGENTE")</f>
        <v>VIGENTE</v>
      </c>
      <c r="F382" s="158" t="str">
        <f ca="1">IF($T$2&gt;=(EDATE(D382,-4)),"ALERTA","OK")</f>
        <v>OK</v>
      </c>
      <c r="G382" s="156" t="s">
        <v>1277</v>
      </c>
      <c r="H382" s="556" t="s">
        <v>4725</v>
      </c>
      <c r="I382" s="556" t="s">
        <v>4731</v>
      </c>
      <c r="J382" s="156" t="s">
        <v>1873</v>
      </c>
      <c r="K382" s="807" t="s">
        <v>4734</v>
      </c>
      <c r="L382" s="132"/>
      <c r="M382" s="132"/>
      <c r="N382" s="132"/>
      <c r="O382" s="132"/>
      <c r="P382" s="132"/>
      <c r="Q382" s="132"/>
      <c r="R382" s="2218"/>
      <c r="S382" s="2017"/>
      <c r="T382" s="2017"/>
      <c r="U382" s="2017"/>
      <c r="V382" s="2017"/>
      <c r="W382" s="2017"/>
      <c r="X382" s="2017"/>
      <c r="Y382" s="2017"/>
      <c r="Z382" s="2017"/>
      <c r="AA382" s="2017"/>
    </row>
    <row r="383" spans="1:27" s="136" customFormat="1" ht="30" customHeight="1">
      <c r="A383" s="1024" t="s">
        <v>1588</v>
      </c>
      <c r="B383" s="156" t="s">
        <v>4727</v>
      </c>
      <c r="C383" s="555">
        <v>43185</v>
      </c>
      <c r="D383" s="158">
        <v>46825</v>
      </c>
      <c r="E383" s="158" t="str">
        <f ca="1">IF(D383&lt;=$T$2,"CADUCADO","VIGENTE")</f>
        <v>VIGENTE</v>
      </c>
      <c r="F383" s="158" t="str">
        <f ca="1">IF($T$2&gt;=(EDATE(D383,-4)),"ALERTA","OK")</f>
        <v>OK</v>
      </c>
      <c r="G383" s="156" t="s">
        <v>1277</v>
      </c>
      <c r="H383" s="556" t="s">
        <v>4726</v>
      </c>
      <c r="I383" s="556" t="s">
        <v>4732</v>
      </c>
      <c r="J383" s="156" t="s">
        <v>1873</v>
      </c>
      <c r="K383" s="807" t="s">
        <v>4733</v>
      </c>
      <c r="L383" s="132"/>
      <c r="M383" s="132"/>
      <c r="N383" s="132"/>
      <c r="O383" s="132"/>
      <c r="P383" s="132"/>
      <c r="Q383" s="132"/>
      <c r="R383" s="2218"/>
      <c r="S383" s="2017"/>
      <c r="T383" s="2017"/>
      <c r="U383" s="2017"/>
      <c r="V383" s="2017"/>
      <c r="W383" s="2017"/>
      <c r="X383" s="2017"/>
      <c r="Y383" s="2017"/>
      <c r="Z383" s="2017"/>
      <c r="AA383" s="2017"/>
    </row>
    <row r="384" spans="1:27" s="136" customFormat="1" ht="30">
      <c r="A384" s="1024" t="s">
        <v>1588</v>
      </c>
      <c r="B384" s="156" t="s">
        <v>4855</v>
      </c>
      <c r="C384" s="555">
        <v>43185</v>
      </c>
      <c r="D384" s="158">
        <v>46825</v>
      </c>
      <c r="E384" s="158" t="str">
        <f ca="1">IF(D384&lt;=$T$2,"CADUCADO","VIGENTE")</f>
        <v>VIGENTE</v>
      </c>
      <c r="F384" s="158" t="str">
        <f ca="1">IF($T$2&gt;=(EDATE(D384,-4)),"ALERTA","OK")</f>
        <v>OK</v>
      </c>
      <c r="G384" s="156" t="s">
        <v>1277</v>
      </c>
      <c r="H384" s="556" t="s">
        <v>4856</v>
      </c>
      <c r="I384" s="556" t="s">
        <v>4857</v>
      </c>
      <c r="J384" s="156" t="s">
        <v>1873</v>
      </c>
      <c r="K384" s="807" t="s">
        <v>4858</v>
      </c>
      <c r="L384" s="132"/>
      <c r="M384" s="132"/>
      <c r="N384" s="132"/>
      <c r="O384" s="132"/>
      <c r="P384" s="132"/>
      <c r="Q384" s="132"/>
      <c r="R384" s="2218"/>
      <c r="S384" s="2017"/>
      <c r="T384" s="2017"/>
      <c r="U384" s="2017"/>
      <c r="V384" s="2017"/>
      <c r="W384" s="2017"/>
      <c r="X384" s="2017"/>
      <c r="Y384" s="2017"/>
      <c r="Z384" s="2017"/>
      <c r="AA384" s="2017"/>
    </row>
    <row r="385" spans="1:27" s="136" customFormat="1" ht="30">
      <c r="A385" s="1024" t="s">
        <v>1588</v>
      </c>
      <c r="B385" s="156" t="s">
        <v>5380</v>
      </c>
      <c r="C385" s="555">
        <v>43185</v>
      </c>
      <c r="D385" s="158">
        <v>46825</v>
      </c>
      <c r="E385" s="158" t="str">
        <f t="shared" ref="E385:E391" ca="1" si="52">IF(D385&lt;=$T$2,"CADUCADO","VIGENTE")</f>
        <v>VIGENTE</v>
      </c>
      <c r="F385" s="158" t="str">
        <f t="shared" ref="F385:F391" ca="1" si="53">IF($T$2&gt;=(EDATE(D385,-4)),"ALERTA","OK")</f>
        <v>OK</v>
      </c>
      <c r="G385" s="156" t="s">
        <v>1277</v>
      </c>
      <c r="H385" s="556" t="s">
        <v>5373</v>
      </c>
      <c r="I385" s="556" t="s">
        <v>5387</v>
      </c>
      <c r="J385" s="156" t="s">
        <v>1873</v>
      </c>
      <c r="K385" s="807" t="s">
        <v>5394</v>
      </c>
      <c r="L385" s="132"/>
      <c r="M385" s="132"/>
      <c r="N385" s="132"/>
      <c r="O385" s="132"/>
      <c r="P385" s="132"/>
      <c r="Q385" s="132"/>
      <c r="R385" s="2218"/>
      <c r="S385" s="2017"/>
      <c r="T385" s="2017"/>
      <c r="U385" s="2017"/>
      <c r="V385" s="2017"/>
      <c r="W385" s="2017"/>
      <c r="X385" s="2017"/>
      <c r="Y385" s="2017"/>
      <c r="Z385" s="2017"/>
      <c r="AA385" s="2017"/>
    </row>
    <row r="386" spans="1:27" s="136" customFormat="1" ht="30">
      <c r="A386" s="1024" t="s">
        <v>1588</v>
      </c>
      <c r="B386" s="156" t="s">
        <v>5381</v>
      </c>
      <c r="C386" s="555">
        <v>43185</v>
      </c>
      <c r="D386" s="158">
        <v>46825</v>
      </c>
      <c r="E386" s="158" t="str">
        <f t="shared" ca="1" si="52"/>
        <v>VIGENTE</v>
      </c>
      <c r="F386" s="158" t="str">
        <f t="shared" ca="1" si="53"/>
        <v>OK</v>
      </c>
      <c r="G386" s="156" t="s">
        <v>1277</v>
      </c>
      <c r="H386" s="556" t="s">
        <v>5374</v>
      </c>
      <c r="I386" s="556" t="s">
        <v>5388</v>
      </c>
      <c r="J386" s="156" t="s">
        <v>1873</v>
      </c>
      <c r="K386" s="807" t="s">
        <v>5395</v>
      </c>
      <c r="L386" s="132"/>
      <c r="M386" s="132"/>
      <c r="N386" s="132"/>
      <c r="O386" s="132"/>
      <c r="P386" s="132"/>
      <c r="Q386" s="132"/>
      <c r="R386" s="2218"/>
      <c r="S386" s="2017"/>
      <c r="T386" s="2017"/>
      <c r="U386" s="2017"/>
      <c r="V386" s="2017"/>
      <c r="W386" s="2017"/>
      <c r="X386" s="2017"/>
      <c r="Y386" s="2017"/>
      <c r="Z386" s="2017"/>
      <c r="AA386" s="2017"/>
    </row>
    <row r="387" spans="1:27" s="136" customFormat="1" ht="30">
      <c r="A387" s="1024" t="s">
        <v>1588</v>
      </c>
      <c r="B387" s="156" t="s">
        <v>5382</v>
      </c>
      <c r="C387" s="555">
        <v>43185</v>
      </c>
      <c r="D387" s="158">
        <v>46825</v>
      </c>
      <c r="E387" s="158" t="str">
        <f t="shared" ca="1" si="52"/>
        <v>VIGENTE</v>
      </c>
      <c r="F387" s="158" t="str">
        <f t="shared" ca="1" si="53"/>
        <v>OK</v>
      </c>
      <c r="G387" s="156" t="s">
        <v>1277</v>
      </c>
      <c r="H387" s="556" t="s">
        <v>5375</v>
      </c>
      <c r="I387" s="556" t="s">
        <v>5389</v>
      </c>
      <c r="J387" s="156" t="s">
        <v>1873</v>
      </c>
      <c r="K387" s="807" t="s">
        <v>5396</v>
      </c>
      <c r="L387" s="132"/>
      <c r="M387" s="132"/>
      <c r="N387" s="132"/>
      <c r="O387" s="132"/>
      <c r="P387" s="132"/>
      <c r="Q387" s="132"/>
      <c r="R387" s="2218"/>
      <c r="S387" s="2017"/>
      <c r="T387" s="2017"/>
      <c r="U387" s="2017"/>
      <c r="V387" s="2017"/>
      <c r="W387" s="2017"/>
      <c r="X387" s="2017"/>
      <c r="Y387" s="2017"/>
      <c r="Z387" s="2017"/>
      <c r="AA387" s="2017"/>
    </row>
    <row r="388" spans="1:27" s="136" customFormat="1" ht="45">
      <c r="A388" s="1024" t="s">
        <v>1588</v>
      </c>
      <c r="B388" s="156" t="s">
        <v>5383</v>
      </c>
      <c r="C388" s="555">
        <v>43185</v>
      </c>
      <c r="D388" s="158">
        <v>46825</v>
      </c>
      <c r="E388" s="158" t="str">
        <f t="shared" ca="1" si="52"/>
        <v>VIGENTE</v>
      </c>
      <c r="F388" s="158" t="str">
        <f t="shared" ca="1" si="53"/>
        <v>OK</v>
      </c>
      <c r="G388" s="156" t="s">
        <v>1277</v>
      </c>
      <c r="H388" s="556" t="s">
        <v>5376</v>
      </c>
      <c r="I388" s="556" t="s">
        <v>5390</v>
      </c>
      <c r="J388" s="156" t="s">
        <v>1873</v>
      </c>
      <c r="K388" s="807" t="s">
        <v>5397</v>
      </c>
      <c r="L388" s="132"/>
      <c r="M388" s="132"/>
      <c r="N388" s="132"/>
      <c r="O388" s="132"/>
      <c r="P388" s="132"/>
      <c r="Q388" s="132"/>
      <c r="R388" s="2218"/>
      <c r="S388" s="2017"/>
      <c r="T388" s="2017"/>
      <c r="U388" s="2017"/>
      <c r="V388" s="2017"/>
      <c r="W388" s="2017"/>
      <c r="X388" s="2017"/>
      <c r="Y388" s="2017"/>
      <c r="Z388" s="2017"/>
      <c r="AA388" s="2017"/>
    </row>
    <row r="389" spans="1:27" s="136" customFormat="1" ht="30">
      <c r="A389" s="1024" t="s">
        <v>1588</v>
      </c>
      <c r="B389" s="156" t="s">
        <v>5384</v>
      </c>
      <c r="C389" s="555">
        <v>43185</v>
      </c>
      <c r="D389" s="158">
        <v>46825</v>
      </c>
      <c r="E389" s="158" t="str">
        <f t="shared" ca="1" si="52"/>
        <v>VIGENTE</v>
      </c>
      <c r="F389" s="158" t="str">
        <f t="shared" ca="1" si="53"/>
        <v>OK</v>
      </c>
      <c r="G389" s="156" t="s">
        <v>1277</v>
      </c>
      <c r="H389" s="556" t="s">
        <v>5377</v>
      </c>
      <c r="I389" s="556" t="s">
        <v>5391</v>
      </c>
      <c r="J389" s="156" t="s">
        <v>1873</v>
      </c>
      <c r="K389" s="807" t="s">
        <v>5398</v>
      </c>
      <c r="L389" s="132"/>
      <c r="M389" s="132"/>
      <c r="N389" s="132"/>
      <c r="O389" s="132"/>
      <c r="P389" s="132"/>
      <c r="Q389" s="132"/>
      <c r="R389" s="2218"/>
      <c r="S389" s="2017"/>
      <c r="T389" s="2017"/>
      <c r="U389" s="2017"/>
      <c r="V389" s="2017"/>
      <c r="W389" s="2017"/>
      <c r="X389" s="2017"/>
      <c r="Y389" s="2017"/>
      <c r="Z389" s="2017"/>
      <c r="AA389" s="2017"/>
    </row>
    <row r="390" spans="1:27" s="136" customFormat="1" ht="45">
      <c r="A390" s="1024" t="s">
        <v>1588</v>
      </c>
      <c r="B390" s="156" t="s">
        <v>5385</v>
      </c>
      <c r="C390" s="555">
        <v>43185</v>
      </c>
      <c r="D390" s="158">
        <v>46825</v>
      </c>
      <c r="E390" s="158" t="str">
        <f t="shared" ca="1" si="52"/>
        <v>VIGENTE</v>
      </c>
      <c r="F390" s="158" t="str">
        <f t="shared" ca="1" si="53"/>
        <v>OK</v>
      </c>
      <c r="G390" s="156" t="s">
        <v>1277</v>
      </c>
      <c r="H390" s="556" t="s">
        <v>5378</v>
      </c>
      <c r="I390" s="556" t="s">
        <v>5392</v>
      </c>
      <c r="J390" s="156" t="s">
        <v>1873</v>
      </c>
      <c r="K390" s="807" t="s">
        <v>5399</v>
      </c>
      <c r="L390" s="132"/>
      <c r="M390" s="132"/>
      <c r="N390" s="132"/>
      <c r="O390" s="132"/>
      <c r="P390" s="132"/>
      <c r="Q390" s="132"/>
      <c r="R390" s="2218"/>
      <c r="S390" s="2017"/>
      <c r="T390" s="2017"/>
      <c r="U390" s="2017"/>
      <c r="V390" s="2017"/>
      <c r="W390" s="2017"/>
      <c r="X390" s="2017"/>
      <c r="Y390" s="2017"/>
      <c r="Z390" s="2017"/>
      <c r="AA390" s="2017"/>
    </row>
    <row r="391" spans="1:27" s="136" customFormat="1" ht="45">
      <c r="A391" s="1024" t="s">
        <v>1588</v>
      </c>
      <c r="B391" s="156" t="s">
        <v>5386</v>
      </c>
      <c r="C391" s="555">
        <v>43185</v>
      </c>
      <c r="D391" s="158">
        <v>46825</v>
      </c>
      <c r="E391" s="158" t="str">
        <f t="shared" ca="1" si="52"/>
        <v>VIGENTE</v>
      </c>
      <c r="F391" s="158" t="str">
        <f t="shared" ca="1" si="53"/>
        <v>OK</v>
      </c>
      <c r="G391" s="156" t="s">
        <v>1277</v>
      </c>
      <c r="H391" s="556" t="s">
        <v>5379</v>
      </c>
      <c r="I391" s="556" t="s">
        <v>5393</v>
      </c>
      <c r="J391" s="156" t="s">
        <v>1873</v>
      </c>
      <c r="K391" s="807" t="s">
        <v>5400</v>
      </c>
      <c r="L391" s="132"/>
      <c r="M391" s="132"/>
      <c r="N391" s="132"/>
      <c r="O391" s="132"/>
      <c r="P391" s="132"/>
      <c r="Q391" s="132"/>
      <c r="R391" s="2218"/>
      <c r="S391" s="2017"/>
      <c r="T391" s="2017"/>
      <c r="U391" s="2017"/>
      <c r="V391" s="2017"/>
      <c r="W391" s="2017"/>
      <c r="X391" s="2017"/>
      <c r="Y391" s="2017"/>
      <c r="Z391" s="2017"/>
      <c r="AA391" s="2017"/>
    </row>
    <row r="392" spans="1:27" s="136" customFormat="1" ht="60">
      <c r="A392" s="1057" t="s">
        <v>1589</v>
      </c>
      <c r="B392" s="1058" t="s">
        <v>3333</v>
      </c>
      <c r="C392" s="1059">
        <v>43185</v>
      </c>
      <c r="D392" s="1060">
        <v>46825</v>
      </c>
      <c r="E392" s="1060" t="str">
        <f ca="1">IF(D392&lt;=$T$2,"CADUCADO","VIGENTE")</f>
        <v>VIGENTE</v>
      </c>
      <c r="F392" s="1060" t="str">
        <f ca="1">IF($T$2&gt;=(EDATE(D392,-4)),"ALERTA","OK")</f>
        <v>OK</v>
      </c>
      <c r="G392" s="1058" t="s">
        <v>1278</v>
      </c>
      <c r="H392" s="1061" t="s">
        <v>4748</v>
      </c>
      <c r="I392" s="1061" t="s">
        <v>4749</v>
      </c>
      <c r="J392" s="1058" t="s">
        <v>3334</v>
      </c>
      <c r="K392" s="1063"/>
      <c r="L392" s="132"/>
      <c r="M392" s="132"/>
      <c r="N392" s="132"/>
      <c r="O392" s="132"/>
      <c r="P392" s="132"/>
      <c r="Q392" s="132"/>
      <c r="R392" s="2218"/>
      <c r="S392" s="2017"/>
      <c r="T392" s="2017"/>
      <c r="U392" s="2017"/>
      <c r="V392" s="2017"/>
      <c r="W392" s="2017"/>
      <c r="X392" s="2017"/>
      <c r="Y392" s="2017"/>
      <c r="Z392" s="2017"/>
      <c r="AA392" s="2017"/>
    </row>
    <row r="393" spans="1:27" s="136" customFormat="1" ht="30">
      <c r="A393" s="1024" t="s">
        <v>1588</v>
      </c>
      <c r="B393" s="156" t="s">
        <v>4758</v>
      </c>
      <c r="C393" s="555">
        <v>43185</v>
      </c>
      <c r="D393" s="158">
        <v>46825</v>
      </c>
      <c r="E393" s="158" t="str">
        <f ca="1">IF(D393&lt;=$T$2,"CADUCADO","VIGENTE")</f>
        <v>VIGENTE</v>
      </c>
      <c r="F393" s="158" t="str">
        <f ca="1">IF($T$2&gt;=(EDATE(D393,-4)),"ALERTA","OK")</f>
        <v>OK</v>
      </c>
      <c r="G393" s="156" t="s">
        <v>1278</v>
      </c>
      <c r="H393" s="556" t="s">
        <v>4750</v>
      </c>
      <c r="I393" s="556" t="s">
        <v>4752</v>
      </c>
      <c r="J393" s="159" t="s">
        <v>4754</v>
      </c>
      <c r="K393" s="807" t="s">
        <v>4756</v>
      </c>
      <c r="L393" s="132"/>
      <c r="M393" s="132"/>
      <c r="N393" s="132"/>
      <c r="O393" s="132"/>
      <c r="P393" s="132"/>
      <c r="Q393" s="132"/>
      <c r="R393" s="2218"/>
      <c r="S393" s="2017"/>
      <c r="T393" s="2017"/>
      <c r="U393" s="2017"/>
      <c r="V393" s="2017"/>
      <c r="W393" s="2017"/>
      <c r="X393" s="2017"/>
      <c r="Y393" s="2017"/>
      <c r="Z393" s="2017"/>
      <c r="AA393" s="2017"/>
    </row>
    <row r="394" spans="1:27" s="136" customFormat="1" ht="45">
      <c r="A394" s="1024" t="s">
        <v>1588</v>
      </c>
      <c r="B394" s="156" t="s">
        <v>4759</v>
      </c>
      <c r="C394" s="555">
        <v>43185</v>
      </c>
      <c r="D394" s="158">
        <v>46825</v>
      </c>
      <c r="E394" s="158" t="str">
        <f ca="1">IF(D394&lt;=$T$2,"CADUCADO","VIGENTE")</f>
        <v>VIGENTE</v>
      </c>
      <c r="F394" s="158" t="str">
        <f ca="1">IF($T$2&gt;=(EDATE(D394,-4)),"ALERTA","OK")</f>
        <v>OK</v>
      </c>
      <c r="G394" s="156" t="s">
        <v>1278</v>
      </c>
      <c r="H394" s="556" t="s">
        <v>4751</v>
      </c>
      <c r="I394" s="556" t="s">
        <v>4753</v>
      </c>
      <c r="J394" s="159" t="s">
        <v>4755</v>
      </c>
      <c r="K394" s="807" t="s">
        <v>4757</v>
      </c>
      <c r="L394" s="132"/>
      <c r="M394" s="132"/>
      <c r="N394" s="132"/>
      <c r="O394" s="132"/>
      <c r="P394" s="132"/>
      <c r="Q394" s="132"/>
      <c r="R394" s="2218"/>
      <c r="S394" s="2017"/>
      <c r="T394" s="2017"/>
      <c r="U394" s="2017"/>
      <c r="V394" s="2017"/>
      <c r="W394" s="2017"/>
      <c r="X394" s="2017"/>
      <c r="Y394" s="2017"/>
      <c r="Z394" s="2017"/>
      <c r="AA394" s="2017"/>
    </row>
    <row r="395" spans="1:27" s="136" customFormat="1" ht="60">
      <c r="A395" s="1046" t="s">
        <v>1597</v>
      </c>
      <c r="B395" s="946" t="s">
        <v>3335</v>
      </c>
      <c r="C395" s="1064">
        <v>43208</v>
      </c>
      <c r="D395" s="947">
        <v>46861</v>
      </c>
      <c r="E395" s="946" t="s">
        <v>1278</v>
      </c>
      <c r="F395" s="559" t="str">
        <f ca="1">IF($T$2&gt;=(EDATE(D395,-4)),"ALERTA","OK")</f>
        <v>OK</v>
      </c>
      <c r="G395" s="946" t="s">
        <v>1277</v>
      </c>
      <c r="H395" s="948" t="s">
        <v>4456</v>
      </c>
      <c r="I395" s="1048" t="s">
        <v>3336</v>
      </c>
      <c r="J395" s="946" t="s">
        <v>3337</v>
      </c>
      <c r="K395" s="1049" t="s">
        <v>4457</v>
      </c>
      <c r="L395" s="132"/>
      <c r="M395" s="132"/>
      <c r="N395" s="132"/>
      <c r="O395" s="132"/>
      <c r="P395" s="132"/>
      <c r="Q395" s="132"/>
      <c r="R395" s="2218"/>
      <c r="S395" s="2017"/>
      <c r="T395" s="2017"/>
      <c r="U395" s="2017"/>
      <c r="V395" s="2017"/>
      <c r="W395" s="2017"/>
      <c r="X395" s="2017"/>
      <c r="Y395" s="2017"/>
      <c r="Z395" s="2017"/>
      <c r="AA395" s="2017"/>
    </row>
    <row r="396" spans="1:27" s="136" customFormat="1" ht="60">
      <c r="A396" s="1057" t="s">
        <v>1589</v>
      </c>
      <c r="B396" s="1058" t="s">
        <v>3391</v>
      </c>
      <c r="C396" s="1059">
        <v>43223</v>
      </c>
      <c r="D396" s="1060">
        <v>45077</v>
      </c>
      <c r="E396" s="1060" t="str">
        <f ca="1">IF(D396&lt;=$T$2,"CADUCADO","VIGENTE")</f>
        <v>CADUCADO</v>
      </c>
      <c r="F396" s="1060" t="str">
        <f t="shared" ref="F396:F405" ca="1" si="54">IF($T$2&gt;=(EDATE(D396,-4)),"ALERTA","OK")</f>
        <v>ALERTA</v>
      </c>
      <c r="G396" s="1058" t="s">
        <v>1277</v>
      </c>
      <c r="H396" s="1061" t="s">
        <v>3392</v>
      </c>
      <c r="I396" s="1061" t="s">
        <v>3393</v>
      </c>
      <c r="J396" s="1062" t="s">
        <v>1873</v>
      </c>
      <c r="K396" s="1063"/>
      <c r="L396" s="132"/>
      <c r="M396" s="132"/>
      <c r="N396" s="132"/>
      <c r="O396" s="132"/>
      <c r="P396" s="132"/>
      <c r="Q396" s="132"/>
      <c r="R396" s="2218"/>
      <c r="S396" s="2017"/>
      <c r="T396" s="2017"/>
      <c r="U396" s="2017"/>
      <c r="V396" s="2017"/>
      <c r="W396" s="2017"/>
      <c r="X396" s="2017"/>
      <c r="Y396" s="2017"/>
      <c r="Z396" s="2017"/>
      <c r="AA396" s="2017"/>
    </row>
    <row r="397" spans="1:27" s="136" customFormat="1">
      <c r="A397" s="1024" t="s">
        <v>1588</v>
      </c>
      <c r="B397" s="156" t="s">
        <v>3412</v>
      </c>
      <c r="C397" s="555">
        <v>43223</v>
      </c>
      <c r="D397" s="158">
        <v>45077</v>
      </c>
      <c r="E397" s="158" t="str">
        <f ca="1">IF(D397&lt;=$T$2,"CADUCADO","VIGENTE")</f>
        <v>CADUCADO</v>
      </c>
      <c r="F397" s="158" t="str">
        <f ca="1">IF($T$2&gt;=(EDATE(D397,-4)),"ALERTA","OK")</f>
        <v>ALERTA</v>
      </c>
      <c r="G397" s="156" t="s">
        <v>1277</v>
      </c>
      <c r="H397" s="556" t="s">
        <v>3394</v>
      </c>
      <c r="I397" s="556" t="s">
        <v>3395</v>
      </c>
      <c r="J397" s="159"/>
      <c r="K397" s="807" t="s">
        <v>3421</v>
      </c>
      <c r="L397" s="132"/>
      <c r="M397" s="132"/>
      <c r="N397" s="132"/>
      <c r="O397" s="132"/>
      <c r="P397" s="132"/>
      <c r="Q397" s="132"/>
      <c r="R397" s="2218"/>
      <c r="S397" s="2017"/>
      <c r="T397" s="2017"/>
      <c r="U397" s="2017"/>
      <c r="V397" s="2017"/>
      <c r="W397" s="2017"/>
      <c r="X397" s="2017"/>
      <c r="Y397" s="2017"/>
      <c r="Z397" s="2017"/>
      <c r="AA397" s="2017"/>
    </row>
    <row r="398" spans="1:27" s="136" customFormat="1">
      <c r="A398" s="1024" t="s">
        <v>1588</v>
      </c>
      <c r="B398" s="156" t="s">
        <v>3413</v>
      </c>
      <c r="C398" s="555">
        <v>43223</v>
      </c>
      <c r="D398" s="158">
        <v>45077</v>
      </c>
      <c r="E398" s="158" t="str">
        <f t="shared" ref="E398:E405" ca="1" si="55">IF(D398&lt;=$T$2,"CADUCADO","VIGENTE")</f>
        <v>CADUCADO</v>
      </c>
      <c r="F398" s="158" t="str">
        <f t="shared" ca="1" si="54"/>
        <v>ALERTA</v>
      </c>
      <c r="G398" s="156" t="s">
        <v>1277</v>
      </c>
      <c r="H398" s="556" t="s">
        <v>3396</v>
      </c>
      <c r="I398" s="556" t="s">
        <v>3397</v>
      </c>
      <c r="J398" s="159"/>
      <c r="K398" s="807" t="s">
        <v>3422</v>
      </c>
      <c r="L398" s="132"/>
      <c r="M398" s="132"/>
      <c r="N398" s="132"/>
      <c r="O398" s="132"/>
      <c r="P398" s="132"/>
      <c r="Q398" s="132"/>
      <c r="R398" s="2218"/>
      <c r="S398" s="2017"/>
      <c r="T398" s="2017"/>
      <c r="U398" s="2017"/>
      <c r="V398" s="2017"/>
      <c r="W398" s="2017"/>
      <c r="X398" s="2017"/>
      <c r="Y398" s="2017"/>
      <c r="Z398" s="2017"/>
      <c r="AA398" s="2017"/>
    </row>
    <row r="399" spans="1:27" s="136" customFormat="1">
      <c r="A399" s="1024" t="s">
        <v>1588</v>
      </c>
      <c r="B399" s="156" t="s">
        <v>3414</v>
      </c>
      <c r="C399" s="555">
        <v>43223</v>
      </c>
      <c r="D399" s="158">
        <v>45077</v>
      </c>
      <c r="E399" s="158" t="str">
        <f t="shared" ca="1" si="55"/>
        <v>CADUCADO</v>
      </c>
      <c r="F399" s="158" t="str">
        <f t="shared" ca="1" si="54"/>
        <v>ALERTA</v>
      </c>
      <c r="G399" s="156" t="s">
        <v>1277</v>
      </c>
      <c r="H399" s="556" t="s">
        <v>3398</v>
      </c>
      <c r="I399" s="556" t="s">
        <v>3399</v>
      </c>
      <c r="J399" s="159"/>
      <c r="K399" s="807" t="s">
        <v>3423</v>
      </c>
      <c r="L399" s="132"/>
      <c r="M399" s="132"/>
      <c r="N399" s="132"/>
      <c r="O399" s="132"/>
      <c r="P399" s="132"/>
      <c r="Q399" s="132"/>
      <c r="R399" s="2218"/>
      <c r="S399" s="2017"/>
      <c r="T399" s="2017"/>
      <c r="U399" s="2017"/>
      <c r="V399" s="2017"/>
      <c r="W399" s="2017"/>
      <c r="X399" s="2017"/>
      <c r="Y399" s="2017"/>
      <c r="Z399" s="2017"/>
      <c r="AA399" s="2017"/>
    </row>
    <row r="400" spans="1:27" s="136" customFormat="1">
      <c r="A400" s="1024" t="s">
        <v>1588</v>
      </c>
      <c r="B400" s="156" t="s">
        <v>3415</v>
      </c>
      <c r="C400" s="555">
        <v>43223</v>
      </c>
      <c r="D400" s="158">
        <v>45077</v>
      </c>
      <c r="E400" s="158" t="str">
        <f t="shared" ca="1" si="55"/>
        <v>CADUCADO</v>
      </c>
      <c r="F400" s="158" t="str">
        <f t="shared" ca="1" si="54"/>
        <v>ALERTA</v>
      </c>
      <c r="G400" s="156" t="s">
        <v>1277</v>
      </c>
      <c r="H400" s="556" t="s">
        <v>3400</v>
      </c>
      <c r="I400" s="556" t="s">
        <v>3401</v>
      </c>
      <c r="J400" s="159"/>
      <c r="K400" s="807" t="s">
        <v>3424</v>
      </c>
      <c r="L400" s="132"/>
      <c r="M400" s="132"/>
      <c r="N400" s="132"/>
      <c r="O400" s="132"/>
      <c r="P400" s="132"/>
      <c r="Q400" s="132"/>
      <c r="R400" s="2218"/>
      <c r="S400" s="2017"/>
      <c r="T400" s="2017"/>
      <c r="U400" s="2017"/>
      <c r="V400" s="2017"/>
      <c r="W400" s="2017"/>
      <c r="X400" s="2017"/>
      <c r="Y400" s="2017"/>
      <c r="Z400" s="2017"/>
      <c r="AA400" s="2017"/>
    </row>
    <row r="401" spans="1:27" s="136" customFormat="1">
      <c r="A401" s="1024" t="s">
        <v>1588</v>
      </c>
      <c r="B401" s="156" t="s">
        <v>3416</v>
      </c>
      <c r="C401" s="555">
        <v>43223</v>
      </c>
      <c r="D401" s="158">
        <v>45077</v>
      </c>
      <c r="E401" s="158" t="str">
        <f t="shared" ca="1" si="55"/>
        <v>CADUCADO</v>
      </c>
      <c r="F401" s="158" t="str">
        <f t="shared" ca="1" si="54"/>
        <v>ALERTA</v>
      </c>
      <c r="G401" s="156" t="s">
        <v>1277</v>
      </c>
      <c r="H401" s="556" t="s">
        <v>3402</v>
      </c>
      <c r="I401" s="556" t="s">
        <v>3403</v>
      </c>
      <c r="J401" s="159"/>
      <c r="K401" s="807" t="s">
        <v>3425</v>
      </c>
      <c r="L401" s="132"/>
      <c r="M401" s="132"/>
      <c r="N401" s="132"/>
      <c r="O401" s="132"/>
      <c r="P401" s="132"/>
      <c r="Q401" s="132"/>
      <c r="R401" s="2218"/>
      <c r="S401" s="2017"/>
      <c r="T401" s="2017"/>
      <c r="U401" s="2017"/>
      <c r="V401" s="2017"/>
      <c r="W401" s="2017"/>
      <c r="X401" s="2017"/>
      <c r="Y401" s="2017"/>
      <c r="Z401" s="2017"/>
      <c r="AA401" s="2017"/>
    </row>
    <row r="402" spans="1:27" s="136" customFormat="1">
      <c r="A402" s="1024" t="s">
        <v>1588</v>
      </c>
      <c r="B402" s="156" t="s">
        <v>3417</v>
      </c>
      <c r="C402" s="555">
        <v>43223</v>
      </c>
      <c r="D402" s="158">
        <v>45077</v>
      </c>
      <c r="E402" s="158" t="str">
        <f t="shared" ca="1" si="55"/>
        <v>CADUCADO</v>
      </c>
      <c r="F402" s="158" t="str">
        <f t="shared" ca="1" si="54"/>
        <v>ALERTA</v>
      </c>
      <c r="G402" s="156" t="s">
        <v>1277</v>
      </c>
      <c r="H402" s="556" t="s">
        <v>3404</v>
      </c>
      <c r="I402" s="556" t="s">
        <v>3405</v>
      </c>
      <c r="J402" s="159"/>
      <c r="K402" s="807" t="s">
        <v>3426</v>
      </c>
      <c r="L402" s="132"/>
      <c r="M402" s="132"/>
      <c r="N402" s="132"/>
      <c r="O402" s="132"/>
      <c r="P402" s="132"/>
      <c r="Q402" s="132"/>
      <c r="R402" s="2218"/>
      <c r="S402" s="2017"/>
      <c r="T402" s="2017"/>
      <c r="U402" s="2017"/>
      <c r="V402" s="2017"/>
      <c r="W402" s="2017"/>
      <c r="X402" s="2017"/>
      <c r="Y402" s="2017"/>
      <c r="Z402" s="2017"/>
      <c r="AA402" s="2017"/>
    </row>
    <row r="403" spans="1:27" s="136" customFormat="1">
      <c r="A403" s="1024" t="s">
        <v>1588</v>
      </c>
      <c r="B403" s="156" t="s">
        <v>3418</v>
      </c>
      <c r="C403" s="555">
        <v>43223</v>
      </c>
      <c r="D403" s="158">
        <v>45077</v>
      </c>
      <c r="E403" s="158" t="str">
        <f t="shared" ca="1" si="55"/>
        <v>CADUCADO</v>
      </c>
      <c r="F403" s="158" t="str">
        <f t="shared" ca="1" si="54"/>
        <v>ALERTA</v>
      </c>
      <c r="G403" s="156" t="s">
        <v>1277</v>
      </c>
      <c r="H403" s="556" t="s">
        <v>3406</v>
      </c>
      <c r="I403" s="556" t="s">
        <v>3407</v>
      </c>
      <c r="J403" s="159"/>
      <c r="K403" s="807" t="s">
        <v>3427</v>
      </c>
      <c r="L403" s="132"/>
      <c r="M403" s="132"/>
      <c r="N403" s="132"/>
      <c r="O403" s="132"/>
      <c r="P403" s="132"/>
      <c r="Q403" s="132"/>
      <c r="R403" s="2218"/>
      <c r="S403" s="2017"/>
      <c r="T403" s="2017"/>
      <c r="U403" s="2017"/>
      <c r="V403" s="2017"/>
      <c r="W403" s="2017"/>
      <c r="X403" s="2017"/>
      <c r="Y403" s="2017"/>
      <c r="Z403" s="2017"/>
      <c r="AA403" s="2017"/>
    </row>
    <row r="404" spans="1:27" s="136" customFormat="1">
      <c r="A404" s="1024" t="s">
        <v>1588</v>
      </c>
      <c r="B404" s="156" t="s">
        <v>3419</v>
      </c>
      <c r="C404" s="555">
        <v>43223</v>
      </c>
      <c r="D404" s="158">
        <v>45077</v>
      </c>
      <c r="E404" s="158" t="str">
        <f t="shared" ca="1" si="55"/>
        <v>CADUCADO</v>
      </c>
      <c r="F404" s="158" t="str">
        <f t="shared" ca="1" si="54"/>
        <v>ALERTA</v>
      </c>
      <c r="G404" s="156" t="s">
        <v>1277</v>
      </c>
      <c r="H404" s="556" t="s">
        <v>3408</v>
      </c>
      <c r="I404" s="556" t="s">
        <v>3409</v>
      </c>
      <c r="J404" s="159"/>
      <c r="K404" s="807" t="s">
        <v>3428</v>
      </c>
      <c r="L404" s="132"/>
      <c r="M404" s="132"/>
      <c r="N404" s="132"/>
      <c r="O404" s="132"/>
      <c r="P404" s="132"/>
      <c r="Q404" s="132"/>
      <c r="R404" s="2218"/>
      <c r="S404" s="2017"/>
      <c r="T404" s="2017"/>
      <c r="U404" s="2017"/>
      <c r="V404" s="2017"/>
      <c r="W404" s="2017"/>
      <c r="X404" s="2017"/>
      <c r="Y404" s="2017"/>
      <c r="Z404" s="2017"/>
      <c r="AA404" s="2017"/>
    </row>
    <row r="405" spans="1:27" s="136" customFormat="1">
      <c r="A405" s="1024" t="s">
        <v>1588</v>
      </c>
      <c r="B405" s="156" t="s">
        <v>3420</v>
      </c>
      <c r="C405" s="555">
        <v>43223</v>
      </c>
      <c r="D405" s="158">
        <v>45077</v>
      </c>
      <c r="E405" s="158" t="str">
        <f t="shared" ca="1" si="55"/>
        <v>CADUCADO</v>
      </c>
      <c r="F405" s="158" t="str">
        <f t="shared" ca="1" si="54"/>
        <v>ALERTA</v>
      </c>
      <c r="G405" s="156" t="s">
        <v>1277</v>
      </c>
      <c r="H405" s="556" t="s">
        <v>3410</v>
      </c>
      <c r="I405" s="556" t="s">
        <v>3411</v>
      </c>
      <c r="J405" s="159"/>
      <c r="K405" s="807" t="s">
        <v>3429</v>
      </c>
      <c r="L405" s="132"/>
      <c r="M405" s="132"/>
      <c r="N405" s="132"/>
      <c r="O405" s="132"/>
      <c r="P405" s="132"/>
      <c r="Q405" s="132"/>
      <c r="R405" s="2218"/>
      <c r="S405" s="2017"/>
      <c r="T405" s="2017"/>
      <c r="U405" s="2017"/>
      <c r="V405" s="2017"/>
      <c r="W405" s="2017"/>
      <c r="X405" s="2017"/>
      <c r="Y405" s="2017"/>
      <c r="Z405" s="2017"/>
      <c r="AA405" s="2017"/>
    </row>
    <row r="406" spans="1:27" s="136" customFormat="1" ht="45">
      <c r="A406" s="1057" t="s">
        <v>1589</v>
      </c>
      <c r="B406" s="1058" t="s">
        <v>3380</v>
      </c>
      <c r="C406" s="1059">
        <v>43223</v>
      </c>
      <c r="D406" s="1060">
        <v>46876</v>
      </c>
      <c r="E406" s="1065" t="str">
        <f t="shared" ref="E406:E411" ca="1" si="56">IF(D406&lt;=$T$2,"CADUCADO","VIGENTE")</f>
        <v>VIGENTE</v>
      </c>
      <c r="F406" s="1065" t="str">
        <f t="shared" ref="F406:F411" ca="1" si="57">IF($T$2&gt;=(EDATE(D406,-4)),"ALERTA","OK")</f>
        <v>OK</v>
      </c>
      <c r="G406" s="1058" t="s">
        <v>1278</v>
      </c>
      <c r="H406" s="1061" t="s">
        <v>5468</v>
      </c>
      <c r="I406" s="1061" t="s">
        <v>3381</v>
      </c>
      <c r="J406" s="1062"/>
      <c r="K406" s="1063"/>
      <c r="L406" s="132"/>
      <c r="M406" s="132"/>
      <c r="N406" s="132"/>
      <c r="O406" s="132"/>
      <c r="P406" s="132"/>
      <c r="Q406" s="132"/>
      <c r="R406" s="2218"/>
      <c r="S406" s="2017"/>
      <c r="T406" s="2017"/>
      <c r="U406" s="2017"/>
      <c r="V406" s="2017"/>
      <c r="W406" s="2017"/>
      <c r="X406" s="2017"/>
      <c r="Y406" s="2017"/>
      <c r="Z406" s="2017"/>
      <c r="AA406" s="2017"/>
    </row>
    <row r="407" spans="1:27" s="136" customFormat="1" ht="30">
      <c r="A407" s="1024" t="s">
        <v>1588</v>
      </c>
      <c r="B407" s="156" t="s">
        <v>3382</v>
      </c>
      <c r="C407" s="555">
        <v>43223</v>
      </c>
      <c r="D407" s="158">
        <v>46876</v>
      </c>
      <c r="E407" s="158" t="str">
        <f t="shared" ca="1" si="56"/>
        <v>VIGENTE</v>
      </c>
      <c r="F407" s="158" t="str">
        <f t="shared" ca="1" si="57"/>
        <v>OK</v>
      </c>
      <c r="G407" s="156" t="s">
        <v>1278</v>
      </c>
      <c r="H407" s="556" t="s">
        <v>3384</v>
      </c>
      <c r="I407" s="556" t="s">
        <v>3385</v>
      </c>
      <c r="J407" s="156" t="s">
        <v>3386</v>
      </c>
      <c r="K407" s="807" t="s">
        <v>3387</v>
      </c>
      <c r="L407" s="132"/>
      <c r="M407" s="132"/>
      <c r="N407" s="132"/>
      <c r="O407" s="132"/>
      <c r="P407" s="132"/>
      <c r="Q407" s="132"/>
      <c r="R407" s="2218"/>
      <c r="S407" s="2017"/>
      <c r="T407" s="2017"/>
      <c r="U407" s="2017"/>
      <c r="V407" s="2017"/>
      <c r="W407" s="2017"/>
      <c r="X407" s="2017"/>
      <c r="Y407" s="2017"/>
      <c r="Z407" s="2017"/>
      <c r="AA407" s="2017"/>
    </row>
    <row r="408" spans="1:27" s="136" customFormat="1" ht="30">
      <c r="A408" s="1024" t="s">
        <v>1588</v>
      </c>
      <c r="B408" s="156" t="s">
        <v>3383</v>
      </c>
      <c r="C408" s="555">
        <v>43223</v>
      </c>
      <c r="D408" s="158">
        <v>46876</v>
      </c>
      <c r="E408" s="158" t="str">
        <f t="shared" ca="1" si="56"/>
        <v>VIGENTE</v>
      </c>
      <c r="F408" s="158" t="str">
        <f t="shared" ca="1" si="57"/>
        <v>OK</v>
      </c>
      <c r="G408" s="156" t="s">
        <v>1278</v>
      </c>
      <c r="H408" s="556" t="s">
        <v>3388</v>
      </c>
      <c r="I408" s="556" t="s">
        <v>3390</v>
      </c>
      <c r="J408" s="156" t="s">
        <v>3386</v>
      </c>
      <c r="K408" s="807" t="s">
        <v>3389</v>
      </c>
      <c r="L408" s="132"/>
      <c r="M408" s="132"/>
      <c r="N408" s="132"/>
      <c r="O408" s="132"/>
      <c r="P408" s="132"/>
      <c r="Q408" s="132"/>
      <c r="R408" s="2218"/>
      <c r="S408" s="2017"/>
      <c r="T408" s="2017"/>
      <c r="U408" s="2017"/>
      <c r="V408" s="2017"/>
      <c r="W408" s="2017"/>
      <c r="X408" s="2017"/>
      <c r="Y408" s="2017"/>
      <c r="Z408" s="2017"/>
      <c r="AA408" s="2017"/>
    </row>
    <row r="409" spans="1:27" s="136" customFormat="1" ht="45">
      <c r="A409" s="1046" t="s">
        <v>1597</v>
      </c>
      <c r="B409" s="946" t="s">
        <v>3439</v>
      </c>
      <c r="C409" s="1047">
        <v>43251</v>
      </c>
      <c r="D409" s="947">
        <v>45077</v>
      </c>
      <c r="E409" s="947" t="str">
        <f ca="1">IF(D409&lt;=$T$2,"CADUCADO","VIGENTE")</f>
        <v>CADUCADO</v>
      </c>
      <c r="F409" s="947" t="str">
        <f ca="1">IF($T$2&gt;=(EDATE(D409,-4)),"ALERTA","OK")</f>
        <v>ALERTA</v>
      </c>
      <c r="G409" s="946" t="s">
        <v>1277</v>
      </c>
      <c r="H409" s="1048" t="s">
        <v>3440</v>
      </c>
      <c r="I409" s="1048" t="s">
        <v>3441</v>
      </c>
      <c r="J409" s="946" t="s">
        <v>3337</v>
      </c>
      <c r="K409" s="1049" t="s">
        <v>3442</v>
      </c>
      <c r="L409" s="132"/>
      <c r="M409" s="132"/>
      <c r="N409" s="132"/>
      <c r="O409" s="132"/>
      <c r="P409" s="132"/>
      <c r="Q409" s="132"/>
      <c r="R409" s="2218"/>
      <c r="S409" s="2017"/>
      <c r="T409" s="2017"/>
      <c r="U409" s="2017"/>
      <c r="V409" s="2017"/>
      <c r="W409" s="2017"/>
      <c r="X409" s="2017"/>
      <c r="Y409" s="2017"/>
      <c r="Z409" s="2017"/>
      <c r="AA409" s="2017"/>
    </row>
    <row r="410" spans="1:27" s="136" customFormat="1" ht="45">
      <c r="A410" s="1057" t="s">
        <v>1589</v>
      </c>
      <c r="B410" s="1058" t="s">
        <v>3430</v>
      </c>
      <c r="C410" s="1059">
        <v>43251</v>
      </c>
      <c r="D410" s="1060">
        <v>46904</v>
      </c>
      <c r="E410" s="1060" t="str">
        <f ca="1">IF(D410&lt;=$T$2,"CADUCADO","VIGENTE")</f>
        <v>VIGENTE</v>
      </c>
      <c r="F410" s="1060" t="str">
        <f ca="1">IF($T$2&gt;=(EDATE(D410,-4)),"ALERTA","OK")</f>
        <v>OK</v>
      </c>
      <c r="G410" s="1058" t="s">
        <v>1278</v>
      </c>
      <c r="H410" s="1061" t="s">
        <v>5469</v>
      </c>
      <c r="I410" s="1061" t="s">
        <v>3431</v>
      </c>
      <c r="J410" s="1062"/>
      <c r="K410" s="1063"/>
      <c r="L410" s="132"/>
      <c r="M410" s="132"/>
      <c r="N410" s="132"/>
      <c r="O410" s="132"/>
      <c r="P410" s="132"/>
      <c r="Q410" s="132"/>
      <c r="R410" s="2218"/>
      <c r="S410" s="2017"/>
      <c r="T410" s="2017"/>
      <c r="U410" s="2017"/>
      <c r="V410" s="2017"/>
      <c r="W410" s="2017"/>
      <c r="X410" s="2017"/>
      <c r="Y410" s="2017"/>
      <c r="Z410" s="2017"/>
      <c r="AA410" s="2017"/>
    </row>
    <row r="411" spans="1:27" s="136" customFormat="1" ht="30">
      <c r="A411" s="1024" t="s">
        <v>1588</v>
      </c>
      <c r="B411" s="156" t="s">
        <v>3432</v>
      </c>
      <c r="C411" s="555">
        <v>43251</v>
      </c>
      <c r="D411" s="158">
        <v>46904</v>
      </c>
      <c r="E411" s="158" t="str">
        <f t="shared" ca="1" si="56"/>
        <v>VIGENTE</v>
      </c>
      <c r="F411" s="158" t="str">
        <f t="shared" ca="1" si="57"/>
        <v>OK</v>
      </c>
      <c r="G411" s="156" t="s">
        <v>1278</v>
      </c>
      <c r="H411" s="556" t="s">
        <v>3433</v>
      </c>
      <c r="I411" s="556" t="s">
        <v>3434</v>
      </c>
      <c r="J411" s="1066" t="s">
        <v>3435</v>
      </c>
      <c r="K411" s="807" t="s">
        <v>3436</v>
      </c>
      <c r="L411" s="132"/>
      <c r="M411" s="132"/>
      <c r="N411" s="132"/>
      <c r="O411" s="132"/>
      <c r="P411" s="132"/>
      <c r="Q411" s="132"/>
      <c r="R411" s="2218"/>
      <c r="S411" s="2017"/>
      <c r="T411" s="2017"/>
      <c r="U411" s="2017"/>
      <c r="V411" s="2017"/>
      <c r="W411" s="2017"/>
      <c r="X411" s="2017"/>
      <c r="Y411" s="2017"/>
      <c r="Z411" s="2017"/>
      <c r="AA411" s="2017"/>
    </row>
    <row r="412" spans="1:27" s="136" customFormat="1" ht="30">
      <c r="A412" s="1024" t="s">
        <v>1588</v>
      </c>
      <c r="B412" s="156" t="s">
        <v>5470</v>
      </c>
      <c r="C412" s="555">
        <v>43251</v>
      </c>
      <c r="D412" s="158">
        <v>46904</v>
      </c>
      <c r="E412" s="158" t="str">
        <f ca="1">IF(D412&lt;=$T$2,"CADUCADO","VIGENTE")</f>
        <v>VIGENTE</v>
      </c>
      <c r="F412" s="158" t="str">
        <f ca="1">IF($T$2&gt;=(EDATE(D412,-4)),"ALERTA","OK")</f>
        <v>OK</v>
      </c>
      <c r="G412" s="156" t="s">
        <v>1278</v>
      </c>
      <c r="H412" s="556" t="s">
        <v>5471</v>
      </c>
      <c r="I412" s="1067" t="s">
        <v>3437</v>
      </c>
      <c r="J412" s="156" t="s">
        <v>5474</v>
      </c>
      <c r="K412" s="807" t="s">
        <v>5476</v>
      </c>
      <c r="L412" s="132"/>
      <c r="M412" s="132"/>
      <c r="N412" s="132"/>
      <c r="O412" s="132"/>
      <c r="P412" s="132"/>
      <c r="Q412" s="132"/>
      <c r="R412" s="2218"/>
      <c r="S412" s="2017"/>
      <c r="T412" s="2017"/>
      <c r="U412" s="2017"/>
      <c r="V412" s="2017"/>
      <c r="W412" s="2017"/>
      <c r="X412" s="2017"/>
      <c r="Y412" s="2017"/>
      <c r="Z412" s="2017"/>
      <c r="AA412" s="2017"/>
    </row>
    <row r="413" spans="1:27" s="136" customFormat="1" ht="30">
      <c r="A413" s="1024" t="s">
        <v>1588</v>
      </c>
      <c r="B413" s="156" t="s">
        <v>5473</v>
      </c>
      <c r="C413" s="555">
        <v>43251</v>
      </c>
      <c r="D413" s="158">
        <v>46904</v>
      </c>
      <c r="E413" s="158" t="str">
        <f ca="1">IF(D413&lt;=$T$2,"CADUCADO","VIGENTE")</f>
        <v>VIGENTE</v>
      </c>
      <c r="F413" s="158" t="str">
        <f ca="1">IF($T$2&gt;=(EDATE(D413,-4)),"ALERTA","OK")</f>
        <v>OK</v>
      </c>
      <c r="G413" s="156" t="s">
        <v>1278</v>
      </c>
      <c r="H413" s="556" t="s">
        <v>5472</v>
      </c>
      <c r="I413" s="556" t="s">
        <v>3438</v>
      </c>
      <c r="J413" s="156" t="s">
        <v>5474</v>
      </c>
      <c r="K413" s="807" t="s">
        <v>5475</v>
      </c>
      <c r="L413" s="132"/>
      <c r="M413" s="132"/>
      <c r="N413" s="132"/>
      <c r="O413" s="132"/>
      <c r="P413" s="132"/>
      <c r="Q413" s="132"/>
      <c r="R413" s="2218"/>
      <c r="S413" s="2017"/>
      <c r="T413" s="2017"/>
      <c r="U413" s="2017"/>
      <c r="V413" s="2017"/>
      <c r="W413" s="2017"/>
      <c r="X413" s="2017"/>
      <c r="Y413" s="2017"/>
      <c r="Z413" s="2017"/>
      <c r="AA413" s="2017"/>
    </row>
    <row r="414" spans="1:27" s="136" customFormat="1" ht="30">
      <c r="A414" s="1024" t="s">
        <v>1587</v>
      </c>
      <c r="B414" s="156" t="s">
        <v>3559</v>
      </c>
      <c r="C414" s="555">
        <v>43305</v>
      </c>
      <c r="D414" s="158">
        <v>46958</v>
      </c>
      <c r="E414" s="158" t="str">
        <f t="shared" ref="E414:E420" ca="1" si="58">IF(D414&lt;=$T$2,"CADUCADO","VIGENTE")</f>
        <v>VIGENTE</v>
      </c>
      <c r="F414" s="158" t="str">
        <f t="shared" ref="F414:F420" ca="1" si="59">IF($T$2&gt;=(EDATE(D414,-4)),"ALERTA","OK")</f>
        <v>OK</v>
      </c>
      <c r="G414" s="156" t="s">
        <v>1276</v>
      </c>
      <c r="H414" s="556" t="s">
        <v>3558</v>
      </c>
      <c r="I414" s="556" t="s">
        <v>3560</v>
      </c>
      <c r="J414" s="159"/>
      <c r="K414" s="807"/>
      <c r="L414" s="132"/>
      <c r="M414" s="132"/>
      <c r="N414" s="132"/>
      <c r="O414" s="132"/>
      <c r="P414" s="132"/>
      <c r="Q414" s="132"/>
      <c r="R414" s="2218"/>
      <c r="S414" s="2017"/>
      <c r="T414" s="2017"/>
      <c r="U414" s="2017"/>
      <c r="V414" s="2017"/>
      <c r="W414" s="2017"/>
      <c r="X414" s="2017"/>
      <c r="Y414" s="2017"/>
      <c r="Z414" s="2017"/>
      <c r="AA414" s="2017"/>
    </row>
    <row r="415" spans="1:27" s="136" customFormat="1" ht="30">
      <c r="A415" s="1024" t="s">
        <v>1587</v>
      </c>
      <c r="B415" s="156" t="s">
        <v>3573</v>
      </c>
      <c r="C415" s="555">
        <v>43321</v>
      </c>
      <c r="D415" s="158">
        <v>46974</v>
      </c>
      <c r="E415" s="158" t="str">
        <f ca="1">IF(D415&lt;=$T$2,"CADUCADO","VIGENTE")</f>
        <v>VIGENTE</v>
      </c>
      <c r="F415" s="158" t="str">
        <f ca="1">IF($T$2&gt;=(EDATE(D415,-4)),"ALERTA","OK")</f>
        <v>OK</v>
      </c>
      <c r="G415" s="156" t="s">
        <v>1277</v>
      </c>
      <c r="H415" s="556" t="s">
        <v>3571</v>
      </c>
      <c r="I415" s="556" t="s">
        <v>3572</v>
      </c>
      <c r="J415" s="156" t="s">
        <v>4365</v>
      </c>
      <c r="K415" s="807" t="s">
        <v>5420</v>
      </c>
      <c r="L415" s="132"/>
      <c r="M415" s="132"/>
      <c r="N415" s="132"/>
      <c r="O415" s="132"/>
      <c r="P415" s="132"/>
      <c r="Q415" s="132"/>
      <c r="R415" s="2218"/>
      <c r="S415" s="2017"/>
      <c r="T415" s="2017"/>
      <c r="U415" s="2017"/>
      <c r="V415" s="2017"/>
      <c r="W415" s="2017"/>
      <c r="X415" s="2017"/>
      <c r="Y415" s="2017"/>
      <c r="Z415" s="2017"/>
      <c r="AA415" s="2017"/>
    </row>
    <row r="416" spans="1:27" s="136" customFormat="1" ht="60">
      <c r="A416" s="1046" t="s">
        <v>1597</v>
      </c>
      <c r="B416" s="946" t="s">
        <v>3566</v>
      </c>
      <c r="C416" s="1047">
        <v>43340</v>
      </c>
      <c r="D416" s="947">
        <v>46993</v>
      </c>
      <c r="E416" s="947" t="str">
        <f t="shared" ca="1" si="58"/>
        <v>VIGENTE</v>
      </c>
      <c r="F416" s="947" t="str">
        <f t="shared" ca="1" si="59"/>
        <v>OK</v>
      </c>
      <c r="G416" s="946" t="s">
        <v>1277</v>
      </c>
      <c r="H416" s="1048" t="s">
        <v>3567</v>
      </c>
      <c r="I416" s="1048" t="s">
        <v>3568</v>
      </c>
      <c r="J416" s="946" t="s">
        <v>3569</v>
      </c>
      <c r="K416" s="1049" t="s">
        <v>3570</v>
      </c>
      <c r="L416" s="132"/>
      <c r="M416" s="132"/>
      <c r="N416" s="132"/>
      <c r="O416" s="132"/>
      <c r="P416" s="132"/>
      <c r="Q416" s="132"/>
      <c r="R416" s="2218"/>
      <c r="S416" s="2017"/>
      <c r="T416" s="2017"/>
      <c r="U416" s="2017"/>
      <c r="V416" s="2017"/>
      <c r="W416" s="2017"/>
      <c r="X416" s="2017"/>
      <c r="Y416" s="2017"/>
      <c r="Z416" s="2017"/>
      <c r="AA416" s="2017"/>
    </row>
    <row r="417" spans="1:27" s="136" customFormat="1" ht="45">
      <c r="A417" s="1046" t="s">
        <v>1604</v>
      </c>
      <c r="B417" s="946" t="s">
        <v>3578</v>
      </c>
      <c r="C417" s="1047">
        <v>43340</v>
      </c>
      <c r="D417" s="947">
        <v>46993</v>
      </c>
      <c r="E417" s="947" t="str">
        <f ca="1">IF(D417&lt;=$T$2,"CADUCADO","VIGENTE")</f>
        <v>VIGENTE</v>
      </c>
      <c r="F417" s="947" t="str">
        <f ca="1">IF($T$2&gt;=(EDATE(D417,-4)),"ALERTA","OK")</f>
        <v>OK</v>
      </c>
      <c r="G417" s="946" t="s">
        <v>1277</v>
      </c>
      <c r="H417" s="1048" t="s">
        <v>3579</v>
      </c>
      <c r="I417" s="1048" t="s">
        <v>3580</v>
      </c>
      <c r="J417" s="946" t="s">
        <v>3581</v>
      </c>
      <c r="K417" s="1049" t="s">
        <v>3582</v>
      </c>
      <c r="L417" s="132"/>
      <c r="M417" s="132"/>
      <c r="N417" s="132"/>
      <c r="O417" s="132"/>
      <c r="P417" s="132"/>
      <c r="Q417" s="132"/>
      <c r="R417" s="2218"/>
      <c r="S417" s="2017"/>
      <c r="T417" s="2017"/>
      <c r="U417" s="2017"/>
      <c r="V417" s="2017"/>
      <c r="W417" s="2017"/>
      <c r="X417" s="2017"/>
      <c r="Y417" s="2017"/>
      <c r="Z417" s="2017"/>
      <c r="AA417" s="2017"/>
    </row>
    <row r="418" spans="1:27" s="136" customFormat="1" ht="60">
      <c r="A418" s="1046" t="s">
        <v>1597</v>
      </c>
      <c r="B418" s="946" t="s">
        <v>3583</v>
      </c>
      <c r="C418" s="1047">
        <v>43340</v>
      </c>
      <c r="D418" s="947">
        <v>46993</v>
      </c>
      <c r="E418" s="947" t="str">
        <f ca="1">IF(D418&lt;=$T$2,"CADUCADO","VIGENTE")</f>
        <v>VIGENTE</v>
      </c>
      <c r="F418" s="947" t="str">
        <f ca="1">IF($T$2&gt;=(EDATE(D418,-4)),"ALERTA","OK")</f>
        <v>OK</v>
      </c>
      <c r="G418" s="946" t="s">
        <v>1277</v>
      </c>
      <c r="H418" s="1048" t="s">
        <v>5505</v>
      </c>
      <c r="I418" s="1048" t="s">
        <v>5506</v>
      </c>
      <c r="J418" s="946" t="s">
        <v>5362</v>
      </c>
      <c r="K418" s="1049" t="s">
        <v>5507</v>
      </c>
      <c r="L418" s="132"/>
      <c r="R418" s="2017"/>
      <c r="S418" s="2017"/>
      <c r="T418" s="2017"/>
      <c r="U418" s="2017"/>
      <c r="V418" s="2017"/>
      <c r="W418" s="2017"/>
      <c r="X418" s="2017"/>
      <c r="Y418" s="2017"/>
      <c r="Z418" s="2017"/>
      <c r="AA418" s="2017"/>
    </row>
    <row r="419" spans="1:27" s="136" customFormat="1" ht="30">
      <c r="A419" s="1024" t="s">
        <v>1587</v>
      </c>
      <c r="B419" s="156" t="s">
        <v>3577</v>
      </c>
      <c r="C419" s="555">
        <v>43340</v>
      </c>
      <c r="D419" s="158">
        <v>45166</v>
      </c>
      <c r="E419" s="158" t="str">
        <f t="shared" ca="1" si="58"/>
        <v>CADUCADO</v>
      </c>
      <c r="F419" s="158" t="str">
        <f t="shared" ca="1" si="59"/>
        <v>ALERTA</v>
      </c>
      <c r="G419" s="156" t="s">
        <v>1277</v>
      </c>
      <c r="H419" s="556" t="s">
        <v>3574</v>
      </c>
      <c r="I419" s="556" t="s">
        <v>3575</v>
      </c>
      <c r="J419" s="156" t="s">
        <v>2846</v>
      </c>
      <c r="K419" s="807" t="s">
        <v>3576</v>
      </c>
      <c r="L419" s="132"/>
      <c r="R419" s="2017"/>
      <c r="S419" s="2017"/>
      <c r="T419" s="2017"/>
      <c r="U419" s="2017"/>
      <c r="V419" s="2017"/>
      <c r="W419" s="2017"/>
      <c r="X419" s="2017"/>
      <c r="Y419" s="2017"/>
      <c r="Z419" s="2017"/>
      <c r="AA419" s="2017"/>
    </row>
    <row r="420" spans="1:27" s="136" customFormat="1" ht="75">
      <c r="A420" s="1024" t="s">
        <v>1587</v>
      </c>
      <c r="B420" s="156" t="s">
        <v>3565</v>
      </c>
      <c r="C420" s="555">
        <v>43340</v>
      </c>
      <c r="D420" s="158">
        <v>46993</v>
      </c>
      <c r="E420" s="158" t="str">
        <f t="shared" ca="1" si="58"/>
        <v>VIGENTE</v>
      </c>
      <c r="F420" s="158" t="str">
        <f t="shared" ca="1" si="59"/>
        <v>OK</v>
      </c>
      <c r="G420" s="156" t="s">
        <v>1277</v>
      </c>
      <c r="H420" s="556" t="s">
        <v>3561</v>
      </c>
      <c r="I420" s="556" t="s">
        <v>3562</v>
      </c>
      <c r="J420" s="156" t="s">
        <v>3563</v>
      </c>
      <c r="K420" s="807" t="s">
        <v>3564</v>
      </c>
      <c r="L420" s="132"/>
      <c r="R420" s="2017"/>
      <c r="S420" s="2017"/>
      <c r="T420" s="2017"/>
      <c r="U420" s="2017"/>
      <c r="V420" s="2017"/>
      <c r="W420" s="2017"/>
      <c r="X420" s="2017"/>
      <c r="Y420" s="2017"/>
      <c r="Z420" s="2017"/>
      <c r="AA420" s="2017"/>
    </row>
    <row r="421" spans="1:27" s="136" customFormat="1" ht="30">
      <c r="A421" s="1024" t="s">
        <v>1587</v>
      </c>
      <c r="B421" s="156" t="s">
        <v>3587</v>
      </c>
      <c r="C421" s="555">
        <v>43360</v>
      </c>
      <c r="D421" s="158">
        <v>47013</v>
      </c>
      <c r="E421" s="158" t="s">
        <v>3611</v>
      </c>
      <c r="F421" s="158" t="s">
        <v>3612</v>
      </c>
      <c r="G421" s="156" t="s">
        <v>1278</v>
      </c>
      <c r="H421" s="556" t="s">
        <v>3586</v>
      </c>
      <c r="I421" s="556" t="s">
        <v>3588</v>
      </c>
      <c r="J421" s="633" t="s">
        <v>3590</v>
      </c>
      <c r="K421" s="807" t="s">
        <v>3589</v>
      </c>
      <c r="L421" s="132"/>
      <c r="M421" s="132"/>
      <c r="N421" s="132"/>
      <c r="O421" s="132"/>
      <c r="P421" s="132"/>
      <c r="Q421" s="132"/>
      <c r="R421" s="2218"/>
      <c r="S421" s="2017"/>
      <c r="T421" s="2017"/>
      <c r="U421" s="2017"/>
      <c r="V421" s="2017"/>
      <c r="W421" s="2017"/>
      <c r="X421" s="2017"/>
      <c r="Y421" s="2017"/>
      <c r="Z421" s="2017"/>
      <c r="AA421" s="2017"/>
    </row>
    <row r="422" spans="1:27" s="136" customFormat="1" ht="60">
      <c r="A422" s="1046" t="s">
        <v>1596</v>
      </c>
      <c r="B422" s="946" t="s">
        <v>3628</v>
      </c>
      <c r="C422" s="1047">
        <v>43385</v>
      </c>
      <c r="D422" s="947">
        <v>45211</v>
      </c>
      <c r="E422" s="947" t="str">
        <f t="shared" ref="E422:E427" ca="1" si="60">IF(D422&lt;=$T$2,"CADUCADO","VIGENTE")</f>
        <v>CADUCADO</v>
      </c>
      <c r="F422" s="947" t="str">
        <f t="shared" ref="F422:F427" ca="1" si="61">IF($T$2&gt;=(EDATE(D422,-4)),"ALERTA","OK")</f>
        <v>ALERTA</v>
      </c>
      <c r="G422" s="946" t="s">
        <v>1277</v>
      </c>
      <c r="H422" s="1048" t="s">
        <v>3629</v>
      </c>
      <c r="I422" s="1048" t="s">
        <v>3630</v>
      </c>
      <c r="J422" s="946" t="s">
        <v>4471</v>
      </c>
      <c r="K422" s="1049" t="s">
        <v>4472</v>
      </c>
      <c r="L422" s="132"/>
      <c r="M422" s="132"/>
      <c r="N422" s="132"/>
      <c r="O422" s="132"/>
      <c r="P422" s="132"/>
      <c r="Q422" s="132"/>
      <c r="R422" s="2218"/>
      <c r="S422" s="2017"/>
      <c r="T422" s="2017"/>
      <c r="U422" s="2017"/>
      <c r="V422" s="2017"/>
      <c r="W422" s="2017"/>
      <c r="X422" s="2017"/>
      <c r="Y422" s="2017"/>
      <c r="Z422" s="2017"/>
      <c r="AA422" s="2017"/>
    </row>
    <row r="423" spans="1:27" s="136" customFormat="1" ht="45">
      <c r="A423" s="1024" t="s">
        <v>1587</v>
      </c>
      <c r="B423" s="156" t="s">
        <v>3617</v>
      </c>
      <c r="C423" s="555">
        <v>43385</v>
      </c>
      <c r="D423" s="158">
        <v>47041</v>
      </c>
      <c r="E423" s="158" t="str">
        <f t="shared" ca="1" si="60"/>
        <v>VIGENTE</v>
      </c>
      <c r="F423" s="158" t="str">
        <f t="shared" ca="1" si="61"/>
        <v>OK</v>
      </c>
      <c r="G423" s="156" t="s">
        <v>1278</v>
      </c>
      <c r="H423" s="556" t="s">
        <v>3618</v>
      </c>
      <c r="I423" s="556" t="s">
        <v>3619</v>
      </c>
      <c r="J423" s="156" t="s">
        <v>2953</v>
      </c>
      <c r="K423" s="807" t="s">
        <v>3620</v>
      </c>
      <c r="L423" s="132"/>
      <c r="M423" s="132"/>
      <c r="N423" s="132"/>
      <c r="O423" s="132"/>
      <c r="P423" s="132"/>
      <c r="Q423" s="132"/>
      <c r="R423" s="2218"/>
      <c r="S423" s="2017"/>
      <c r="T423" s="2017"/>
      <c r="U423" s="2017"/>
      <c r="V423" s="2017"/>
      <c r="W423" s="2017"/>
      <c r="X423" s="2017"/>
      <c r="Y423" s="2017"/>
      <c r="Z423" s="2017"/>
      <c r="AA423" s="2017"/>
    </row>
    <row r="424" spans="1:27" s="136" customFormat="1" ht="45">
      <c r="A424" s="1024" t="s">
        <v>1587</v>
      </c>
      <c r="B424" s="156" t="s">
        <v>3616</v>
      </c>
      <c r="C424" s="555">
        <v>43388</v>
      </c>
      <c r="D424" s="158">
        <v>47041</v>
      </c>
      <c r="E424" s="158" t="str">
        <f t="shared" ca="1" si="60"/>
        <v>VIGENTE</v>
      </c>
      <c r="F424" s="158" t="str">
        <f t="shared" ca="1" si="61"/>
        <v>OK</v>
      </c>
      <c r="G424" s="156" t="s">
        <v>1278</v>
      </c>
      <c r="H424" s="556" t="s">
        <v>3613</v>
      </c>
      <c r="I424" s="556" t="s">
        <v>3614</v>
      </c>
      <c r="J424" s="156" t="s">
        <v>2953</v>
      </c>
      <c r="K424" s="807" t="s">
        <v>3615</v>
      </c>
      <c r="L424" s="132"/>
      <c r="M424" s="132"/>
      <c r="N424" s="132"/>
      <c r="O424" s="132"/>
      <c r="P424" s="132"/>
      <c r="Q424" s="132"/>
      <c r="R424" s="2218"/>
      <c r="S424" s="2017"/>
      <c r="T424" s="2017"/>
      <c r="U424" s="2017"/>
      <c r="V424" s="2017"/>
      <c r="W424" s="2017"/>
      <c r="X424" s="2017"/>
      <c r="Y424" s="2017"/>
      <c r="Z424" s="2017"/>
      <c r="AA424" s="2017"/>
    </row>
    <row r="425" spans="1:27" s="136" customFormat="1" ht="45">
      <c r="A425" s="1024" t="s">
        <v>1587</v>
      </c>
      <c r="B425" s="156" t="s">
        <v>3621</v>
      </c>
      <c r="C425" s="555">
        <v>43388</v>
      </c>
      <c r="D425" s="158">
        <v>47041</v>
      </c>
      <c r="E425" s="158" t="str">
        <f t="shared" ca="1" si="60"/>
        <v>VIGENTE</v>
      </c>
      <c r="F425" s="158" t="str">
        <f t="shared" ca="1" si="61"/>
        <v>OK</v>
      </c>
      <c r="G425" s="156" t="s">
        <v>1279</v>
      </c>
      <c r="H425" s="556" t="s">
        <v>3622</v>
      </c>
      <c r="I425" s="556" t="s">
        <v>4898</v>
      </c>
      <c r="J425" s="633" t="s">
        <v>2953</v>
      </c>
      <c r="K425" s="807" t="s">
        <v>5415</v>
      </c>
      <c r="L425" s="132"/>
      <c r="M425" s="132"/>
      <c r="N425" s="132"/>
      <c r="O425" s="132"/>
      <c r="P425" s="132"/>
      <c r="Q425" s="132"/>
      <c r="R425" s="2218"/>
      <c r="S425" s="2017"/>
      <c r="T425" s="2017"/>
      <c r="U425" s="2017"/>
      <c r="V425" s="2017"/>
      <c r="W425" s="2017"/>
      <c r="X425" s="2017"/>
      <c r="Y425" s="2017"/>
      <c r="Z425" s="2017"/>
      <c r="AA425" s="2017"/>
    </row>
    <row r="426" spans="1:27" s="136" customFormat="1" ht="60">
      <c r="A426" s="1046" t="s">
        <v>1597</v>
      </c>
      <c r="B426" s="946" t="s">
        <v>3627</v>
      </c>
      <c r="C426" s="1047">
        <v>43395</v>
      </c>
      <c r="D426" s="947">
        <v>47048</v>
      </c>
      <c r="E426" s="947" t="str">
        <f t="shared" ca="1" si="60"/>
        <v>VIGENTE</v>
      </c>
      <c r="F426" s="947" t="str">
        <f t="shared" ca="1" si="61"/>
        <v>OK</v>
      </c>
      <c r="G426" s="946" t="s">
        <v>1279</v>
      </c>
      <c r="H426" s="1048" t="s">
        <v>3623</v>
      </c>
      <c r="I426" s="1048" t="s">
        <v>3624</v>
      </c>
      <c r="J426" s="1068" t="s">
        <v>3626</v>
      </c>
      <c r="K426" s="1049" t="s">
        <v>3625</v>
      </c>
      <c r="L426" s="132"/>
      <c r="M426" s="132"/>
      <c r="N426" s="132"/>
      <c r="O426" s="132"/>
      <c r="P426" s="132"/>
      <c r="Q426" s="132"/>
      <c r="R426" s="2218"/>
      <c r="S426" s="2017"/>
      <c r="T426" s="2017"/>
      <c r="U426" s="2017"/>
      <c r="V426" s="2017"/>
      <c r="W426" s="2017"/>
      <c r="X426" s="2017"/>
      <c r="Y426" s="2017"/>
      <c r="Z426" s="2017"/>
      <c r="AA426" s="2017"/>
    </row>
    <row r="427" spans="1:27" s="136" customFormat="1" ht="22.5" customHeight="1">
      <c r="A427" s="1057" t="s">
        <v>1589</v>
      </c>
      <c r="B427" s="1058" t="s">
        <v>3633</v>
      </c>
      <c r="C427" s="1059">
        <v>43409</v>
      </c>
      <c r="D427" s="1060">
        <v>47062</v>
      </c>
      <c r="E427" s="1060" t="str">
        <f t="shared" ca="1" si="60"/>
        <v>VIGENTE</v>
      </c>
      <c r="F427" s="1060" t="str">
        <f t="shared" ca="1" si="61"/>
        <v>OK</v>
      </c>
      <c r="G427" s="1058" t="s">
        <v>1276</v>
      </c>
      <c r="H427" s="1061" t="s">
        <v>5419</v>
      </c>
      <c r="I427" s="1061"/>
      <c r="J427" s="1062"/>
      <c r="K427" s="1063"/>
      <c r="L427" s="132"/>
      <c r="M427" s="132"/>
      <c r="N427" s="132"/>
      <c r="O427" s="132"/>
      <c r="P427" s="132"/>
      <c r="Q427" s="132"/>
      <c r="R427" s="2218"/>
      <c r="S427" s="2017"/>
      <c r="T427" s="2017"/>
      <c r="U427" s="2017"/>
      <c r="V427" s="2017"/>
      <c r="W427" s="2017"/>
      <c r="X427" s="2017"/>
      <c r="Y427" s="2017"/>
      <c r="Z427" s="2017"/>
      <c r="AA427" s="2017"/>
    </row>
    <row r="428" spans="1:27" s="136" customFormat="1" ht="30">
      <c r="A428" s="1024" t="s">
        <v>1588</v>
      </c>
      <c r="B428" s="156" t="s">
        <v>3634</v>
      </c>
      <c r="C428" s="555">
        <v>43409</v>
      </c>
      <c r="D428" s="158">
        <v>47062</v>
      </c>
      <c r="E428" s="158" t="str">
        <f ca="1">IF(D428&lt;=$T$2,"CADUCADO","VIGENTE")</f>
        <v>VIGENTE</v>
      </c>
      <c r="F428" s="158" t="str">
        <f ca="1">IF($T$2&gt;=(EDATE(D428,-4)),"ALERTA","OK")</f>
        <v>OK</v>
      </c>
      <c r="G428" s="156" t="s">
        <v>1276</v>
      </c>
      <c r="H428" s="556" t="s">
        <v>3638</v>
      </c>
      <c r="I428" s="556" t="s">
        <v>3642</v>
      </c>
      <c r="J428" s="156" t="s">
        <v>3651</v>
      </c>
      <c r="K428" s="807" t="s">
        <v>3646</v>
      </c>
      <c r="L428" s="132"/>
      <c r="M428" s="132"/>
      <c r="N428" s="132"/>
      <c r="O428" s="132"/>
      <c r="P428" s="132"/>
      <c r="Q428" s="132"/>
      <c r="R428" s="2218"/>
      <c r="S428" s="2017"/>
      <c r="T428" s="2017"/>
      <c r="U428" s="2017"/>
      <c r="V428" s="2017"/>
      <c r="W428" s="2017"/>
      <c r="X428" s="2017"/>
      <c r="Y428" s="2017"/>
      <c r="Z428" s="2017"/>
      <c r="AA428" s="2017"/>
    </row>
    <row r="429" spans="1:27" s="136" customFormat="1" ht="30">
      <c r="A429" s="1024" t="s">
        <v>1588</v>
      </c>
      <c r="B429" s="156" t="s">
        <v>3635</v>
      </c>
      <c r="C429" s="555">
        <v>43409</v>
      </c>
      <c r="D429" s="158">
        <v>47062</v>
      </c>
      <c r="E429" s="158" t="str">
        <f ca="1">IF(D429&lt;=$T$2,"CADUCADO","VIGENTE")</f>
        <v>VIGENTE</v>
      </c>
      <c r="F429" s="158" t="str">
        <f ca="1">IF($T$2&gt;=(EDATE(D429,-4)),"ALERTA","OK")</f>
        <v>OK</v>
      </c>
      <c r="G429" s="156" t="s">
        <v>1276</v>
      </c>
      <c r="H429" s="556" t="s">
        <v>3639</v>
      </c>
      <c r="I429" s="556" t="s">
        <v>3643</v>
      </c>
      <c r="J429" s="156" t="s">
        <v>3651</v>
      </c>
      <c r="K429" s="807" t="s">
        <v>3647</v>
      </c>
      <c r="L429" s="132"/>
      <c r="M429" s="132"/>
      <c r="N429" s="132"/>
      <c r="O429" s="132"/>
      <c r="P429" s="132"/>
      <c r="Q429" s="132"/>
      <c r="R429" s="2218"/>
      <c r="S429" s="2017"/>
      <c r="T429" s="2017"/>
      <c r="U429" s="2017"/>
      <c r="V429" s="2017"/>
      <c r="W429" s="2017"/>
      <c r="X429" s="2017"/>
      <c r="Y429" s="2017"/>
      <c r="Z429" s="2017"/>
      <c r="AA429" s="2017"/>
    </row>
    <row r="430" spans="1:27" s="136" customFormat="1" ht="30">
      <c r="A430" s="1105" t="s">
        <v>1588</v>
      </c>
      <c r="B430" s="1106" t="s">
        <v>3636</v>
      </c>
      <c r="C430" s="1107">
        <v>43409</v>
      </c>
      <c r="D430" s="158">
        <v>47062</v>
      </c>
      <c r="E430" s="937" t="str">
        <f ca="1">IF(D430&lt;=$T$2,"CADUCADO","VIGENTE")</f>
        <v>VIGENTE</v>
      </c>
      <c r="F430" s="937" t="str">
        <f ca="1">IF($T$2&gt;=(EDATE(D430,-4)),"ALERTA","OK")</f>
        <v>OK</v>
      </c>
      <c r="G430" s="1106" t="s">
        <v>1276</v>
      </c>
      <c r="H430" s="1108" t="s">
        <v>3640</v>
      </c>
      <c r="I430" s="1108" t="s">
        <v>3644</v>
      </c>
      <c r="J430" s="1106" t="s">
        <v>3651</v>
      </c>
      <c r="K430" s="1109" t="s">
        <v>3648</v>
      </c>
      <c r="L430" s="132"/>
      <c r="M430" s="132"/>
      <c r="N430" s="132"/>
      <c r="O430" s="132"/>
      <c r="P430" s="132"/>
      <c r="Q430" s="132"/>
      <c r="R430" s="2218"/>
      <c r="S430" s="2017"/>
      <c r="T430" s="2017"/>
      <c r="U430" s="2017"/>
      <c r="V430" s="2017"/>
      <c r="W430" s="2017"/>
      <c r="X430" s="2017"/>
      <c r="Y430" s="2017"/>
      <c r="Z430" s="2017"/>
      <c r="AA430" s="2017"/>
    </row>
    <row r="431" spans="1:27" s="136" customFormat="1">
      <c r="A431" s="1110" t="s">
        <v>1588</v>
      </c>
      <c r="B431" s="1111" t="s">
        <v>3637</v>
      </c>
      <c r="C431" s="1112">
        <v>43409</v>
      </c>
      <c r="D431" s="158">
        <v>47062</v>
      </c>
      <c r="E431" s="1113" t="str">
        <f ca="1">IF(D431&lt;=$T$2,"CADUCADO","VIGENTE")</f>
        <v>VIGENTE</v>
      </c>
      <c r="F431" s="1113" t="str">
        <f ca="1">IF($T$2&gt;=(EDATE(D431,-4)),"ALERTA","OK")</f>
        <v>OK</v>
      </c>
      <c r="G431" s="1111" t="s">
        <v>1276</v>
      </c>
      <c r="H431" s="1114" t="s">
        <v>3641</v>
      </c>
      <c r="I431" s="1114" t="s">
        <v>3645</v>
      </c>
      <c r="J431" s="1115" t="s">
        <v>3650</v>
      </c>
      <c r="K431" s="1116" t="s">
        <v>3649</v>
      </c>
      <c r="L431" s="132"/>
      <c r="M431" s="132"/>
      <c r="N431" s="132"/>
      <c r="O431" s="132"/>
      <c r="P431" s="132"/>
      <c r="Q431" s="132"/>
      <c r="R431" s="2218"/>
      <c r="S431" s="2017"/>
      <c r="T431" s="2017"/>
      <c r="U431" s="2017"/>
      <c r="V431" s="2017"/>
      <c r="W431" s="2017"/>
      <c r="X431" s="2017"/>
      <c r="Y431" s="2017"/>
      <c r="Z431" s="2017"/>
      <c r="AA431" s="2017"/>
    </row>
    <row r="432" spans="1:27" s="136" customFormat="1" ht="45">
      <c r="A432" s="1119" t="s">
        <v>1589</v>
      </c>
      <c r="B432" s="1120" t="s">
        <v>3684</v>
      </c>
      <c r="C432" s="1121">
        <v>43418</v>
      </c>
      <c r="D432" s="1122">
        <v>47071</v>
      </c>
      <c r="E432" s="1122" t="str">
        <f ca="1">IF(D432&lt;=$T$2,"CADUCADO","VIGENTE")</f>
        <v>VIGENTE</v>
      </c>
      <c r="F432" s="1122" t="str">
        <f ca="1">IF($T$2&gt;=(EDATE(D432,-4)),"ALERTA","OK")</f>
        <v>OK</v>
      </c>
      <c r="G432" s="1120" t="s">
        <v>1277</v>
      </c>
      <c r="H432" s="1123" t="s">
        <v>4093</v>
      </c>
      <c r="I432" s="1123" t="s">
        <v>3685</v>
      </c>
      <c r="J432" s="1124" t="s">
        <v>3650</v>
      </c>
      <c r="K432" s="1125" t="s">
        <v>3649</v>
      </c>
      <c r="L432" s="132"/>
      <c r="M432" s="132"/>
      <c r="N432" s="132"/>
      <c r="O432" s="132"/>
      <c r="P432" s="132"/>
      <c r="Q432" s="132"/>
      <c r="R432" s="2218"/>
      <c r="S432" s="2017"/>
      <c r="T432" s="2017"/>
      <c r="U432" s="2017"/>
      <c r="V432" s="2017"/>
      <c r="W432" s="2017"/>
      <c r="X432" s="2017"/>
      <c r="Y432" s="2017"/>
      <c r="Z432" s="2017"/>
      <c r="AA432" s="2017"/>
    </row>
    <row r="433" spans="1:27" s="136" customFormat="1" ht="30">
      <c r="A433" s="1110" t="s">
        <v>1588</v>
      </c>
      <c r="B433" s="1111" t="s">
        <v>3708</v>
      </c>
      <c r="C433" s="1112">
        <v>43418</v>
      </c>
      <c r="D433" s="1113">
        <v>47071</v>
      </c>
      <c r="E433" s="1113" t="str">
        <f t="shared" ref="E433:E439" ca="1" si="62">IF(D433&lt;=$T$2,"CADUCADO","VIGENTE")</f>
        <v>VIGENTE</v>
      </c>
      <c r="F433" s="1113" t="str">
        <f t="shared" ref="F433:F438" ca="1" si="63">IF($T$2&gt;=(EDATE(D433,-4)),"ALERTA","OK")</f>
        <v>OK</v>
      </c>
      <c r="G433" s="1111" t="s">
        <v>1277</v>
      </c>
      <c r="H433" s="1114" t="s">
        <v>3686</v>
      </c>
      <c r="I433" s="1114" t="s">
        <v>3687</v>
      </c>
      <c r="J433" s="1117" t="s">
        <v>3688</v>
      </c>
      <c r="K433" s="1116" t="s">
        <v>3689</v>
      </c>
      <c r="L433" s="132"/>
      <c r="M433" s="132"/>
      <c r="N433" s="132"/>
      <c r="O433" s="132"/>
      <c r="P433" s="132"/>
      <c r="Q433" s="132"/>
      <c r="R433" s="2218"/>
      <c r="S433" s="2017"/>
      <c r="T433" s="2017"/>
      <c r="U433" s="2017"/>
      <c r="V433" s="2017"/>
      <c r="W433" s="2017"/>
      <c r="X433" s="2017"/>
      <c r="Y433" s="2017"/>
      <c r="Z433" s="2017"/>
      <c r="AA433" s="2017"/>
    </row>
    <row r="434" spans="1:27" s="136" customFormat="1">
      <c r="A434" s="1110" t="s">
        <v>1588</v>
      </c>
      <c r="B434" s="1111" t="s">
        <v>3709</v>
      </c>
      <c r="C434" s="1112">
        <v>43418</v>
      </c>
      <c r="D434" s="1113">
        <v>47071</v>
      </c>
      <c r="E434" s="1113" t="str">
        <f t="shared" ca="1" si="62"/>
        <v>VIGENTE</v>
      </c>
      <c r="F434" s="1113" t="str">
        <f t="shared" ca="1" si="63"/>
        <v>OK</v>
      </c>
      <c r="G434" s="1111" t="s">
        <v>1277</v>
      </c>
      <c r="H434" s="1114" t="s">
        <v>3690</v>
      </c>
      <c r="I434" s="1114" t="s">
        <v>3695</v>
      </c>
      <c r="J434" s="1117" t="s">
        <v>1873</v>
      </c>
      <c r="K434" s="1116" t="s">
        <v>3703</v>
      </c>
      <c r="L434" s="132"/>
      <c r="M434" s="132"/>
      <c r="N434" s="132"/>
      <c r="O434" s="132"/>
      <c r="P434" s="132"/>
      <c r="Q434" s="132"/>
      <c r="R434" s="2218"/>
      <c r="S434" s="2017"/>
      <c r="T434" s="2017"/>
      <c r="U434" s="2017"/>
      <c r="V434" s="2017"/>
      <c r="W434" s="2017"/>
      <c r="X434" s="2017"/>
      <c r="Y434" s="2017"/>
      <c r="Z434" s="2017"/>
      <c r="AA434" s="2017"/>
    </row>
    <row r="435" spans="1:27" s="136" customFormat="1">
      <c r="A435" s="1110" t="s">
        <v>1588</v>
      </c>
      <c r="B435" s="1111" t="s">
        <v>3710</v>
      </c>
      <c r="C435" s="1112">
        <v>43418</v>
      </c>
      <c r="D435" s="1113">
        <v>47071</v>
      </c>
      <c r="E435" s="1113" t="str">
        <f t="shared" ca="1" si="62"/>
        <v>VIGENTE</v>
      </c>
      <c r="F435" s="1113" t="str">
        <f t="shared" ca="1" si="63"/>
        <v>OK</v>
      </c>
      <c r="G435" s="1111" t="s">
        <v>1277</v>
      </c>
      <c r="H435" s="1114" t="s">
        <v>3691</v>
      </c>
      <c r="I435" s="1114" t="s">
        <v>3696</v>
      </c>
      <c r="J435" s="1111" t="s">
        <v>1873</v>
      </c>
      <c r="K435" s="1116" t="s">
        <v>3704</v>
      </c>
      <c r="L435" s="132"/>
      <c r="M435" s="132"/>
      <c r="N435" s="132"/>
      <c r="O435" s="132"/>
      <c r="P435" s="132"/>
      <c r="Q435" s="132"/>
      <c r="R435" s="2218"/>
      <c r="S435" s="2017"/>
      <c r="T435" s="2017"/>
      <c r="U435" s="2017"/>
      <c r="V435" s="2017"/>
      <c r="W435" s="2017"/>
      <c r="X435" s="2017"/>
      <c r="Y435" s="2017"/>
      <c r="Z435" s="2017"/>
      <c r="AA435" s="2017"/>
    </row>
    <row r="436" spans="1:27" s="136" customFormat="1" ht="30">
      <c r="A436" s="1110" t="s">
        <v>1588</v>
      </c>
      <c r="B436" s="1111" t="s">
        <v>3711</v>
      </c>
      <c r="C436" s="1112">
        <v>43418</v>
      </c>
      <c r="D436" s="1113">
        <v>47071</v>
      </c>
      <c r="E436" s="1113" t="str">
        <f t="shared" ca="1" si="62"/>
        <v>VIGENTE</v>
      </c>
      <c r="F436" s="1113" t="str">
        <f t="shared" ca="1" si="63"/>
        <v>OK</v>
      </c>
      <c r="G436" s="1111" t="s">
        <v>1277</v>
      </c>
      <c r="H436" s="1114" t="s">
        <v>3692</v>
      </c>
      <c r="I436" s="1114" t="s">
        <v>3697</v>
      </c>
      <c r="J436" s="1111" t="s">
        <v>1873</v>
      </c>
      <c r="K436" s="1116" t="s">
        <v>3705</v>
      </c>
      <c r="L436" s="132"/>
      <c r="M436" s="132"/>
      <c r="N436" s="132"/>
      <c r="O436" s="132"/>
      <c r="P436" s="132"/>
      <c r="Q436" s="132"/>
      <c r="R436" s="2218"/>
      <c r="S436" s="2017"/>
      <c r="T436" s="2017"/>
      <c r="U436" s="2017"/>
      <c r="V436" s="2017"/>
      <c r="W436" s="2017"/>
      <c r="X436" s="2017"/>
      <c r="Y436" s="2017"/>
      <c r="Z436" s="2017"/>
      <c r="AA436" s="2017"/>
    </row>
    <row r="437" spans="1:27" s="136" customFormat="1" ht="30">
      <c r="A437" s="1110" t="s">
        <v>1588</v>
      </c>
      <c r="B437" s="1111" t="s">
        <v>3712</v>
      </c>
      <c r="C437" s="1112">
        <v>43418</v>
      </c>
      <c r="D437" s="1113">
        <v>47071</v>
      </c>
      <c r="E437" s="1113" t="str">
        <f t="shared" ca="1" si="62"/>
        <v>VIGENTE</v>
      </c>
      <c r="F437" s="1113" t="str">
        <f t="shared" ca="1" si="63"/>
        <v>OK</v>
      </c>
      <c r="G437" s="1111" t="s">
        <v>1277</v>
      </c>
      <c r="H437" s="1114" t="s">
        <v>3693</v>
      </c>
      <c r="I437" s="1114" t="s">
        <v>3698</v>
      </c>
      <c r="J437" s="1111" t="s">
        <v>1873</v>
      </c>
      <c r="K437" s="1116" t="s">
        <v>3706</v>
      </c>
      <c r="L437" s="132"/>
      <c r="M437" s="132"/>
      <c r="N437" s="132"/>
      <c r="O437" s="132"/>
      <c r="P437" s="132"/>
      <c r="Q437" s="132"/>
      <c r="R437" s="2218"/>
      <c r="S437" s="2017"/>
      <c r="T437" s="2017"/>
      <c r="U437" s="2017"/>
      <c r="V437" s="2017"/>
      <c r="W437" s="2017"/>
      <c r="X437" s="2017"/>
      <c r="Y437" s="2017"/>
      <c r="Z437" s="2017"/>
      <c r="AA437" s="2017"/>
    </row>
    <row r="438" spans="1:27" s="136" customFormat="1" ht="30">
      <c r="A438" s="1110" t="s">
        <v>1588</v>
      </c>
      <c r="B438" s="1111" t="s">
        <v>3713</v>
      </c>
      <c r="C438" s="1112">
        <v>43418</v>
      </c>
      <c r="D438" s="1113">
        <v>47071</v>
      </c>
      <c r="E438" s="1113" t="str">
        <f t="shared" ca="1" si="62"/>
        <v>VIGENTE</v>
      </c>
      <c r="F438" s="1113" t="str">
        <f t="shared" ca="1" si="63"/>
        <v>OK</v>
      </c>
      <c r="G438" s="1111" t="s">
        <v>1277</v>
      </c>
      <c r="H438" s="1114" t="s">
        <v>3694</v>
      </c>
      <c r="I438" s="1114" t="s">
        <v>3699</v>
      </c>
      <c r="J438" s="1111" t="s">
        <v>1873</v>
      </c>
      <c r="K438" s="1116" t="s">
        <v>3707</v>
      </c>
      <c r="L438" s="132"/>
      <c r="M438" s="132"/>
      <c r="N438" s="132"/>
      <c r="O438" s="132"/>
      <c r="P438" s="132"/>
      <c r="Q438" s="132"/>
      <c r="R438" s="2218"/>
      <c r="S438" s="2017"/>
      <c r="T438" s="2017"/>
      <c r="U438" s="2017"/>
      <c r="V438" s="2017"/>
      <c r="W438" s="2017"/>
      <c r="X438" s="2017"/>
      <c r="Y438" s="2017"/>
      <c r="Z438" s="2017"/>
      <c r="AA438" s="2017"/>
    </row>
    <row r="439" spans="1:27" s="136" customFormat="1" ht="30">
      <c r="A439" s="1110" t="s">
        <v>1588</v>
      </c>
      <c r="B439" s="1111" t="s">
        <v>3714</v>
      </c>
      <c r="C439" s="1112">
        <v>43418</v>
      </c>
      <c r="D439" s="1113">
        <v>47071</v>
      </c>
      <c r="E439" s="1113" t="str">
        <f t="shared" ca="1" si="62"/>
        <v>VIGENTE</v>
      </c>
      <c r="F439" s="1113" t="str">
        <f ca="1">IF($T$2&gt;=(EDATE(D439,-4)),"ALERTA","OK")</f>
        <v>OK</v>
      </c>
      <c r="G439" s="1111" t="s">
        <v>1277</v>
      </c>
      <c r="H439" s="1114" t="s">
        <v>3700</v>
      </c>
      <c r="I439" s="1114" t="s">
        <v>3701</v>
      </c>
      <c r="J439" s="1118" t="s">
        <v>1873</v>
      </c>
      <c r="K439" s="1116" t="s">
        <v>3702</v>
      </c>
      <c r="L439" s="132"/>
      <c r="M439" s="132"/>
      <c r="N439" s="132"/>
      <c r="O439" s="132"/>
      <c r="P439" s="132"/>
      <c r="Q439" s="132"/>
      <c r="R439" s="2218"/>
      <c r="S439" s="2017"/>
      <c r="T439" s="2017"/>
      <c r="U439" s="2017"/>
      <c r="V439" s="2017"/>
      <c r="W439" s="2017"/>
      <c r="X439" s="2017"/>
      <c r="Y439" s="2017"/>
      <c r="Z439" s="2017"/>
      <c r="AA439" s="2017"/>
    </row>
    <row r="440" spans="1:27" s="136" customFormat="1" ht="45">
      <c r="A440" s="1255" t="s">
        <v>1588</v>
      </c>
      <c r="B440" s="1111" t="s">
        <v>4094</v>
      </c>
      <c r="C440" s="1112">
        <v>43418</v>
      </c>
      <c r="D440" s="1113">
        <v>47071</v>
      </c>
      <c r="E440" s="1113" t="str">
        <f ca="1">IF(D440&lt;=$T$2,"CADUCADO","VIGENTE")</f>
        <v>VIGENTE</v>
      </c>
      <c r="F440" s="1113" t="str">
        <f ca="1">IF($T$2&gt;=(EDATE(D440,-4)),"ALERTA","OK")</f>
        <v>OK</v>
      </c>
      <c r="G440" s="1111" t="s">
        <v>1277</v>
      </c>
      <c r="H440" s="1248" t="s">
        <v>4095</v>
      </c>
      <c r="I440" s="1248" t="s">
        <v>4096</v>
      </c>
      <c r="J440" s="1256" t="s">
        <v>1873</v>
      </c>
      <c r="K440" s="807" t="s">
        <v>4097</v>
      </c>
      <c r="L440" s="132"/>
      <c r="M440" s="132"/>
      <c r="N440" s="132"/>
      <c r="O440" s="132"/>
      <c r="P440" s="132"/>
      <c r="Q440" s="132"/>
      <c r="R440" s="2218"/>
      <c r="S440" s="2017"/>
      <c r="T440" s="2017"/>
      <c r="U440" s="2017"/>
      <c r="V440" s="2017"/>
      <c r="W440" s="2017"/>
      <c r="X440" s="2017"/>
      <c r="Y440" s="2017"/>
      <c r="Z440" s="2017"/>
      <c r="AA440" s="2017"/>
    </row>
    <row r="441" spans="1:27" s="136" customFormat="1" ht="48" customHeight="1">
      <c r="A441" s="1255" t="s">
        <v>1588</v>
      </c>
      <c r="B441" s="1111" t="s">
        <v>5410</v>
      </c>
      <c r="C441" s="1112">
        <v>43418</v>
      </c>
      <c r="D441" s="1113">
        <v>47071</v>
      </c>
      <c r="E441" s="1113" t="str">
        <f ca="1">IF(D441&lt;=$T$2,"CADUCADO","VIGENTE")</f>
        <v>VIGENTE</v>
      </c>
      <c r="F441" s="1113" t="str">
        <f ca="1">IF($T$2&gt;=(EDATE(D441,-4)),"ALERTA","OK")</f>
        <v>OK</v>
      </c>
      <c r="G441" s="1111" t="s">
        <v>1277</v>
      </c>
      <c r="H441" s="1656" t="s">
        <v>5411</v>
      </c>
      <c r="I441" s="556" t="s">
        <v>5412</v>
      </c>
      <c r="J441" s="159" t="s">
        <v>1873</v>
      </c>
      <c r="K441" s="807" t="s">
        <v>5413</v>
      </c>
      <c r="L441" s="132"/>
      <c r="M441" s="132"/>
      <c r="N441" s="132"/>
      <c r="O441" s="132"/>
      <c r="P441" s="132"/>
      <c r="Q441" s="132"/>
      <c r="R441" s="2218"/>
      <c r="S441" s="2017"/>
      <c r="T441" s="2017"/>
      <c r="U441" s="2017"/>
      <c r="V441" s="2017"/>
      <c r="W441" s="2017"/>
      <c r="X441" s="2017"/>
      <c r="Y441" s="2017"/>
      <c r="Z441" s="2017"/>
      <c r="AA441" s="2017"/>
    </row>
    <row r="442" spans="1:27" s="136" customFormat="1" ht="30">
      <c r="A442" s="1024" t="s">
        <v>1587</v>
      </c>
      <c r="B442" s="156" t="s">
        <v>3940</v>
      </c>
      <c r="C442" s="555">
        <v>43483</v>
      </c>
      <c r="D442" s="158">
        <v>45322</v>
      </c>
      <c r="E442" s="158" t="str">
        <f t="shared" ref="E442:E458" ca="1" si="64">IF(D442&lt;=$T$2,"CADUCADO","VIGENTE")</f>
        <v>CADUCADO</v>
      </c>
      <c r="F442" s="158" t="str">
        <f t="shared" ref="F442:F458" ca="1" si="65">IF($T$2&gt;=(EDATE(D442,-4)),"ALERTA","OK")</f>
        <v>ALERTA</v>
      </c>
      <c r="G442" s="156" t="s">
        <v>1276</v>
      </c>
      <c r="H442" s="556" t="s">
        <v>3941</v>
      </c>
      <c r="I442" s="556" t="s">
        <v>3942</v>
      </c>
      <c r="J442" s="159" t="s">
        <v>3943</v>
      </c>
      <c r="K442" s="807" t="s">
        <v>3944</v>
      </c>
      <c r="L442" s="132"/>
      <c r="M442" s="132"/>
      <c r="N442" s="132"/>
      <c r="O442" s="132"/>
      <c r="P442" s="132"/>
      <c r="Q442" s="132"/>
      <c r="R442" s="2218"/>
      <c r="S442" s="2017"/>
      <c r="T442" s="2017"/>
      <c r="U442" s="2017"/>
      <c r="V442" s="2017"/>
      <c r="W442" s="2017"/>
      <c r="X442" s="2017"/>
      <c r="Y442" s="2017"/>
      <c r="Z442" s="2017"/>
      <c r="AA442" s="2017"/>
    </row>
    <row r="443" spans="1:27" s="136" customFormat="1" ht="30">
      <c r="A443" s="1024" t="s">
        <v>1587</v>
      </c>
      <c r="B443" s="156" t="s">
        <v>3989</v>
      </c>
      <c r="C443" s="555">
        <v>43486</v>
      </c>
      <c r="D443" s="158">
        <v>47149</v>
      </c>
      <c r="E443" s="158" t="str">
        <f ca="1">IF(D443&lt;=$T$2,"CADUCADO","VIGENTE")</f>
        <v>VIGENTE</v>
      </c>
      <c r="F443" s="158" t="str">
        <f ca="1">IF($T$2&gt;=(EDATE(D443,-4)),"ALERTA","OK")</f>
        <v>OK</v>
      </c>
      <c r="G443" s="156" t="s">
        <v>1277</v>
      </c>
      <c r="H443" s="556" t="s">
        <v>3985</v>
      </c>
      <c r="I443" s="556" t="s">
        <v>3986</v>
      </c>
      <c r="J443" s="159" t="s">
        <v>3987</v>
      </c>
      <c r="K443" s="807" t="s">
        <v>3988</v>
      </c>
      <c r="L443" s="132"/>
      <c r="M443" s="132"/>
      <c r="N443" s="132"/>
      <c r="O443" s="132"/>
      <c r="P443" s="132"/>
      <c r="Q443" s="132"/>
      <c r="R443" s="2218"/>
      <c r="S443" s="2017"/>
      <c r="T443" s="2017"/>
      <c r="U443" s="2017"/>
      <c r="V443" s="2017"/>
      <c r="W443" s="2017"/>
      <c r="X443" s="2017"/>
      <c r="Y443" s="2017"/>
      <c r="Z443" s="2017"/>
      <c r="AA443" s="2017"/>
    </row>
    <row r="444" spans="1:27" s="136" customFormat="1" ht="30">
      <c r="A444" s="1226" t="s">
        <v>1589</v>
      </c>
      <c r="B444" s="969" t="s">
        <v>3957</v>
      </c>
      <c r="C444" s="1227">
        <v>43486</v>
      </c>
      <c r="D444" s="1206">
        <v>47149</v>
      </c>
      <c r="E444" s="1206" t="str">
        <f t="shared" ca="1" si="64"/>
        <v>VIGENTE</v>
      </c>
      <c r="F444" s="1206" t="str">
        <f t="shared" ca="1" si="65"/>
        <v>OK</v>
      </c>
      <c r="G444" s="969" t="s">
        <v>1276</v>
      </c>
      <c r="H444" s="1228" t="s">
        <v>5461</v>
      </c>
      <c r="I444" s="1228" t="s">
        <v>3956</v>
      </c>
      <c r="J444" s="973"/>
      <c r="K444" s="1229"/>
      <c r="L444" s="132"/>
      <c r="M444" s="132"/>
      <c r="N444" s="132"/>
      <c r="O444" s="132"/>
      <c r="P444" s="132"/>
      <c r="Q444" s="132"/>
      <c r="R444" s="2218"/>
      <c r="S444" s="2017"/>
      <c r="T444" s="2017"/>
      <c r="U444" s="2017"/>
      <c r="V444" s="2017"/>
      <c r="W444" s="2017"/>
      <c r="X444" s="2017"/>
      <c r="Y444" s="2017"/>
      <c r="Z444" s="2017"/>
      <c r="AA444" s="2017"/>
    </row>
    <row r="445" spans="1:27" s="136" customFormat="1">
      <c r="A445" s="1024" t="s">
        <v>1588</v>
      </c>
      <c r="B445" s="156" t="s">
        <v>3958</v>
      </c>
      <c r="C445" s="555">
        <v>43486</v>
      </c>
      <c r="D445" s="158">
        <v>47149</v>
      </c>
      <c r="E445" s="158" t="str">
        <f t="shared" ca="1" si="64"/>
        <v>VIGENTE</v>
      </c>
      <c r="F445" s="158" t="str">
        <f t="shared" ca="1" si="65"/>
        <v>OK</v>
      </c>
      <c r="G445" s="156" t="s">
        <v>1276</v>
      </c>
      <c r="H445" s="556" t="s">
        <v>3962</v>
      </c>
      <c r="I445" s="556" t="s">
        <v>3966</v>
      </c>
      <c r="J445" s="159" t="s">
        <v>3970</v>
      </c>
      <c r="K445" s="807" t="s">
        <v>3974</v>
      </c>
      <c r="L445" s="132"/>
      <c r="M445" s="132"/>
      <c r="N445" s="132"/>
      <c r="O445" s="132"/>
      <c r="P445" s="132"/>
      <c r="Q445" s="132"/>
      <c r="R445" s="2218"/>
      <c r="S445" s="2017"/>
      <c r="T445" s="2017"/>
      <c r="U445" s="2017"/>
      <c r="V445" s="2017"/>
      <c r="W445" s="2017"/>
      <c r="X445" s="2017"/>
      <c r="Y445" s="2017"/>
      <c r="Z445" s="2017"/>
      <c r="AA445" s="2017"/>
    </row>
    <row r="446" spans="1:27" s="136" customFormat="1">
      <c r="A446" s="1024" t="s">
        <v>1588</v>
      </c>
      <c r="B446" s="156" t="s">
        <v>3959</v>
      </c>
      <c r="C446" s="555">
        <v>43486</v>
      </c>
      <c r="D446" s="158">
        <v>47149</v>
      </c>
      <c r="E446" s="158" t="str">
        <f t="shared" ca="1" si="64"/>
        <v>VIGENTE</v>
      </c>
      <c r="F446" s="158" t="str">
        <f t="shared" ca="1" si="65"/>
        <v>OK</v>
      </c>
      <c r="G446" s="156" t="s">
        <v>1276</v>
      </c>
      <c r="H446" s="556" t="s">
        <v>3963</v>
      </c>
      <c r="I446" s="556" t="s">
        <v>3967</v>
      </c>
      <c r="J446" s="159" t="s">
        <v>3971</v>
      </c>
      <c r="K446" s="807" t="s">
        <v>3975</v>
      </c>
      <c r="L446" s="132"/>
      <c r="M446" s="132"/>
      <c r="N446" s="132"/>
      <c r="O446" s="132"/>
      <c r="P446" s="132"/>
      <c r="Q446" s="132"/>
      <c r="R446" s="2218"/>
      <c r="S446" s="2017"/>
      <c r="T446" s="2017"/>
      <c r="U446" s="2017"/>
      <c r="V446" s="2017"/>
      <c r="W446" s="2017"/>
      <c r="X446" s="2017"/>
      <c r="Y446" s="2017"/>
      <c r="Z446" s="2017"/>
      <c r="AA446" s="2017"/>
    </row>
    <row r="447" spans="1:27" s="136" customFormat="1">
      <c r="A447" s="1024" t="s">
        <v>1588</v>
      </c>
      <c r="B447" s="156" t="s">
        <v>3960</v>
      </c>
      <c r="C447" s="555">
        <v>43486</v>
      </c>
      <c r="D447" s="158">
        <v>47149</v>
      </c>
      <c r="E447" s="158" t="str">
        <f t="shared" ca="1" si="64"/>
        <v>VIGENTE</v>
      </c>
      <c r="F447" s="158" t="str">
        <f t="shared" ca="1" si="65"/>
        <v>OK</v>
      </c>
      <c r="G447" s="156" t="s">
        <v>1276</v>
      </c>
      <c r="H447" s="556" t="s">
        <v>3964</v>
      </c>
      <c r="I447" s="556" t="s">
        <v>3968</v>
      </c>
      <c r="J447" s="159" t="s">
        <v>3972</v>
      </c>
      <c r="K447" s="807" t="s">
        <v>3976</v>
      </c>
      <c r="L447" s="132"/>
      <c r="M447" s="132"/>
      <c r="N447" s="132"/>
      <c r="O447" s="132"/>
      <c r="P447" s="132"/>
      <c r="Q447" s="132"/>
      <c r="R447" s="2218"/>
      <c r="S447" s="2017"/>
      <c r="T447" s="2017"/>
      <c r="U447" s="2017"/>
      <c r="V447" s="2017"/>
      <c r="W447" s="2017"/>
      <c r="X447" s="2017"/>
      <c r="Y447" s="2017"/>
      <c r="Z447" s="2017"/>
      <c r="AA447" s="2017"/>
    </row>
    <row r="448" spans="1:27" s="136" customFormat="1">
      <c r="A448" s="1024" t="s">
        <v>1588</v>
      </c>
      <c r="B448" s="156" t="s">
        <v>3961</v>
      </c>
      <c r="C448" s="555">
        <v>43486</v>
      </c>
      <c r="D448" s="158">
        <v>47149</v>
      </c>
      <c r="E448" s="158" t="str">
        <f t="shared" ca="1" si="64"/>
        <v>VIGENTE</v>
      </c>
      <c r="F448" s="158" t="str">
        <f t="shared" ca="1" si="65"/>
        <v>OK</v>
      </c>
      <c r="G448" s="156" t="s">
        <v>1276</v>
      </c>
      <c r="H448" s="556" t="s">
        <v>3965</v>
      </c>
      <c r="I448" s="556" t="s">
        <v>3969</v>
      </c>
      <c r="J448" s="159" t="s">
        <v>3973</v>
      </c>
      <c r="K448" s="807" t="s">
        <v>3977</v>
      </c>
      <c r="L448" s="132"/>
      <c r="M448" s="132"/>
      <c r="N448" s="132"/>
      <c r="O448" s="132"/>
      <c r="P448" s="132"/>
      <c r="Q448" s="132"/>
      <c r="R448" s="2218"/>
      <c r="S448" s="2017"/>
      <c r="T448" s="2017"/>
      <c r="U448" s="2017"/>
      <c r="V448" s="2017"/>
      <c r="W448" s="2017"/>
      <c r="X448" s="2017"/>
      <c r="Y448" s="2017"/>
      <c r="Z448" s="2017"/>
      <c r="AA448" s="2017"/>
    </row>
    <row r="449" spans="1:27" s="136" customFormat="1" ht="30">
      <c r="A449" s="1226" t="s">
        <v>1589</v>
      </c>
      <c r="B449" s="969" t="s">
        <v>3946</v>
      </c>
      <c r="C449" s="1227">
        <v>43486</v>
      </c>
      <c r="D449" s="1206">
        <v>47149</v>
      </c>
      <c r="E449" s="1206" t="str">
        <f t="shared" ca="1" si="64"/>
        <v>VIGENTE</v>
      </c>
      <c r="F449" s="1206" t="str">
        <f t="shared" ca="1" si="65"/>
        <v>OK</v>
      </c>
      <c r="G449" s="969" t="s">
        <v>1277</v>
      </c>
      <c r="H449" s="1228" t="s">
        <v>5460</v>
      </c>
      <c r="I449" s="1228" t="s">
        <v>3945</v>
      </c>
      <c r="J449" s="973"/>
      <c r="K449" s="1229"/>
      <c r="L449" s="132"/>
      <c r="M449" s="132"/>
      <c r="N449" s="132"/>
      <c r="O449" s="132"/>
      <c r="P449" s="132"/>
      <c r="Q449" s="132"/>
      <c r="R449" s="2218"/>
      <c r="S449" s="2017"/>
      <c r="T449" s="2017"/>
      <c r="U449" s="2017"/>
      <c r="V449" s="2017"/>
      <c r="W449" s="2017"/>
      <c r="X449" s="2017"/>
      <c r="Y449" s="2017"/>
      <c r="Z449" s="2017"/>
      <c r="AA449" s="2017"/>
    </row>
    <row r="450" spans="1:27" s="136" customFormat="1">
      <c r="A450" s="1024" t="s">
        <v>1588</v>
      </c>
      <c r="B450" s="156" t="s">
        <v>3947</v>
      </c>
      <c r="C450" s="555">
        <v>43486</v>
      </c>
      <c r="D450" s="158">
        <v>47149</v>
      </c>
      <c r="E450" s="158" t="str">
        <f t="shared" ca="1" si="64"/>
        <v>VIGENTE</v>
      </c>
      <c r="F450" s="158" t="str">
        <f t="shared" ca="1" si="65"/>
        <v>OK</v>
      </c>
      <c r="G450" s="156" t="s">
        <v>1277</v>
      </c>
      <c r="H450" s="556" t="s">
        <v>3950</v>
      </c>
      <c r="I450" s="556" t="s">
        <v>3945</v>
      </c>
      <c r="J450" s="159" t="s">
        <v>3912</v>
      </c>
      <c r="K450" s="807" t="s">
        <v>3953</v>
      </c>
      <c r="L450" s="132"/>
      <c r="M450" s="132"/>
      <c r="N450" s="132"/>
      <c r="O450" s="132"/>
      <c r="P450" s="132"/>
      <c r="Q450" s="132"/>
      <c r="R450" s="2218"/>
      <c r="S450" s="2017"/>
      <c r="T450" s="2017"/>
      <c r="U450" s="2017"/>
      <c r="V450" s="2017"/>
      <c r="W450" s="2017"/>
      <c r="X450" s="2017"/>
      <c r="Y450" s="2017"/>
      <c r="Z450" s="2017"/>
      <c r="AA450" s="2017"/>
    </row>
    <row r="451" spans="1:27" s="136" customFormat="1">
      <c r="A451" s="1024" t="s">
        <v>1588</v>
      </c>
      <c r="B451" s="156" t="s">
        <v>3948</v>
      </c>
      <c r="C451" s="555">
        <v>43486</v>
      </c>
      <c r="D451" s="158">
        <v>47149</v>
      </c>
      <c r="E451" s="158" t="str">
        <f t="shared" ca="1" si="64"/>
        <v>VIGENTE</v>
      </c>
      <c r="F451" s="158" t="str">
        <f t="shared" ca="1" si="65"/>
        <v>OK</v>
      </c>
      <c r="G451" s="156" t="s">
        <v>1277</v>
      </c>
      <c r="H451" s="556" t="s">
        <v>3951</v>
      </c>
      <c r="I451" s="556" t="s">
        <v>3945</v>
      </c>
      <c r="J451" s="159" t="s">
        <v>3912</v>
      </c>
      <c r="K451" s="807" t="s">
        <v>3954</v>
      </c>
      <c r="L451" s="132"/>
      <c r="M451" s="132"/>
      <c r="N451" s="132"/>
      <c r="O451" s="132"/>
      <c r="P451" s="132"/>
      <c r="Q451" s="132"/>
      <c r="R451" s="2218"/>
      <c r="S451" s="2017"/>
      <c r="T451" s="2017"/>
      <c r="U451" s="2017"/>
      <c r="V451" s="2017"/>
      <c r="W451" s="2017"/>
      <c r="X451" s="2017"/>
      <c r="Y451" s="2017"/>
      <c r="Z451" s="2017"/>
      <c r="AA451" s="2017"/>
    </row>
    <row r="452" spans="1:27" s="136" customFormat="1">
      <c r="A452" s="1024" t="s">
        <v>1588</v>
      </c>
      <c r="B452" s="156" t="s">
        <v>3949</v>
      </c>
      <c r="C452" s="555">
        <v>43486</v>
      </c>
      <c r="D452" s="158">
        <v>47149</v>
      </c>
      <c r="E452" s="158" t="str">
        <f t="shared" ca="1" si="64"/>
        <v>VIGENTE</v>
      </c>
      <c r="F452" s="158" t="str">
        <f t="shared" ca="1" si="65"/>
        <v>OK</v>
      </c>
      <c r="G452" s="156" t="s">
        <v>1277</v>
      </c>
      <c r="H452" s="556" t="s">
        <v>3952</v>
      </c>
      <c r="I452" s="556" t="s">
        <v>3945</v>
      </c>
      <c r="J452" s="159" t="s">
        <v>3912</v>
      </c>
      <c r="K452" s="807" t="s">
        <v>3955</v>
      </c>
      <c r="L452" s="132"/>
      <c r="M452" s="132"/>
      <c r="N452" s="132"/>
      <c r="O452" s="132"/>
      <c r="P452" s="132"/>
      <c r="Q452" s="132"/>
      <c r="R452" s="2218"/>
      <c r="S452" s="2017"/>
      <c r="T452" s="2017"/>
      <c r="U452" s="2017"/>
      <c r="V452" s="2017"/>
      <c r="W452" s="2017"/>
      <c r="X452" s="2017"/>
      <c r="Y452" s="2017"/>
      <c r="Z452" s="2017"/>
      <c r="AA452" s="2017"/>
    </row>
    <row r="453" spans="1:27" s="136" customFormat="1" ht="30">
      <c r="A453" s="1025" t="s">
        <v>1597</v>
      </c>
      <c r="B453" s="557" t="s">
        <v>3936</v>
      </c>
      <c r="C453" s="558">
        <v>43486</v>
      </c>
      <c r="D453" s="559">
        <v>47149</v>
      </c>
      <c r="E453" s="559" t="str">
        <f t="shared" ca="1" si="64"/>
        <v>VIGENTE</v>
      </c>
      <c r="F453" s="559" t="str">
        <f t="shared" ca="1" si="65"/>
        <v>OK</v>
      </c>
      <c r="G453" s="557" t="s">
        <v>1277</v>
      </c>
      <c r="H453" s="560" t="s">
        <v>3935</v>
      </c>
      <c r="I453" s="560" t="s">
        <v>3937</v>
      </c>
      <c r="J453" s="999" t="s">
        <v>3938</v>
      </c>
      <c r="K453" s="876" t="s">
        <v>3939</v>
      </c>
      <c r="L453" s="132"/>
      <c r="M453" s="132"/>
      <c r="N453" s="132"/>
      <c r="O453" s="132"/>
      <c r="P453" s="132"/>
      <c r="Q453" s="132"/>
      <c r="R453" s="2218"/>
      <c r="S453" s="2017"/>
      <c r="T453" s="2017"/>
      <c r="U453" s="2017"/>
      <c r="V453" s="2017"/>
      <c r="W453" s="2017"/>
      <c r="X453" s="2017"/>
      <c r="Y453" s="2017"/>
      <c r="Z453" s="2017"/>
      <c r="AA453" s="2017"/>
    </row>
    <row r="454" spans="1:27" s="136" customFormat="1" ht="30">
      <c r="A454" s="1025" t="s">
        <v>1604</v>
      </c>
      <c r="B454" s="557" t="s">
        <v>3980</v>
      </c>
      <c r="C454" s="558">
        <v>43486</v>
      </c>
      <c r="D454" s="1230">
        <v>47149</v>
      </c>
      <c r="E454" s="1230" t="str">
        <f ca="1">IF(D454&lt;=$T$2,"CADUCADO","VIGENTE")</f>
        <v>VIGENTE</v>
      </c>
      <c r="F454" s="1230" t="str">
        <f ca="1">IF($T$2&gt;=(EDATE(D454,-4)),"ALERTA","OK")</f>
        <v>OK</v>
      </c>
      <c r="G454" s="1235" t="s">
        <v>1277</v>
      </c>
      <c r="H454" s="1233" t="s">
        <v>3981</v>
      </c>
      <c r="I454" s="1233" t="s">
        <v>3982</v>
      </c>
      <c r="J454" s="999" t="s">
        <v>3983</v>
      </c>
      <c r="K454" s="876" t="s">
        <v>3984</v>
      </c>
      <c r="L454" s="132"/>
      <c r="M454" s="132"/>
      <c r="N454" s="132"/>
      <c r="O454" s="132"/>
      <c r="P454" s="132"/>
      <c r="Q454" s="132"/>
      <c r="R454" s="2218"/>
      <c r="S454" s="2017"/>
      <c r="T454" s="2017"/>
      <c r="U454" s="2017"/>
      <c r="V454" s="2017"/>
      <c r="W454" s="2017"/>
      <c r="X454" s="2017"/>
      <c r="Y454" s="2017"/>
      <c r="Z454" s="2017"/>
      <c r="AA454" s="2017"/>
    </row>
    <row r="455" spans="1:27" s="136" customFormat="1" ht="30">
      <c r="A455" s="1226" t="s">
        <v>1589</v>
      </c>
      <c r="B455" s="969" t="s">
        <v>3910</v>
      </c>
      <c r="C455" s="1227">
        <v>43488</v>
      </c>
      <c r="D455" s="1206">
        <v>47149</v>
      </c>
      <c r="E455" s="1206" t="str">
        <f t="shared" ca="1" si="64"/>
        <v>VIGENTE</v>
      </c>
      <c r="F455" s="1206" t="str">
        <f t="shared" ca="1" si="65"/>
        <v>OK</v>
      </c>
      <c r="G455" s="969" t="s">
        <v>1278</v>
      </c>
      <c r="H455" s="1228" t="s">
        <v>5459</v>
      </c>
      <c r="I455" s="1228" t="s">
        <v>3911</v>
      </c>
      <c r="J455" s="973"/>
      <c r="K455" s="1229"/>
      <c r="L455" s="132"/>
      <c r="M455" s="132"/>
      <c r="N455" s="132"/>
      <c r="O455" s="132"/>
      <c r="P455" s="132"/>
      <c r="Q455" s="132"/>
      <c r="R455" s="2218"/>
      <c r="S455" s="2017"/>
      <c r="T455" s="2017"/>
      <c r="U455" s="2017"/>
      <c r="V455" s="2017"/>
      <c r="W455" s="2017"/>
      <c r="X455" s="2017"/>
      <c r="Y455" s="2017"/>
      <c r="Z455" s="2017"/>
      <c r="AA455" s="2017"/>
    </row>
    <row r="456" spans="1:27" s="136" customFormat="1">
      <c r="A456" s="1024" t="s">
        <v>1588</v>
      </c>
      <c r="B456" s="156" t="s">
        <v>3913</v>
      </c>
      <c r="C456" s="555">
        <v>43488</v>
      </c>
      <c r="D456" s="158">
        <v>47149</v>
      </c>
      <c r="E456" s="158" t="str">
        <f t="shared" ca="1" si="64"/>
        <v>VIGENTE</v>
      </c>
      <c r="F456" s="158" t="str">
        <f t="shared" ca="1" si="65"/>
        <v>OK</v>
      </c>
      <c r="G456" s="156" t="s">
        <v>1278</v>
      </c>
      <c r="H456" s="556" t="s">
        <v>3919</v>
      </c>
      <c r="I456" s="556" t="s">
        <v>3911</v>
      </c>
      <c r="J456" s="159" t="s">
        <v>3912</v>
      </c>
      <c r="K456" s="807" t="s">
        <v>3916</v>
      </c>
      <c r="L456" s="132"/>
      <c r="M456" s="132"/>
      <c r="N456" s="132"/>
      <c r="O456" s="132"/>
      <c r="P456" s="132"/>
      <c r="Q456" s="132"/>
      <c r="R456" s="2218"/>
      <c r="S456" s="2017"/>
      <c r="T456" s="2017"/>
      <c r="U456" s="2017"/>
      <c r="V456" s="2017"/>
      <c r="W456" s="2017"/>
      <c r="X456" s="2017"/>
      <c r="Y456" s="2017"/>
      <c r="Z456" s="2017"/>
      <c r="AA456" s="2017"/>
    </row>
    <row r="457" spans="1:27" s="136" customFormat="1">
      <c r="A457" s="1024" t="s">
        <v>1588</v>
      </c>
      <c r="B457" s="156" t="s">
        <v>3914</v>
      </c>
      <c r="C457" s="555">
        <v>43488</v>
      </c>
      <c r="D457" s="158">
        <v>47149</v>
      </c>
      <c r="E457" s="158" t="str">
        <f t="shared" ca="1" si="64"/>
        <v>VIGENTE</v>
      </c>
      <c r="F457" s="158" t="str">
        <f t="shared" ca="1" si="65"/>
        <v>OK</v>
      </c>
      <c r="G457" s="156" t="s">
        <v>1278</v>
      </c>
      <c r="H457" s="556" t="s">
        <v>3920</v>
      </c>
      <c r="I457" s="556" t="s">
        <v>3911</v>
      </c>
      <c r="J457" s="159" t="s">
        <v>3912</v>
      </c>
      <c r="K457" s="807" t="s">
        <v>3917</v>
      </c>
      <c r="L457" s="132"/>
      <c r="M457" s="132"/>
      <c r="N457" s="132"/>
      <c r="O457" s="132"/>
      <c r="P457" s="132"/>
      <c r="Q457" s="132"/>
      <c r="R457" s="2218"/>
      <c r="S457" s="2017"/>
      <c r="T457" s="2017"/>
      <c r="U457" s="2017"/>
      <c r="V457" s="2017"/>
      <c r="W457" s="2017"/>
      <c r="X457" s="2017"/>
      <c r="Y457" s="2017"/>
      <c r="Z457" s="2017"/>
      <c r="AA457" s="2017"/>
    </row>
    <row r="458" spans="1:27" s="136" customFormat="1">
      <c r="A458" s="1024" t="s">
        <v>1588</v>
      </c>
      <c r="B458" s="156" t="s">
        <v>3915</v>
      </c>
      <c r="C458" s="555">
        <v>43488</v>
      </c>
      <c r="D458" s="158">
        <v>47149</v>
      </c>
      <c r="E458" s="158" t="str">
        <f t="shared" ca="1" si="64"/>
        <v>VIGENTE</v>
      </c>
      <c r="F458" s="158" t="str">
        <f t="shared" ca="1" si="65"/>
        <v>OK</v>
      </c>
      <c r="G458" s="156" t="s">
        <v>1278</v>
      </c>
      <c r="H458" s="556" t="s">
        <v>3921</v>
      </c>
      <c r="I458" s="556" t="s">
        <v>3911</v>
      </c>
      <c r="J458" s="159" t="s">
        <v>3912</v>
      </c>
      <c r="K458" s="807" t="s">
        <v>3918</v>
      </c>
      <c r="L458" s="132"/>
      <c r="M458" s="132"/>
      <c r="N458" s="132"/>
      <c r="O458" s="132"/>
      <c r="P458" s="132"/>
      <c r="Q458" s="132"/>
      <c r="R458" s="2218"/>
      <c r="S458" s="2017"/>
      <c r="T458" s="2017"/>
      <c r="U458" s="2017"/>
      <c r="V458" s="2017"/>
      <c r="W458" s="2017"/>
      <c r="X458" s="2017"/>
      <c r="Y458" s="2017"/>
      <c r="Z458" s="2017"/>
      <c r="AA458" s="2017"/>
    </row>
    <row r="459" spans="1:27" s="136" customFormat="1">
      <c r="A459" s="1024"/>
      <c r="B459" s="156"/>
      <c r="C459" s="555"/>
      <c r="D459" s="158"/>
      <c r="E459" s="158"/>
      <c r="F459" s="158"/>
      <c r="G459" s="156"/>
      <c r="H459" s="556"/>
      <c r="I459" s="556"/>
      <c r="J459" s="159"/>
      <c r="K459" s="807"/>
      <c r="L459" s="132"/>
      <c r="M459" s="132"/>
      <c r="N459" s="132"/>
      <c r="O459" s="132"/>
      <c r="P459" s="132"/>
      <c r="Q459" s="132"/>
      <c r="R459" s="2218"/>
      <c r="S459" s="2017"/>
      <c r="T459" s="2017"/>
      <c r="U459" s="2017"/>
      <c r="V459" s="2017"/>
      <c r="W459" s="2017"/>
      <c r="X459" s="2017"/>
      <c r="Y459" s="2017"/>
      <c r="Z459" s="2017"/>
      <c r="AA459" s="2017"/>
    </row>
    <row r="460" spans="1:27" s="136" customFormat="1" ht="30">
      <c r="A460" s="1024" t="s">
        <v>1587</v>
      </c>
      <c r="B460" s="156" t="s">
        <v>3922</v>
      </c>
      <c r="C460" s="555">
        <v>43490</v>
      </c>
      <c r="D460" s="158">
        <v>47149</v>
      </c>
      <c r="E460" s="158" t="str">
        <f t="shared" ref="E460:E468" ca="1" si="66">IF(D460&lt;=$T$2,"CADUCADO","VIGENTE")</f>
        <v>VIGENTE</v>
      </c>
      <c r="F460" s="158" t="str">
        <f t="shared" ref="F460:F468" ca="1" si="67">IF($T$2&gt;=(EDATE(D460,-4)),"ALERTA","OK")</f>
        <v>OK</v>
      </c>
      <c r="G460" s="156" t="s">
        <v>1278</v>
      </c>
      <c r="H460" s="556" t="s">
        <v>3923</v>
      </c>
      <c r="I460" s="556" t="s">
        <v>3924</v>
      </c>
      <c r="J460" s="159" t="s">
        <v>3925</v>
      </c>
      <c r="K460" s="807" t="s">
        <v>3926</v>
      </c>
      <c r="L460" s="132"/>
      <c r="M460" s="132"/>
      <c r="N460" s="132"/>
      <c r="O460" s="132"/>
      <c r="P460" s="132"/>
      <c r="Q460" s="132"/>
      <c r="R460" s="2218"/>
      <c r="S460" s="2017"/>
      <c r="T460" s="2017"/>
      <c r="U460" s="2017"/>
      <c r="V460" s="2017"/>
      <c r="W460" s="2017"/>
      <c r="X460" s="2017"/>
      <c r="Y460" s="2017"/>
      <c r="Z460" s="2017"/>
      <c r="AA460" s="2017"/>
    </row>
    <row r="461" spans="1:27" s="136" customFormat="1" ht="30">
      <c r="A461" s="1024" t="s">
        <v>1587</v>
      </c>
      <c r="B461" s="156" t="s">
        <v>4024</v>
      </c>
      <c r="C461" s="1234">
        <v>43501</v>
      </c>
      <c r="D461" s="158">
        <v>46811</v>
      </c>
      <c r="E461" s="158" t="str">
        <f t="shared" ca="1" si="66"/>
        <v>VIGENTE</v>
      </c>
      <c r="F461" s="158" t="str">
        <f t="shared" ca="1" si="67"/>
        <v>OK</v>
      </c>
      <c r="G461" s="156" t="s">
        <v>1278</v>
      </c>
      <c r="H461" s="556" t="s">
        <v>4020</v>
      </c>
      <c r="I461" s="556" t="s">
        <v>4021</v>
      </c>
      <c r="J461" s="159" t="s">
        <v>4022</v>
      </c>
      <c r="K461" s="807" t="s">
        <v>4023</v>
      </c>
      <c r="L461" s="132"/>
      <c r="M461" s="132"/>
      <c r="N461" s="132"/>
      <c r="O461" s="132"/>
      <c r="P461" s="132"/>
      <c r="Q461" s="132"/>
      <c r="R461" s="2218"/>
      <c r="S461" s="2017"/>
      <c r="T461" s="2017"/>
      <c r="U461" s="2017"/>
      <c r="V461" s="2017"/>
      <c r="W461" s="2017"/>
      <c r="X461" s="2017"/>
      <c r="Y461" s="2017"/>
      <c r="Z461" s="2017"/>
      <c r="AA461" s="2017"/>
    </row>
    <row r="462" spans="1:27" s="136" customFormat="1" ht="54" customHeight="1">
      <c r="A462" s="1025" t="s">
        <v>1596</v>
      </c>
      <c r="B462" s="557" t="s">
        <v>4089</v>
      </c>
      <c r="C462" s="558">
        <v>43550</v>
      </c>
      <c r="D462" s="559">
        <v>47208</v>
      </c>
      <c r="E462" s="559" t="str">
        <f t="shared" ca="1" si="66"/>
        <v>VIGENTE</v>
      </c>
      <c r="F462" s="559" t="str">
        <f t="shared" ca="1" si="67"/>
        <v>OK</v>
      </c>
      <c r="G462" s="557" t="s">
        <v>1277</v>
      </c>
      <c r="H462" s="560" t="s">
        <v>4090</v>
      </c>
      <c r="I462" s="560" t="s">
        <v>5508</v>
      </c>
      <c r="J462" s="999" t="s">
        <v>4091</v>
      </c>
      <c r="K462" s="876" t="s">
        <v>5509</v>
      </c>
      <c r="L462" s="132"/>
      <c r="M462" s="132"/>
      <c r="N462" s="132"/>
      <c r="O462" s="132"/>
      <c r="P462" s="132"/>
      <c r="Q462" s="132"/>
      <c r="R462" s="2218"/>
      <c r="S462" s="2017"/>
      <c r="T462" s="2017"/>
      <c r="U462" s="2017"/>
      <c r="V462" s="2017"/>
      <c r="W462" s="2017"/>
      <c r="X462" s="2017"/>
      <c r="Y462" s="2017"/>
      <c r="Z462" s="2017"/>
      <c r="AA462" s="2017"/>
    </row>
    <row r="463" spans="1:27" s="136" customFormat="1" ht="30">
      <c r="A463" s="1025" t="s">
        <v>1597</v>
      </c>
      <c r="B463" s="557" t="s">
        <v>4275</v>
      </c>
      <c r="C463" s="1301">
        <v>43570</v>
      </c>
      <c r="D463" s="1300">
        <v>45412</v>
      </c>
      <c r="E463" s="1300" t="str">
        <f ca="1">IF(D463&lt;=$T$2,"CADUCADO","VIGENTE")</f>
        <v>CADUCADO</v>
      </c>
      <c r="F463" s="1300" t="str">
        <f ca="1">IF($T$2&gt;=(EDATE(D463,-4)),"ALERTA","OK")</f>
        <v>ALERTA</v>
      </c>
      <c r="G463" s="557" t="s">
        <v>1277</v>
      </c>
      <c r="H463" s="1302" t="s">
        <v>4271</v>
      </c>
      <c r="I463" s="1302" t="s">
        <v>4272</v>
      </c>
      <c r="J463" s="999" t="s">
        <v>4273</v>
      </c>
      <c r="K463" s="876" t="s">
        <v>4274</v>
      </c>
      <c r="L463" s="132"/>
      <c r="M463" s="132"/>
      <c r="N463" s="132"/>
      <c r="O463" s="132"/>
      <c r="P463" s="132"/>
      <c r="Q463" s="132"/>
      <c r="R463" s="2218"/>
      <c r="S463" s="2017"/>
      <c r="T463" s="2017"/>
      <c r="U463" s="2017"/>
      <c r="V463" s="2017"/>
      <c r="W463" s="2017"/>
      <c r="X463" s="2017"/>
      <c r="Y463" s="2017"/>
      <c r="Z463" s="2017"/>
      <c r="AA463" s="2017"/>
    </row>
    <row r="464" spans="1:27" s="136" customFormat="1" ht="30">
      <c r="A464" s="1024" t="s">
        <v>1587</v>
      </c>
      <c r="B464" s="156" t="s">
        <v>4046</v>
      </c>
      <c r="C464" s="555">
        <v>43570</v>
      </c>
      <c r="D464" s="158">
        <v>47238</v>
      </c>
      <c r="E464" s="158" t="str">
        <f t="shared" ca="1" si="66"/>
        <v>VIGENTE</v>
      </c>
      <c r="F464" s="158" t="str">
        <f t="shared" ca="1" si="67"/>
        <v>OK</v>
      </c>
      <c r="G464" s="156" t="s">
        <v>1277</v>
      </c>
      <c r="H464" s="556" t="s">
        <v>4043</v>
      </c>
      <c r="I464" s="556" t="s">
        <v>5500</v>
      </c>
      <c r="J464" s="159" t="s">
        <v>4044</v>
      </c>
      <c r="K464" s="807" t="s">
        <v>4045</v>
      </c>
      <c r="L464" s="132"/>
      <c r="M464" s="132"/>
      <c r="N464" s="132"/>
      <c r="O464" s="132"/>
      <c r="P464" s="132"/>
      <c r="Q464" s="132"/>
      <c r="R464" s="2218"/>
      <c r="S464" s="2017"/>
      <c r="T464" s="2017"/>
      <c r="U464" s="2017"/>
      <c r="V464" s="2017"/>
      <c r="W464" s="2017"/>
      <c r="X464" s="2017"/>
      <c r="Y464" s="2017"/>
      <c r="Z464" s="2017"/>
      <c r="AA464" s="2017"/>
    </row>
    <row r="465" spans="1:27" s="136" customFormat="1" ht="45">
      <c r="A465" s="1025" t="s">
        <v>1597</v>
      </c>
      <c r="B465" s="557" t="s">
        <v>4033</v>
      </c>
      <c r="C465" s="1232">
        <v>43572</v>
      </c>
      <c r="D465" s="559">
        <v>47238</v>
      </c>
      <c r="E465" s="1300" t="str">
        <f t="shared" ca="1" si="66"/>
        <v>VIGENTE</v>
      </c>
      <c r="F465" s="1300" t="str">
        <f t="shared" ca="1" si="67"/>
        <v>OK</v>
      </c>
      <c r="G465" s="557" t="s">
        <v>1277</v>
      </c>
      <c r="H465" s="1302" t="s">
        <v>4031</v>
      </c>
      <c r="I465" s="560" t="s">
        <v>5515</v>
      </c>
      <c r="J465" s="999" t="s">
        <v>3144</v>
      </c>
      <c r="K465" s="876" t="s">
        <v>4032</v>
      </c>
      <c r="L465" s="132"/>
      <c r="M465" s="132"/>
      <c r="N465" s="132"/>
      <c r="O465" s="132"/>
      <c r="P465" s="132"/>
      <c r="Q465" s="132"/>
      <c r="R465" s="2218"/>
      <c r="S465" s="2017"/>
      <c r="T465" s="2017"/>
      <c r="U465" s="2017"/>
      <c r="V465" s="2017"/>
      <c r="W465" s="2017"/>
      <c r="X465" s="2017"/>
      <c r="Y465" s="2017"/>
      <c r="Z465" s="2017"/>
      <c r="AA465" s="2017"/>
    </row>
    <row r="466" spans="1:27" s="136" customFormat="1" ht="30">
      <c r="A466" s="1025" t="s">
        <v>1596</v>
      </c>
      <c r="B466" s="557" t="s">
        <v>4085</v>
      </c>
      <c r="C466" s="558">
        <v>43588</v>
      </c>
      <c r="D466" s="559">
        <v>47269</v>
      </c>
      <c r="E466" s="559" t="str">
        <f t="shared" ca="1" si="66"/>
        <v>VIGENTE</v>
      </c>
      <c r="F466" s="559" t="str">
        <f t="shared" ca="1" si="67"/>
        <v>OK</v>
      </c>
      <c r="G466" s="557" t="s">
        <v>1278</v>
      </c>
      <c r="H466" s="560" t="s">
        <v>4084</v>
      </c>
      <c r="I466" s="560" t="s">
        <v>4086</v>
      </c>
      <c r="J466" s="999" t="s">
        <v>4087</v>
      </c>
      <c r="K466" s="876" t="s">
        <v>4088</v>
      </c>
      <c r="L466" s="132"/>
      <c r="M466" s="132"/>
      <c r="N466" s="132"/>
      <c r="O466" s="132"/>
      <c r="P466" s="132"/>
      <c r="Q466" s="132"/>
      <c r="R466" s="2218"/>
      <c r="S466" s="2017"/>
      <c r="T466" s="2017"/>
      <c r="U466" s="2017"/>
      <c r="V466" s="2017"/>
      <c r="W466" s="2017"/>
      <c r="X466" s="2017"/>
      <c r="Y466" s="2017"/>
      <c r="Z466" s="2017"/>
      <c r="AA466" s="2017"/>
    </row>
    <row r="467" spans="1:27" s="136" customFormat="1" ht="60">
      <c r="A467" s="1025" t="s">
        <v>1597</v>
      </c>
      <c r="B467" s="557" t="s">
        <v>5510</v>
      </c>
      <c r="C467" s="558">
        <v>43592</v>
      </c>
      <c r="D467" s="559">
        <v>47269</v>
      </c>
      <c r="E467" s="559" t="str">
        <f ca="1">IF(D467&lt;=$T$2,"CADUCADO","VIGENTE")</f>
        <v>VIGENTE</v>
      </c>
      <c r="F467" s="559" t="str">
        <f ca="1">IF($T$2&gt;=(EDATE(D467,-4)),"ALERTA","OK")</f>
        <v>OK</v>
      </c>
      <c r="G467" s="557" t="s">
        <v>1278</v>
      </c>
      <c r="H467" s="560" t="s">
        <v>5511</v>
      </c>
      <c r="I467" s="560" t="s">
        <v>5512</v>
      </c>
      <c r="J467" s="999" t="s">
        <v>5513</v>
      </c>
      <c r="K467" s="876" t="s">
        <v>5514</v>
      </c>
      <c r="L467" s="132"/>
      <c r="M467" s="132"/>
      <c r="N467" s="132"/>
      <c r="O467" s="132"/>
      <c r="P467" s="132"/>
      <c r="Q467" s="132"/>
      <c r="R467" s="2218"/>
      <c r="S467" s="2017"/>
      <c r="T467" s="2017"/>
      <c r="U467" s="2017"/>
      <c r="V467" s="2017"/>
      <c r="W467" s="2017"/>
      <c r="X467" s="2017"/>
      <c r="Y467" s="2017"/>
      <c r="Z467" s="2017"/>
      <c r="AA467" s="2017"/>
    </row>
    <row r="468" spans="1:27" s="136" customFormat="1" ht="45">
      <c r="A468" s="1025" t="s">
        <v>1596</v>
      </c>
      <c r="B468" s="557" t="s">
        <v>4092</v>
      </c>
      <c r="C468" s="558">
        <v>43592</v>
      </c>
      <c r="D468" s="559">
        <v>47269</v>
      </c>
      <c r="E468" s="559" t="str">
        <f t="shared" ca="1" si="66"/>
        <v>VIGENTE</v>
      </c>
      <c r="F468" s="559" t="str">
        <f t="shared" ca="1" si="67"/>
        <v>OK</v>
      </c>
      <c r="G468" s="557" t="s">
        <v>1277</v>
      </c>
      <c r="H468" s="560" t="s">
        <v>4845</v>
      </c>
      <c r="I468" s="560" t="s">
        <v>4846</v>
      </c>
      <c r="J468" s="999" t="s">
        <v>4847</v>
      </c>
      <c r="K468" s="876" t="s">
        <v>5968</v>
      </c>
      <c r="L468" s="132"/>
      <c r="M468" s="132"/>
      <c r="N468" s="132"/>
      <c r="O468" s="132"/>
      <c r="P468" s="132"/>
      <c r="Q468" s="132"/>
      <c r="R468" s="2218"/>
      <c r="S468" s="2017"/>
      <c r="T468" s="2017"/>
      <c r="U468" s="2017"/>
      <c r="V468" s="2017"/>
      <c r="W468" s="2017"/>
      <c r="X468" s="2017"/>
      <c r="Y468" s="2017"/>
      <c r="Z468" s="2017"/>
      <c r="AA468" s="2017"/>
    </row>
    <row r="469" spans="1:27" s="136" customFormat="1" ht="75">
      <c r="A469" s="1024" t="s">
        <v>1587</v>
      </c>
      <c r="B469" s="156" t="s">
        <v>4102</v>
      </c>
      <c r="C469" s="555">
        <v>43614</v>
      </c>
      <c r="D469" s="158">
        <v>47269</v>
      </c>
      <c r="E469" s="158" t="str">
        <f ca="1">IF(D469&lt;=$T$2,"CADUCADO","VIGENTE")</f>
        <v>VIGENTE</v>
      </c>
      <c r="F469" s="158" t="str">
        <f ca="1">IF($T$2&gt;=(EDATE(D469,-4)),"ALERTA","OK")</f>
        <v>OK</v>
      </c>
      <c r="G469" s="156" t="s">
        <v>1276</v>
      </c>
      <c r="H469" s="556" t="s">
        <v>4098</v>
      </c>
      <c r="I469" s="556" t="s">
        <v>4099</v>
      </c>
      <c r="J469" s="1257" t="s">
        <v>4100</v>
      </c>
      <c r="K469" s="807" t="s">
        <v>4101</v>
      </c>
      <c r="L469" s="132"/>
      <c r="M469" s="132"/>
      <c r="N469" s="132"/>
      <c r="O469" s="132"/>
      <c r="P469" s="132"/>
      <c r="Q469" s="132"/>
      <c r="R469" s="2218"/>
      <c r="S469" s="2017"/>
      <c r="T469" s="2017"/>
      <c r="U469" s="2017"/>
      <c r="V469" s="2017"/>
      <c r="W469" s="2017"/>
      <c r="X469" s="2017"/>
      <c r="Y469" s="2017"/>
      <c r="Z469" s="2017"/>
      <c r="AA469" s="2017"/>
    </row>
    <row r="470" spans="1:27" s="136" customFormat="1" ht="45">
      <c r="A470" s="1690" t="s">
        <v>1589</v>
      </c>
      <c r="B470" s="1691" t="s">
        <v>4175</v>
      </c>
      <c r="C470" s="1692">
        <v>43641</v>
      </c>
      <c r="D470" s="1693">
        <v>47299</v>
      </c>
      <c r="E470" s="1693" t="str">
        <f ca="1">IF(D470&lt;=$T$2,"CADUCADO","VIGENTE")</f>
        <v>VIGENTE</v>
      </c>
      <c r="F470" s="1693" t="str">
        <f ca="1">IF($T$2&gt;=(EDATE(D470,-4)),"ALERTA","OK")</f>
        <v>OK</v>
      </c>
      <c r="G470" s="1691" t="s">
        <v>1276</v>
      </c>
      <c r="H470" s="1694" t="s">
        <v>5244</v>
      </c>
      <c r="I470" s="1694"/>
      <c r="J470" s="1695"/>
      <c r="K470" s="1696"/>
      <c r="L470" s="132"/>
      <c r="M470" s="132"/>
      <c r="N470" s="132"/>
      <c r="O470" s="132"/>
      <c r="P470" s="132"/>
      <c r="Q470" s="132"/>
      <c r="R470" s="2218"/>
      <c r="S470" s="2017"/>
      <c r="T470" s="2017"/>
      <c r="U470" s="2017"/>
      <c r="V470" s="2017"/>
      <c r="W470" s="2017"/>
      <c r="X470" s="2017"/>
      <c r="Y470" s="2017"/>
      <c r="Z470" s="2017"/>
      <c r="AA470" s="2017"/>
    </row>
    <row r="471" spans="1:27" s="136" customFormat="1" ht="60">
      <c r="A471" s="1024" t="s">
        <v>1588</v>
      </c>
      <c r="B471" s="156" t="s">
        <v>4176</v>
      </c>
      <c r="C471" s="555">
        <v>43641</v>
      </c>
      <c r="D471" s="158">
        <v>47299</v>
      </c>
      <c r="E471" s="158" t="s">
        <v>3611</v>
      </c>
      <c r="F471" s="158" t="s">
        <v>3612</v>
      </c>
      <c r="G471" s="156" t="s">
        <v>1276</v>
      </c>
      <c r="H471" s="556" t="s">
        <v>4187</v>
      </c>
      <c r="I471" s="556" t="s">
        <v>4200</v>
      </c>
      <c r="J471" s="159" t="s">
        <v>4212</v>
      </c>
      <c r="K471" s="807" t="s">
        <v>4219</v>
      </c>
      <c r="L471" s="132"/>
      <c r="M471" s="132"/>
      <c r="N471" s="132"/>
      <c r="O471" s="132"/>
      <c r="P471" s="132"/>
      <c r="Q471" s="132"/>
      <c r="R471" s="2218"/>
      <c r="S471" s="2017"/>
      <c r="T471" s="2017"/>
      <c r="U471" s="2017"/>
      <c r="V471" s="2017"/>
      <c r="W471" s="2017"/>
      <c r="X471" s="2017"/>
      <c r="Y471" s="2017"/>
      <c r="Z471" s="2017"/>
      <c r="AA471" s="2017"/>
    </row>
    <row r="472" spans="1:27" s="136" customFormat="1" ht="30">
      <c r="A472" s="1024" t="s">
        <v>1588</v>
      </c>
      <c r="B472" s="156" t="s">
        <v>4177</v>
      </c>
      <c r="C472" s="555">
        <v>43641</v>
      </c>
      <c r="D472" s="158">
        <v>47299</v>
      </c>
      <c r="E472" s="158" t="s">
        <v>3611</v>
      </c>
      <c r="F472" s="158" t="s">
        <v>3612</v>
      </c>
      <c r="G472" s="156" t="s">
        <v>1276</v>
      </c>
      <c r="H472" s="556" t="s">
        <v>4188</v>
      </c>
      <c r="I472" s="556" t="s">
        <v>4201</v>
      </c>
      <c r="J472" s="159" t="s">
        <v>4212</v>
      </c>
      <c r="K472" s="807" t="s">
        <v>4215</v>
      </c>
      <c r="L472" s="132"/>
      <c r="M472" s="132"/>
      <c r="N472" s="132"/>
      <c r="O472" s="132"/>
      <c r="P472" s="132"/>
      <c r="Q472" s="132"/>
      <c r="R472" s="2218"/>
      <c r="S472" s="2017"/>
      <c r="T472" s="2017"/>
      <c r="U472" s="2017"/>
      <c r="V472" s="2017"/>
      <c r="W472" s="2017"/>
      <c r="X472" s="2017"/>
      <c r="Y472" s="2017"/>
      <c r="Z472" s="2017"/>
      <c r="AA472" s="2017"/>
    </row>
    <row r="473" spans="1:27" s="136" customFormat="1" ht="45">
      <c r="A473" s="1024" t="s">
        <v>1588</v>
      </c>
      <c r="B473" s="156" t="s">
        <v>4178</v>
      </c>
      <c r="C473" s="555">
        <v>43641</v>
      </c>
      <c r="D473" s="158">
        <v>47299</v>
      </c>
      <c r="E473" s="158" t="s">
        <v>3611</v>
      </c>
      <c r="F473" s="158" t="s">
        <v>3612</v>
      </c>
      <c r="G473" s="156" t="s">
        <v>1276</v>
      </c>
      <c r="H473" s="556" t="s">
        <v>4189</v>
      </c>
      <c r="I473" s="556" t="s">
        <v>4202</v>
      </c>
      <c r="J473" s="159" t="s">
        <v>4212</v>
      </c>
      <c r="K473" s="807" t="s">
        <v>4216</v>
      </c>
      <c r="L473" s="132"/>
      <c r="M473" s="132"/>
      <c r="N473" s="132"/>
      <c r="O473" s="132"/>
      <c r="P473" s="132"/>
      <c r="Q473" s="132"/>
      <c r="R473" s="2218"/>
      <c r="S473" s="2017"/>
      <c r="T473" s="2017"/>
      <c r="U473" s="2017"/>
      <c r="V473" s="2017"/>
      <c r="W473" s="2017"/>
      <c r="X473" s="2017"/>
      <c r="Y473" s="2017"/>
      <c r="Z473" s="2017"/>
      <c r="AA473" s="2017"/>
    </row>
    <row r="474" spans="1:27" s="136" customFormat="1" ht="45">
      <c r="A474" s="1024" t="s">
        <v>1588</v>
      </c>
      <c r="B474" s="156" t="s">
        <v>4179</v>
      </c>
      <c r="C474" s="555">
        <v>43641</v>
      </c>
      <c r="D474" s="158">
        <v>47299</v>
      </c>
      <c r="E474" s="158" t="s">
        <v>3611</v>
      </c>
      <c r="F474" s="158" t="s">
        <v>3612</v>
      </c>
      <c r="G474" s="156" t="s">
        <v>1276</v>
      </c>
      <c r="H474" s="556" t="s">
        <v>4190</v>
      </c>
      <c r="I474" s="556" t="s">
        <v>4203</v>
      </c>
      <c r="J474" s="159" t="s">
        <v>4213</v>
      </c>
      <c r="K474" s="807" t="s">
        <v>4217</v>
      </c>
      <c r="L474" s="132"/>
      <c r="M474" s="132"/>
      <c r="N474" s="132"/>
      <c r="O474" s="132"/>
      <c r="P474" s="132"/>
      <c r="Q474" s="132"/>
      <c r="R474" s="2218"/>
      <c r="S474" s="2017"/>
      <c r="T474" s="2017"/>
      <c r="U474" s="2017"/>
      <c r="V474" s="2017"/>
      <c r="W474" s="2017"/>
      <c r="X474" s="2017"/>
      <c r="Y474" s="2017"/>
      <c r="Z474" s="2017"/>
      <c r="AA474" s="2017"/>
    </row>
    <row r="475" spans="1:27" s="136" customFormat="1" ht="45">
      <c r="A475" s="1024" t="s">
        <v>1588</v>
      </c>
      <c r="B475" s="156" t="s">
        <v>4180</v>
      </c>
      <c r="C475" s="555">
        <v>43641</v>
      </c>
      <c r="D475" s="158">
        <v>47299</v>
      </c>
      <c r="E475" s="158" t="s">
        <v>3611</v>
      </c>
      <c r="F475" s="158" t="s">
        <v>3612</v>
      </c>
      <c r="G475" s="156" t="s">
        <v>1276</v>
      </c>
      <c r="H475" s="556" t="s">
        <v>4191</v>
      </c>
      <c r="I475" s="556" t="s">
        <v>4204</v>
      </c>
      <c r="J475" s="159" t="s">
        <v>4214</v>
      </c>
      <c r="K475" s="807" t="s">
        <v>4218</v>
      </c>
      <c r="L475" s="132"/>
      <c r="M475" s="132"/>
      <c r="N475" s="132"/>
      <c r="O475" s="132"/>
      <c r="P475" s="132"/>
      <c r="Q475" s="132"/>
      <c r="R475" s="2218"/>
      <c r="S475" s="2017"/>
      <c r="T475" s="2017"/>
      <c r="U475" s="2017"/>
      <c r="V475" s="2017"/>
      <c r="W475" s="2017"/>
      <c r="X475" s="2017"/>
      <c r="Y475" s="2017"/>
      <c r="Z475" s="2017"/>
      <c r="AA475" s="2017"/>
    </row>
    <row r="476" spans="1:27" s="136" customFormat="1" ht="30">
      <c r="A476" s="1024" t="s">
        <v>1588</v>
      </c>
      <c r="B476" s="156" t="s">
        <v>4181</v>
      </c>
      <c r="C476" s="555">
        <v>43641</v>
      </c>
      <c r="D476" s="158">
        <v>47299</v>
      </c>
      <c r="E476" s="158" t="s">
        <v>3611</v>
      </c>
      <c r="F476" s="158" t="s">
        <v>3612</v>
      </c>
      <c r="G476" s="156" t="s">
        <v>1276</v>
      </c>
      <c r="H476" s="556" t="s">
        <v>4192</v>
      </c>
      <c r="I476" s="556" t="s">
        <v>4205</v>
      </c>
      <c r="J476" s="159" t="s">
        <v>4213</v>
      </c>
      <c r="K476" s="807" t="s">
        <v>4220</v>
      </c>
      <c r="L476" s="132"/>
      <c r="M476" s="132"/>
      <c r="N476" s="132"/>
      <c r="O476" s="132"/>
      <c r="P476" s="132"/>
      <c r="Q476" s="132"/>
      <c r="R476" s="2218"/>
      <c r="S476" s="2017"/>
      <c r="T476" s="2017"/>
      <c r="U476" s="2017"/>
      <c r="V476" s="2017"/>
      <c r="W476" s="2017"/>
      <c r="X476" s="2017"/>
      <c r="Y476" s="2017"/>
      <c r="Z476" s="2017"/>
      <c r="AA476" s="2017"/>
    </row>
    <row r="477" spans="1:27" s="136" customFormat="1" ht="45">
      <c r="A477" s="1024" t="s">
        <v>1588</v>
      </c>
      <c r="B477" s="156" t="s">
        <v>4182</v>
      </c>
      <c r="C477" s="555">
        <v>43641</v>
      </c>
      <c r="D477" s="158">
        <v>47299</v>
      </c>
      <c r="E477" s="158" t="s">
        <v>3611</v>
      </c>
      <c r="F477" s="158" t="s">
        <v>3612</v>
      </c>
      <c r="G477" s="156" t="s">
        <v>1276</v>
      </c>
      <c r="H477" s="556" t="s">
        <v>4193</v>
      </c>
      <c r="I477" s="556" t="s">
        <v>4206</v>
      </c>
      <c r="J477" s="159" t="s">
        <v>4214</v>
      </c>
      <c r="K477" s="807" t="s">
        <v>4221</v>
      </c>
      <c r="L477" s="132"/>
      <c r="M477" s="132"/>
      <c r="N477" s="132"/>
      <c r="O477" s="132"/>
      <c r="P477" s="132"/>
      <c r="Q477" s="132"/>
      <c r="R477" s="2218"/>
      <c r="S477" s="2017"/>
      <c r="T477" s="2017"/>
      <c r="U477" s="2017"/>
      <c r="V477" s="2017"/>
      <c r="W477" s="2017"/>
      <c r="X477" s="2017"/>
      <c r="Y477" s="2017"/>
      <c r="Z477" s="2017"/>
      <c r="AA477" s="2017"/>
    </row>
    <row r="478" spans="1:27" s="136" customFormat="1" ht="30">
      <c r="A478" s="1024" t="s">
        <v>1588</v>
      </c>
      <c r="B478" s="156" t="s">
        <v>4183</v>
      </c>
      <c r="C478" s="555">
        <v>43641</v>
      </c>
      <c r="D478" s="158">
        <v>47299</v>
      </c>
      <c r="E478" s="158" t="s">
        <v>3611</v>
      </c>
      <c r="F478" s="158" t="s">
        <v>3612</v>
      </c>
      <c r="G478" s="156" t="s">
        <v>1276</v>
      </c>
      <c r="H478" s="556" t="s">
        <v>4194</v>
      </c>
      <c r="I478" s="556" t="s">
        <v>4207</v>
      </c>
      <c r="J478" s="159" t="s">
        <v>4212</v>
      </c>
      <c r="K478" s="807" t="s">
        <v>4222</v>
      </c>
      <c r="L478" s="132"/>
      <c r="M478" s="132"/>
      <c r="N478" s="132"/>
      <c r="O478" s="132"/>
      <c r="P478" s="132"/>
      <c r="Q478" s="132"/>
      <c r="R478" s="2218"/>
      <c r="S478" s="2017"/>
      <c r="T478" s="2017"/>
      <c r="U478" s="2017"/>
      <c r="V478" s="2017"/>
      <c r="W478" s="2017"/>
      <c r="X478" s="2017"/>
      <c r="Y478" s="2017"/>
      <c r="Z478" s="2017"/>
      <c r="AA478" s="2017"/>
    </row>
    <row r="479" spans="1:27" s="136" customFormat="1" ht="30">
      <c r="A479" s="1024" t="s">
        <v>1588</v>
      </c>
      <c r="B479" s="156" t="s">
        <v>4184</v>
      </c>
      <c r="C479" s="555">
        <v>43641</v>
      </c>
      <c r="D479" s="158">
        <v>47299</v>
      </c>
      <c r="E479" s="158" t="s">
        <v>3611</v>
      </c>
      <c r="F479" s="158" t="s">
        <v>3612</v>
      </c>
      <c r="G479" s="156" t="s">
        <v>1276</v>
      </c>
      <c r="H479" s="556" t="s">
        <v>4195</v>
      </c>
      <c r="I479" s="556" t="s">
        <v>4208</v>
      </c>
      <c r="J479" s="159" t="s">
        <v>4212</v>
      </c>
      <c r="K479" s="807" t="s">
        <v>4223</v>
      </c>
      <c r="L479" s="132"/>
      <c r="M479" s="132"/>
      <c r="N479" s="132"/>
      <c r="O479" s="132"/>
      <c r="P479" s="132"/>
      <c r="Q479" s="132"/>
      <c r="R479" s="2218"/>
      <c r="S479" s="2017"/>
      <c r="T479" s="2017"/>
      <c r="U479" s="2017"/>
      <c r="V479" s="2017"/>
      <c r="W479" s="2017"/>
      <c r="X479" s="2017"/>
      <c r="Y479" s="2017"/>
      <c r="Z479" s="2017"/>
      <c r="AA479" s="2017"/>
    </row>
    <row r="480" spans="1:27" s="136" customFormat="1" ht="40.5" customHeight="1">
      <c r="A480" s="1024" t="s">
        <v>1588</v>
      </c>
      <c r="B480" s="156" t="s">
        <v>4185</v>
      </c>
      <c r="C480" s="555">
        <v>43641</v>
      </c>
      <c r="D480" s="158">
        <v>47299</v>
      </c>
      <c r="E480" s="158" t="s">
        <v>3611</v>
      </c>
      <c r="F480" s="158" t="s">
        <v>3612</v>
      </c>
      <c r="G480" s="156" t="s">
        <v>1276</v>
      </c>
      <c r="H480" s="556" t="s">
        <v>4196</v>
      </c>
      <c r="I480" s="556" t="s">
        <v>4209</v>
      </c>
      <c r="J480" s="159" t="s">
        <v>4211</v>
      </c>
      <c r="K480" s="807" t="s">
        <v>4224</v>
      </c>
      <c r="L480" s="132"/>
      <c r="M480" s="132"/>
      <c r="N480" s="132"/>
      <c r="O480" s="132"/>
      <c r="P480" s="132"/>
      <c r="Q480" s="132"/>
      <c r="R480" s="2218"/>
      <c r="S480" s="2017"/>
      <c r="T480" s="2017"/>
      <c r="U480" s="2017"/>
      <c r="V480" s="2017"/>
      <c r="W480" s="2017"/>
      <c r="X480" s="2017"/>
      <c r="Y480" s="2017"/>
      <c r="Z480" s="2017"/>
      <c r="AA480" s="2017"/>
    </row>
    <row r="481" spans="1:27" s="136" customFormat="1" ht="40.5" customHeight="1">
      <c r="A481" s="1024" t="s">
        <v>1588</v>
      </c>
      <c r="B481" s="156" t="s">
        <v>4186</v>
      </c>
      <c r="C481" s="555">
        <v>43641</v>
      </c>
      <c r="D481" s="158">
        <v>47299</v>
      </c>
      <c r="E481" s="158" t="s">
        <v>3611</v>
      </c>
      <c r="F481" s="158" t="s">
        <v>3612</v>
      </c>
      <c r="G481" s="156" t="s">
        <v>1276</v>
      </c>
      <c r="H481" s="556" t="s">
        <v>4197</v>
      </c>
      <c r="I481" s="556" t="s">
        <v>4210</v>
      </c>
      <c r="J481" s="159" t="s">
        <v>4212</v>
      </c>
      <c r="K481" s="807" t="s">
        <v>4225</v>
      </c>
      <c r="L481" s="132"/>
      <c r="M481" s="132"/>
      <c r="N481" s="132"/>
      <c r="O481" s="132"/>
      <c r="P481" s="132"/>
      <c r="Q481" s="132"/>
      <c r="R481" s="2218"/>
      <c r="S481" s="2017"/>
      <c r="T481" s="2017"/>
      <c r="U481" s="2017"/>
      <c r="V481" s="2017"/>
      <c r="W481" s="2017"/>
      <c r="X481" s="2017"/>
      <c r="Y481" s="2017"/>
      <c r="Z481" s="2017"/>
      <c r="AA481" s="2017"/>
    </row>
    <row r="482" spans="1:27" s="136" customFormat="1" ht="40.5" customHeight="1">
      <c r="A482" s="1024" t="s">
        <v>1588</v>
      </c>
      <c r="B482" s="156" t="s">
        <v>4199</v>
      </c>
      <c r="C482" s="555">
        <v>43641</v>
      </c>
      <c r="D482" s="158">
        <v>47299</v>
      </c>
      <c r="E482" s="158" t="s">
        <v>3611</v>
      </c>
      <c r="F482" s="158" t="s">
        <v>3612</v>
      </c>
      <c r="G482" s="156" t="s">
        <v>1276</v>
      </c>
      <c r="H482" s="556" t="s">
        <v>4198</v>
      </c>
      <c r="I482" s="556" t="s">
        <v>4209</v>
      </c>
      <c r="J482" s="159" t="s">
        <v>4211</v>
      </c>
      <c r="K482" s="807" t="s">
        <v>4226</v>
      </c>
      <c r="L482" s="132"/>
      <c r="M482" s="132"/>
      <c r="N482" s="132"/>
      <c r="O482" s="132"/>
      <c r="P482" s="132"/>
      <c r="Q482" s="132"/>
      <c r="R482" s="2218"/>
      <c r="S482" s="2017"/>
      <c r="T482" s="2017"/>
      <c r="U482" s="2017"/>
      <c r="V482" s="2017"/>
      <c r="W482" s="2017"/>
      <c r="X482" s="2017"/>
      <c r="Y482" s="2017"/>
      <c r="Z482" s="2017"/>
      <c r="AA482" s="2017"/>
    </row>
    <row r="483" spans="1:27" s="136" customFormat="1" ht="40.5" customHeight="1">
      <c r="A483" s="1024" t="s">
        <v>1588</v>
      </c>
      <c r="B483" s="156" t="s">
        <v>5245</v>
      </c>
      <c r="C483" s="555">
        <v>43641</v>
      </c>
      <c r="D483" s="158">
        <v>47299</v>
      </c>
      <c r="E483" s="158" t="s">
        <v>3611</v>
      </c>
      <c r="F483" s="158" t="s">
        <v>3612</v>
      </c>
      <c r="G483" s="156" t="s">
        <v>1276</v>
      </c>
      <c r="H483" s="556" t="s">
        <v>5246</v>
      </c>
      <c r="I483" s="556" t="s">
        <v>5247</v>
      </c>
      <c r="J483" s="159" t="s">
        <v>4213</v>
      </c>
      <c r="K483" s="807" t="s">
        <v>5248</v>
      </c>
      <c r="L483" s="132"/>
      <c r="M483" s="132"/>
      <c r="N483" s="132"/>
      <c r="O483" s="132"/>
      <c r="P483" s="132"/>
      <c r="Q483" s="132"/>
      <c r="R483" s="2218"/>
      <c r="S483" s="2017"/>
      <c r="T483" s="2017"/>
      <c r="U483" s="2017"/>
      <c r="V483" s="2017"/>
      <c r="W483" s="2017"/>
      <c r="X483" s="2017"/>
      <c r="Y483" s="2017"/>
      <c r="Z483" s="2017"/>
      <c r="AA483" s="2017"/>
    </row>
    <row r="484" spans="1:27" s="136" customFormat="1" ht="51" customHeight="1">
      <c r="A484" s="1024" t="s">
        <v>1588</v>
      </c>
      <c r="B484" s="156" t="s">
        <v>5249</v>
      </c>
      <c r="C484" s="555">
        <v>43641</v>
      </c>
      <c r="D484" s="158">
        <v>47299</v>
      </c>
      <c r="E484" s="158" t="s">
        <v>3611</v>
      </c>
      <c r="F484" s="158" t="s">
        <v>3612</v>
      </c>
      <c r="G484" s="156" t="s">
        <v>1276</v>
      </c>
      <c r="H484" s="556" t="s">
        <v>5250</v>
      </c>
      <c r="I484" s="556" t="s">
        <v>5251</v>
      </c>
      <c r="J484" s="159" t="s">
        <v>4213</v>
      </c>
      <c r="K484" s="807" t="s">
        <v>5252</v>
      </c>
      <c r="L484" s="132"/>
      <c r="M484" s="132"/>
      <c r="N484" s="132"/>
      <c r="O484" s="132"/>
      <c r="P484" s="132"/>
      <c r="Q484" s="132"/>
      <c r="R484" s="2218"/>
      <c r="S484" s="2017"/>
      <c r="T484" s="2017"/>
      <c r="U484" s="2017"/>
      <c r="V484" s="2017"/>
      <c r="W484" s="2017"/>
      <c r="X484" s="2017"/>
      <c r="Y484" s="2017"/>
      <c r="Z484" s="2017"/>
      <c r="AA484" s="2017"/>
    </row>
    <row r="485" spans="1:27" s="136" customFormat="1" ht="69" customHeight="1">
      <c r="A485" s="1024" t="s">
        <v>1587</v>
      </c>
      <c r="B485" s="156" t="s">
        <v>5598</v>
      </c>
      <c r="C485" s="1298">
        <v>43717</v>
      </c>
      <c r="D485" s="1247">
        <v>47391</v>
      </c>
      <c r="E485" s="1247" t="str">
        <f ca="1">IF(D485&lt;=$T$2,"CADUCADO","VIGENTE")</f>
        <v>VIGENTE</v>
      </c>
      <c r="F485" s="1247" t="str">
        <f ca="1">IF($T$2&gt;=(EDATE(D485,-4)),"ALERTA","OK")</f>
        <v>OK</v>
      </c>
      <c r="G485" s="156" t="s">
        <v>1277</v>
      </c>
      <c r="H485" s="1248" t="s">
        <v>4243</v>
      </c>
      <c r="I485" s="556" t="s">
        <v>5599</v>
      </c>
      <c r="J485" s="159" t="s">
        <v>5600</v>
      </c>
      <c r="K485" s="807" t="s">
        <v>5601</v>
      </c>
      <c r="L485" s="132"/>
      <c r="M485" s="132"/>
      <c r="N485" s="132"/>
      <c r="O485" s="132"/>
      <c r="P485" s="132"/>
      <c r="Q485" s="132"/>
      <c r="R485" s="2218"/>
      <c r="S485" s="2017"/>
      <c r="T485" s="2017"/>
      <c r="U485" s="2017"/>
      <c r="V485" s="2017"/>
      <c r="W485" s="2017"/>
      <c r="X485" s="2017"/>
      <c r="Y485" s="2017"/>
      <c r="Z485" s="2017"/>
      <c r="AA485" s="2017"/>
    </row>
    <row r="486" spans="1:27" s="136" customFormat="1" ht="40.5" customHeight="1">
      <c r="A486" s="1025" t="s">
        <v>1597</v>
      </c>
      <c r="B486" s="557" t="s">
        <v>4268</v>
      </c>
      <c r="C486" s="558">
        <v>43734</v>
      </c>
      <c r="D486" s="559">
        <v>45565</v>
      </c>
      <c r="E486" s="559" t="str">
        <f t="shared" ref="E486:E490" ca="1" si="68">IF(D486&lt;=$T$2,"CADUCADO","VIGENTE")</f>
        <v>CADUCADO</v>
      </c>
      <c r="F486" s="559" t="str">
        <f t="shared" ref="F486:F490" ca="1" si="69">IF($T$2&gt;=(EDATE(D486,-4)),"ALERTA","OK")</f>
        <v>ALERTA</v>
      </c>
      <c r="G486" s="557" t="s">
        <v>1278</v>
      </c>
      <c r="H486" s="560" t="s">
        <v>4264</v>
      </c>
      <c r="I486" s="560" t="s">
        <v>4265</v>
      </c>
      <c r="J486" s="999" t="s">
        <v>4266</v>
      </c>
      <c r="K486" s="876" t="s">
        <v>4267</v>
      </c>
      <c r="L486" s="132"/>
      <c r="M486" s="132"/>
      <c r="N486" s="132"/>
      <c r="O486" s="132"/>
      <c r="P486" s="132"/>
      <c r="Q486" s="132"/>
      <c r="R486" s="2218"/>
      <c r="S486" s="2017"/>
      <c r="T486" s="2017"/>
      <c r="U486" s="2017"/>
      <c r="V486" s="2017"/>
      <c r="W486" s="2017"/>
      <c r="X486" s="2017"/>
      <c r="Y486" s="2017"/>
      <c r="Z486" s="2017"/>
      <c r="AA486" s="2017"/>
    </row>
    <row r="487" spans="1:27" s="136" customFormat="1" ht="45">
      <c r="A487" s="1025" t="s">
        <v>1597</v>
      </c>
      <c r="B487" s="557" t="s">
        <v>4283</v>
      </c>
      <c r="C487" s="558">
        <v>43781</v>
      </c>
      <c r="D487" s="559">
        <v>47452</v>
      </c>
      <c r="E487" s="559" t="str">
        <f t="shared" ca="1" si="68"/>
        <v>VIGENTE</v>
      </c>
      <c r="F487" s="559" t="str">
        <f t="shared" ca="1" si="69"/>
        <v>OK</v>
      </c>
      <c r="G487" s="557" t="s">
        <v>1279</v>
      </c>
      <c r="H487" s="560" t="s">
        <v>4280</v>
      </c>
      <c r="I487" s="560" t="s">
        <v>4281</v>
      </c>
      <c r="J487" s="999" t="s">
        <v>4282</v>
      </c>
      <c r="K487" s="876" t="s">
        <v>5754</v>
      </c>
      <c r="L487" s="132"/>
      <c r="M487" s="132"/>
      <c r="N487" s="132"/>
      <c r="O487" s="132"/>
      <c r="P487" s="132"/>
      <c r="Q487" s="132"/>
      <c r="R487" s="2218"/>
      <c r="S487" s="2017"/>
      <c r="T487" s="2017"/>
      <c r="U487" s="2017"/>
      <c r="V487" s="2017"/>
      <c r="W487" s="2017"/>
      <c r="X487" s="2017"/>
      <c r="Y487" s="2017"/>
      <c r="Z487" s="2017"/>
      <c r="AA487" s="2017"/>
    </row>
    <row r="488" spans="1:27" s="136" customFormat="1" ht="45">
      <c r="A488" s="1025" t="s">
        <v>1597</v>
      </c>
      <c r="B488" s="557" t="s">
        <v>4298</v>
      </c>
      <c r="C488" s="558">
        <v>43837</v>
      </c>
      <c r="D488" s="559">
        <v>47514</v>
      </c>
      <c r="E488" s="559" t="str">
        <f t="shared" ca="1" si="68"/>
        <v>VIGENTE</v>
      </c>
      <c r="F488" s="559" t="str">
        <f t="shared" ca="1" si="69"/>
        <v>OK</v>
      </c>
      <c r="G488" s="557" t="s">
        <v>1278</v>
      </c>
      <c r="H488" s="560" t="s">
        <v>4299</v>
      </c>
      <c r="I488" s="560" t="s">
        <v>5833</v>
      </c>
      <c r="J488" s="999" t="s">
        <v>3584</v>
      </c>
      <c r="K488" s="876" t="s">
        <v>5834</v>
      </c>
      <c r="L488" s="132"/>
      <c r="M488" s="132"/>
      <c r="N488" s="132"/>
      <c r="O488" s="132"/>
      <c r="P488" s="132"/>
      <c r="Q488" s="132"/>
      <c r="R488" s="2218"/>
      <c r="S488" s="2017"/>
      <c r="T488" s="2017"/>
      <c r="U488" s="2017"/>
      <c r="V488" s="2017"/>
      <c r="W488" s="2017"/>
      <c r="X488" s="2017"/>
      <c r="Y488" s="2017"/>
      <c r="Z488" s="2017"/>
      <c r="AA488" s="2017"/>
    </row>
    <row r="489" spans="1:27" s="136" customFormat="1" ht="30">
      <c r="A489" s="1024" t="s">
        <v>1587</v>
      </c>
      <c r="B489" s="156" t="s">
        <v>4306</v>
      </c>
      <c r="C489" s="555">
        <v>43837</v>
      </c>
      <c r="D489" s="158">
        <v>47514</v>
      </c>
      <c r="E489" s="158" t="str">
        <f t="shared" ca="1" si="68"/>
        <v>VIGENTE</v>
      </c>
      <c r="F489" s="158" t="str">
        <f t="shared" ca="1" si="69"/>
        <v>OK</v>
      </c>
      <c r="G489" s="156" t="s">
        <v>1277</v>
      </c>
      <c r="H489" s="556" t="s">
        <v>4305</v>
      </c>
      <c r="I489" s="556" t="s">
        <v>5840</v>
      </c>
      <c r="J489" s="159" t="s">
        <v>5841</v>
      </c>
      <c r="K489" s="807" t="s">
        <v>5842</v>
      </c>
      <c r="L489" s="132"/>
      <c r="M489" s="132"/>
      <c r="N489" s="132"/>
      <c r="O489" s="132"/>
      <c r="P489" s="132"/>
      <c r="Q489" s="132"/>
      <c r="R489" s="2218"/>
      <c r="S489" s="2017"/>
      <c r="T489" s="2017"/>
      <c r="U489" s="2017"/>
      <c r="V489" s="2017"/>
      <c r="W489" s="2017"/>
      <c r="X489" s="2017"/>
      <c r="Y489" s="2017"/>
      <c r="Z489" s="2017"/>
      <c r="AA489" s="2017"/>
    </row>
    <row r="490" spans="1:27" s="136" customFormat="1" ht="60">
      <c r="A490" s="1024" t="s">
        <v>1587</v>
      </c>
      <c r="B490" s="156" t="s">
        <v>4297</v>
      </c>
      <c r="C490" s="555">
        <v>43846</v>
      </c>
      <c r="D490" s="158">
        <v>47514</v>
      </c>
      <c r="E490" s="158" t="str">
        <f t="shared" ca="1" si="68"/>
        <v>VIGENTE</v>
      </c>
      <c r="F490" s="158" t="str">
        <f t="shared" ca="1" si="69"/>
        <v>OK</v>
      </c>
      <c r="G490" s="156" t="s">
        <v>1277</v>
      </c>
      <c r="H490" s="556" t="s">
        <v>5838</v>
      </c>
      <c r="I490" s="556" t="s">
        <v>5839</v>
      </c>
      <c r="J490" s="159" t="s">
        <v>4295</v>
      </c>
      <c r="K490" s="807" t="s">
        <v>4296</v>
      </c>
      <c r="L490" s="132"/>
      <c r="M490" s="132"/>
      <c r="N490" s="132"/>
      <c r="O490" s="132"/>
      <c r="P490" s="132"/>
      <c r="Q490" s="132"/>
      <c r="R490" s="2218"/>
      <c r="S490" s="2017"/>
      <c r="T490" s="2017"/>
      <c r="U490" s="2017"/>
      <c r="V490" s="2017"/>
      <c r="W490" s="2017"/>
      <c r="X490" s="2017"/>
      <c r="Y490" s="2017"/>
      <c r="Z490" s="2017"/>
      <c r="AA490" s="2017"/>
    </row>
    <row r="491" spans="1:27" s="136" customFormat="1" ht="60">
      <c r="A491" s="1046" t="s">
        <v>1597</v>
      </c>
      <c r="B491" s="946" t="s">
        <v>4613</v>
      </c>
      <c r="C491" s="1047">
        <v>43942</v>
      </c>
      <c r="D491" s="947">
        <v>45777</v>
      </c>
      <c r="E491" s="947" t="str">
        <f ca="1">IF(D491&lt;=$T$2,"CADUCADO","VIGENTE")</f>
        <v>CADUCADO</v>
      </c>
      <c r="F491" s="947" t="str">
        <f ca="1">IF($T$2&gt;=(EDATE(D491,-4)),"ALERTA","OK")</f>
        <v>ALERTA</v>
      </c>
      <c r="G491" s="946" t="s">
        <v>1278</v>
      </c>
      <c r="H491" s="1048" t="s">
        <v>4611</v>
      </c>
      <c r="I491" s="1048" t="s">
        <v>4612</v>
      </c>
      <c r="J491" s="948" t="s">
        <v>3626</v>
      </c>
      <c r="K491" s="1362" t="s">
        <v>4614</v>
      </c>
      <c r="L491" s="132"/>
      <c r="M491" s="132"/>
      <c r="N491" s="132"/>
      <c r="O491" s="132"/>
      <c r="P491" s="132"/>
      <c r="Q491" s="132"/>
      <c r="R491" s="2218"/>
      <c r="S491" s="2017"/>
      <c r="T491" s="2017"/>
      <c r="U491" s="2017"/>
      <c r="V491" s="2017"/>
      <c r="W491" s="2017"/>
      <c r="X491" s="2017"/>
      <c r="Y491" s="2017"/>
      <c r="Z491" s="2017"/>
      <c r="AA491" s="2017"/>
    </row>
    <row r="492" spans="1:27" s="136" customFormat="1" ht="75">
      <c r="A492" s="981" t="s">
        <v>1587</v>
      </c>
      <c r="B492" s="986" t="s">
        <v>4631</v>
      </c>
      <c r="C492" s="985">
        <v>43928</v>
      </c>
      <c r="D492" s="987">
        <v>47603</v>
      </c>
      <c r="E492" s="987" t="str">
        <f ca="1">IF(D492&lt;=CIE!$T$2,"CADUCADO","VIGENTE")</f>
        <v>VIGENTE</v>
      </c>
      <c r="F492" s="987" t="str">
        <f ca="1">IF(CIE!$T$2&gt;=(EDATE(D492,-4)),"ALERTA","OK")</f>
        <v>OK</v>
      </c>
      <c r="G492" s="986" t="s">
        <v>1278</v>
      </c>
      <c r="H492" s="983" t="s">
        <v>4627</v>
      </c>
      <c r="I492" s="984" t="s">
        <v>4628</v>
      </c>
      <c r="J492" s="982" t="s">
        <v>4629</v>
      </c>
      <c r="K492" s="1363" t="s">
        <v>4630</v>
      </c>
      <c r="L492" s="132"/>
      <c r="M492" s="132"/>
      <c r="N492" s="132"/>
      <c r="O492" s="132"/>
      <c r="P492" s="132"/>
      <c r="Q492" s="132"/>
      <c r="R492" s="2218"/>
      <c r="S492" s="2017"/>
      <c r="T492" s="2017"/>
      <c r="U492" s="2017"/>
      <c r="V492" s="2017"/>
      <c r="W492" s="2017"/>
      <c r="X492" s="2017"/>
      <c r="Y492" s="2017"/>
      <c r="Z492" s="2017"/>
      <c r="AA492" s="2017"/>
    </row>
    <row r="493" spans="1:27" s="136" customFormat="1" ht="60">
      <c r="A493" s="1024" t="s">
        <v>1587</v>
      </c>
      <c r="B493" s="156" t="s">
        <v>4636</v>
      </c>
      <c r="C493" s="555">
        <v>43929</v>
      </c>
      <c r="D493" s="158">
        <v>47603</v>
      </c>
      <c r="E493" s="158" t="str">
        <f t="shared" ref="E493:E499" ca="1" si="70">IF(D493&lt;=$T$2,"CADUCADO","VIGENTE")</f>
        <v>VIGENTE</v>
      </c>
      <c r="F493" s="158" t="str">
        <f t="shared" ref="F493:F499" ca="1" si="71">IF($T$2&gt;=(EDATE(D493,-4)),"ALERTA","OK")</f>
        <v>OK</v>
      </c>
      <c r="G493" s="156" t="s">
        <v>1278</v>
      </c>
      <c r="H493" s="556" t="s">
        <v>4633</v>
      </c>
      <c r="I493" s="556" t="s">
        <v>4634</v>
      </c>
      <c r="J493" s="159" t="s">
        <v>4629</v>
      </c>
      <c r="K493" s="807" t="s">
        <v>4635</v>
      </c>
      <c r="L493" s="132"/>
      <c r="M493" s="132"/>
      <c r="N493" s="132"/>
      <c r="O493" s="132"/>
      <c r="P493" s="132"/>
      <c r="Q493" s="132"/>
      <c r="R493" s="2218"/>
      <c r="S493" s="2017"/>
      <c r="T493" s="2017"/>
      <c r="U493" s="2017"/>
      <c r="V493" s="2017"/>
      <c r="W493" s="2017"/>
      <c r="X493" s="2017"/>
      <c r="Y493" s="2017"/>
      <c r="Z493" s="2017"/>
      <c r="AA493" s="2017"/>
    </row>
    <row r="494" spans="1:27" s="136" customFormat="1" ht="60">
      <c r="A494" s="1024" t="s">
        <v>1587</v>
      </c>
      <c r="B494" s="156" t="s">
        <v>4665</v>
      </c>
      <c r="C494" s="1366">
        <v>43943</v>
      </c>
      <c r="D494" s="1367">
        <v>47603</v>
      </c>
      <c r="E494" s="1367" t="str">
        <f ca="1">IF(D494&lt;=$T$2,"CADUCADO","VIGENTE")</f>
        <v>VIGENTE</v>
      </c>
      <c r="F494" s="1367" t="str">
        <f ca="1">IF($T$2&gt;=(EDATE(D494,-4)),"ALERTA","OK")</f>
        <v>OK</v>
      </c>
      <c r="G494" s="156" t="s">
        <v>1278</v>
      </c>
      <c r="H494" s="1368" t="s">
        <v>4666</v>
      </c>
      <c r="I494" s="1368" t="s">
        <v>4667</v>
      </c>
      <c r="J494" s="1369" t="s">
        <v>4629</v>
      </c>
      <c r="K494" s="807" t="s">
        <v>4668</v>
      </c>
      <c r="L494" s="132"/>
      <c r="M494" s="132"/>
      <c r="N494" s="132"/>
      <c r="O494" s="132"/>
      <c r="P494" s="132"/>
      <c r="Q494" s="132"/>
      <c r="R494" s="2218"/>
      <c r="S494" s="2017"/>
      <c r="T494" s="2017"/>
      <c r="U494" s="2017"/>
      <c r="V494" s="2017"/>
      <c r="W494" s="2017"/>
      <c r="X494" s="2017"/>
      <c r="Y494" s="2017"/>
      <c r="Z494" s="2017"/>
      <c r="AA494" s="2017"/>
    </row>
    <row r="495" spans="1:27" s="136" customFormat="1" ht="66.75" customHeight="1">
      <c r="A495" s="1364" t="s">
        <v>1587</v>
      </c>
      <c r="B495" s="156" t="s">
        <v>4664</v>
      </c>
      <c r="C495" s="1366">
        <v>43943</v>
      </c>
      <c r="D495" s="1367">
        <v>47603</v>
      </c>
      <c r="E495" s="1367" t="str">
        <f t="shared" ca="1" si="70"/>
        <v>VIGENTE</v>
      </c>
      <c r="F495" s="1367" t="str">
        <f t="shared" ca="1" si="71"/>
        <v>OK</v>
      </c>
      <c r="G495" s="156" t="s">
        <v>1278</v>
      </c>
      <c r="H495" s="1368" t="s">
        <v>4661</v>
      </c>
      <c r="I495" s="1368" t="s">
        <v>4662</v>
      </c>
      <c r="J495" s="1369" t="s">
        <v>4629</v>
      </c>
      <c r="K495" s="807" t="s">
        <v>4663</v>
      </c>
      <c r="L495" s="132"/>
      <c r="M495" s="132"/>
      <c r="N495" s="132"/>
      <c r="O495" s="132"/>
      <c r="P495" s="132"/>
      <c r="Q495" s="132"/>
      <c r="R495" s="2218"/>
      <c r="S495" s="2017"/>
      <c r="T495" s="2017"/>
      <c r="U495" s="2017"/>
      <c r="V495" s="2017"/>
      <c r="W495" s="2017"/>
      <c r="X495" s="2017"/>
      <c r="Y495" s="2017"/>
      <c r="Z495" s="2017"/>
      <c r="AA495" s="2017"/>
    </row>
    <row r="496" spans="1:27" s="136" customFormat="1" ht="60">
      <c r="A496" s="1024" t="s">
        <v>1587</v>
      </c>
      <c r="B496" s="156" t="s">
        <v>4672</v>
      </c>
      <c r="C496" s="1366">
        <v>43943</v>
      </c>
      <c r="D496" s="158">
        <v>47603</v>
      </c>
      <c r="E496" s="1367" t="str">
        <f t="shared" ca="1" si="70"/>
        <v>VIGENTE</v>
      </c>
      <c r="F496" s="1367" t="str">
        <f t="shared" ca="1" si="71"/>
        <v>OK</v>
      </c>
      <c r="G496" s="156" t="s">
        <v>1278</v>
      </c>
      <c r="H496" s="556" t="s">
        <v>4669</v>
      </c>
      <c r="I496" s="1368" t="s">
        <v>4670</v>
      </c>
      <c r="J496" s="1369" t="s">
        <v>4629</v>
      </c>
      <c r="K496" s="807" t="s">
        <v>4671</v>
      </c>
      <c r="L496" s="132"/>
      <c r="M496" s="132"/>
      <c r="N496" s="132"/>
      <c r="O496" s="132"/>
      <c r="P496" s="132"/>
      <c r="Q496" s="132"/>
      <c r="R496" s="2218"/>
      <c r="S496" s="2017"/>
      <c r="T496" s="2017"/>
      <c r="U496" s="2017"/>
      <c r="V496" s="2017"/>
      <c r="W496" s="2017"/>
      <c r="X496" s="2017"/>
      <c r="Y496" s="2017"/>
      <c r="Z496" s="2017"/>
      <c r="AA496" s="2017"/>
    </row>
    <row r="497" spans="1:180" s="136" customFormat="1" ht="90">
      <c r="A497" s="1046" t="s">
        <v>1596</v>
      </c>
      <c r="B497" s="946" t="s">
        <v>4640</v>
      </c>
      <c r="C497" s="1047">
        <v>43950</v>
      </c>
      <c r="D497" s="947">
        <v>45777</v>
      </c>
      <c r="E497" s="947" t="str">
        <f ca="1">IF(D497&lt;=$T$2,"CADUCADO","VIGENTE")</f>
        <v>CADUCADO</v>
      </c>
      <c r="F497" s="947" t="str">
        <f ca="1">IF($T$2&gt;=(EDATE(D497,-4)),"ALERTA","OK")</f>
        <v>ALERTA</v>
      </c>
      <c r="G497" s="946" t="s">
        <v>1278</v>
      </c>
      <c r="H497" s="1048" t="s">
        <v>4637</v>
      </c>
      <c r="I497" s="1048" t="s">
        <v>4638</v>
      </c>
      <c r="J497" s="948" t="s">
        <v>3626</v>
      </c>
      <c r="K497" s="1049" t="s">
        <v>4639</v>
      </c>
      <c r="L497" s="132"/>
      <c r="M497" s="132"/>
      <c r="N497" s="132"/>
      <c r="O497" s="132"/>
      <c r="P497" s="132"/>
      <c r="Q497" s="132"/>
      <c r="R497" s="2218"/>
      <c r="S497" s="2017"/>
      <c r="T497" s="2017"/>
      <c r="U497" s="2017"/>
      <c r="V497" s="2017"/>
      <c r="W497" s="2017"/>
      <c r="X497" s="2017"/>
      <c r="Y497" s="2017"/>
      <c r="Z497" s="2017"/>
      <c r="AA497" s="2017"/>
    </row>
    <row r="498" spans="1:180" s="1498" customFormat="1" ht="60">
      <c r="A498" s="1364" t="s">
        <v>1587</v>
      </c>
      <c r="B498" s="156" t="s">
        <v>4651</v>
      </c>
      <c r="C498" s="1366">
        <v>43985</v>
      </c>
      <c r="D498" s="1367">
        <v>47664</v>
      </c>
      <c r="E498" s="1367" t="str">
        <f t="shared" ca="1" si="70"/>
        <v>VIGENTE</v>
      </c>
      <c r="F498" s="1367" t="str">
        <f t="shared" ca="1" si="71"/>
        <v>OK</v>
      </c>
      <c r="G498" s="1365" t="s">
        <v>1279</v>
      </c>
      <c r="H498" s="556" t="s">
        <v>6092</v>
      </c>
      <c r="I498" s="556" t="s">
        <v>6093</v>
      </c>
      <c r="J498" s="1369" t="s">
        <v>352</v>
      </c>
      <c r="K498" s="807" t="s">
        <v>4673</v>
      </c>
      <c r="L498" s="1497"/>
      <c r="M498" s="1497"/>
      <c r="N498" s="1497"/>
      <c r="O498" s="1497"/>
      <c r="P498" s="1497"/>
      <c r="Q498" s="1497"/>
      <c r="R498" s="2218"/>
      <c r="S498" s="2017"/>
      <c r="T498" s="2017"/>
      <c r="U498" s="2017"/>
      <c r="V498" s="2017"/>
      <c r="W498" s="2017"/>
      <c r="X498" s="2017"/>
      <c r="Y498" s="2017"/>
      <c r="Z498" s="2017"/>
      <c r="AA498" s="2017"/>
      <c r="AB498" s="136"/>
      <c r="AC498" s="136"/>
      <c r="AD498" s="136"/>
      <c r="AE498" s="136"/>
      <c r="AF498" s="136"/>
      <c r="AG498" s="136"/>
      <c r="AH498" s="136"/>
      <c r="AI498" s="136"/>
      <c r="AJ498" s="136"/>
      <c r="AK498" s="136"/>
      <c r="AL498" s="136"/>
      <c r="AM498" s="136"/>
      <c r="AN498" s="136"/>
      <c r="AO498" s="136"/>
      <c r="AP498" s="136"/>
      <c r="AQ498" s="136"/>
      <c r="AR498" s="136"/>
      <c r="AS498" s="136"/>
      <c r="AT498" s="136"/>
      <c r="AU498" s="136"/>
      <c r="AV498" s="136"/>
      <c r="AW498" s="136"/>
      <c r="AX498" s="136"/>
      <c r="AY498" s="136"/>
      <c r="AZ498" s="136"/>
      <c r="BA498" s="136"/>
      <c r="BB498" s="136"/>
      <c r="BC498" s="136"/>
      <c r="BD498" s="136"/>
      <c r="BE498" s="136"/>
      <c r="BF498" s="136"/>
      <c r="BG498" s="136"/>
      <c r="BH498" s="136"/>
      <c r="BI498" s="136"/>
      <c r="BJ498" s="136"/>
      <c r="BK498" s="136"/>
      <c r="BL498" s="136"/>
      <c r="BM498" s="136"/>
      <c r="BN498" s="136"/>
      <c r="BO498" s="136"/>
      <c r="BP498" s="136"/>
      <c r="BQ498" s="136"/>
      <c r="BR498" s="136"/>
      <c r="BS498" s="136"/>
      <c r="BT498" s="136"/>
      <c r="BU498" s="136"/>
      <c r="BV498" s="136"/>
      <c r="BW498" s="136"/>
      <c r="BX498" s="136"/>
      <c r="BY498" s="136"/>
      <c r="BZ498" s="136"/>
      <c r="CA498" s="136"/>
      <c r="CB498" s="136"/>
      <c r="CC498" s="136"/>
      <c r="CD498" s="136"/>
      <c r="CE498" s="136"/>
      <c r="CF498" s="136"/>
      <c r="CG498" s="136"/>
      <c r="CH498" s="136"/>
      <c r="CI498" s="136"/>
      <c r="CJ498" s="136"/>
      <c r="CK498" s="136"/>
      <c r="CL498" s="136"/>
      <c r="CM498" s="136"/>
      <c r="CN498" s="136"/>
    </row>
    <row r="499" spans="1:180" s="136" customFormat="1" ht="45">
      <c r="A499" s="1046" t="s">
        <v>1597</v>
      </c>
      <c r="B499" s="946" t="s">
        <v>4654</v>
      </c>
      <c r="C499" s="1047">
        <v>44032</v>
      </c>
      <c r="D499" s="947">
        <v>45869</v>
      </c>
      <c r="E499" s="947" t="str">
        <f t="shared" ca="1" si="70"/>
        <v>CADUCADO</v>
      </c>
      <c r="F499" s="947" t="str">
        <f t="shared" ca="1" si="71"/>
        <v>ALERTA</v>
      </c>
      <c r="G499" s="946" t="s">
        <v>1279</v>
      </c>
      <c r="H499" s="1048" t="s">
        <v>4674</v>
      </c>
      <c r="I499" s="1048" t="s">
        <v>4675</v>
      </c>
      <c r="J499" s="948" t="s">
        <v>4325</v>
      </c>
      <c r="K499" s="1049" t="s">
        <v>4655</v>
      </c>
      <c r="L499" s="132"/>
      <c r="M499" s="132"/>
      <c r="N499" s="132"/>
      <c r="O499" s="132"/>
      <c r="P499" s="132"/>
      <c r="Q499" s="132"/>
      <c r="R499" s="2218"/>
      <c r="S499" s="2017"/>
      <c r="T499" s="2017"/>
      <c r="U499" s="2017"/>
      <c r="V499" s="2017"/>
      <c r="W499" s="2017"/>
      <c r="X499" s="2017"/>
      <c r="Y499" s="2017"/>
      <c r="Z499" s="2017"/>
      <c r="AA499" s="2017"/>
    </row>
    <row r="500" spans="1:180" s="134" customFormat="1" ht="60">
      <c r="A500" s="1499" t="s">
        <v>1596</v>
      </c>
      <c r="B500" s="946" t="s">
        <v>4776</v>
      </c>
      <c r="C500" s="1501">
        <v>44116</v>
      </c>
      <c r="D500" s="1502">
        <v>47787</v>
      </c>
      <c r="E500" s="1502" t="str">
        <f t="shared" ref="E500:E505" ca="1" si="72">IF(D500&lt;=$T$2,"CADUCADO","VIGENTE")</f>
        <v>VIGENTE</v>
      </c>
      <c r="F500" s="1502" t="str">
        <f t="shared" ref="F500:F505" ca="1" si="73">IF($T$2&gt;=(EDATE(D500,-4)),"ALERTA","OK")</f>
        <v>OK</v>
      </c>
      <c r="G500" s="1500" t="s">
        <v>1277</v>
      </c>
      <c r="H500" s="1503" t="s">
        <v>4777</v>
      </c>
      <c r="I500" s="1503" t="s">
        <v>4778</v>
      </c>
      <c r="J500" s="1504" t="s">
        <v>4779</v>
      </c>
      <c r="K500" s="1049" t="s">
        <v>5239</v>
      </c>
      <c r="L500" s="136"/>
      <c r="M500" s="136"/>
      <c r="N500" s="136"/>
      <c r="O500" s="126"/>
      <c r="P500" s="126"/>
      <c r="Q500" s="126"/>
      <c r="R500" s="1948"/>
      <c r="S500" s="1948"/>
      <c r="T500" s="1948"/>
      <c r="U500" s="1948"/>
      <c r="V500" s="1948"/>
      <c r="W500" s="1948"/>
      <c r="X500" s="1948"/>
      <c r="Y500" s="1948"/>
      <c r="Z500" s="1948"/>
      <c r="AA500" s="1948"/>
      <c r="AB500" s="126"/>
      <c r="AC500" s="126"/>
      <c r="AD500" s="126"/>
      <c r="AE500" s="126"/>
      <c r="AF500" s="126"/>
      <c r="AG500" s="126"/>
      <c r="AH500" s="126"/>
      <c r="AI500" s="126"/>
      <c r="AJ500" s="126"/>
      <c r="AK500" s="126"/>
      <c r="AL500" s="126"/>
      <c r="AM500" s="126"/>
      <c r="AN500" s="126"/>
      <c r="AO500" s="126"/>
      <c r="AP500" s="126"/>
      <c r="AQ500" s="126"/>
      <c r="AR500" s="126"/>
      <c r="AS500" s="126"/>
      <c r="AT500" s="126"/>
      <c r="AU500" s="126"/>
      <c r="AV500" s="126"/>
      <c r="AW500" s="126"/>
      <c r="AX500" s="126"/>
      <c r="AY500" s="126"/>
      <c r="AZ500" s="126"/>
      <c r="BA500" s="126"/>
      <c r="BB500" s="126"/>
      <c r="BC500" s="126"/>
      <c r="BD500" s="126"/>
      <c r="BE500" s="126"/>
      <c r="BF500" s="126"/>
      <c r="BG500" s="126"/>
      <c r="BH500" s="126"/>
      <c r="BI500" s="126"/>
      <c r="BJ500" s="126"/>
      <c r="BK500" s="126"/>
      <c r="BL500" s="126"/>
      <c r="BM500" s="126"/>
      <c r="BN500" s="126"/>
      <c r="BO500" s="126"/>
      <c r="BP500" s="126"/>
      <c r="BQ500" s="126"/>
      <c r="BR500" s="126"/>
      <c r="BS500" s="126"/>
      <c r="BT500" s="126"/>
      <c r="BU500" s="126"/>
      <c r="BV500" s="126"/>
      <c r="BW500" s="126"/>
      <c r="BX500" s="126"/>
      <c r="BY500" s="126"/>
      <c r="BZ500" s="126"/>
      <c r="CA500" s="126"/>
      <c r="CB500" s="126"/>
      <c r="CC500" s="126"/>
      <c r="CD500" s="126"/>
      <c r="CE500" s="126"/>
      <c r="CF500" s="126"/>
      <c r="CG500" s="126"/>
      <c r="CH500" s="126"/>
      <c r="CI500" s="126"/>
      <c r="CJ500" s="126"/>
      <c r="CK500" s="126"/>
      <c r="CL500" s="126"/>
      <c r="CM500" s="126"/>
      <c r="CN500" s="126"/>
      <c r="CO500" s="126"/>
      <c r="CP500" s="126"/>
      <c r="CQ500" s="126"/>
      <c r="CR500" s="126"/>
      <c r="CS500" s="126"/>
      <c r="CT500" s="126"/>
      <c r="CU500" s="126"/>
      <c r="CV500" s="126"/>
      <c r="CW500" s="126"/>
      <c r="CX500" s="126"/>
      <c r="CY500" s="126"/>
      <c r="CZ500" s="126"/>
      <c r="DA500" s="126"/>
      <c r="DB500" s="126"/>
      <c r="DC500" s="126"/>
      <c r="DD500" s="126"/>
      <c r="DE500" s="126"/>
      <c r="DF500" s="126"/>
      <c r="DG500" s="126"/>
      <c r="DH500" s="126"/>
      <c r="DI500" s="126"/>
      <c r="DJ500" s="126"/>
      <c r="DK500" s="126"/>
      <c r="DL500" s="126"/>
      <c r="DM500" s="126"/>
      <c r="DN500" s="126"/>
      <c r="DO500" s="126"/>
      <c r="DP500" s="126"/>
      <c r="DQ500" s="126"/>
      <c r="DR500" s="126"/>
      <c r="DS500" s="126"/>
      <c r="DT500" s="126"/>
      <c r="DU500" s="126"/>
      <c r="DV500" s="126"/>
      <c r="DW500" s="126"/>
      <c r="DX500" s="126"/>
      <c r="DY500" s="126"/>
      <c r="DZ500" s="126"/>
      <c r="EA500" s="126"/>
      <c r="EB500" s="126"/>
      <c r="EC500" s="126"/>
      <c r="ED500" s="126"/>
      <c r="EE500" s="126"/>
      <c r="EF500" s="126"/>
      <c r="EG500" s="126"/>
      <c r="EH500" s="126"/>
      <c r="EI500" s="126"/>
      <c r="EJ500" s="126"/>
      <c r="EK500" s="126"/>
      <c r="EL500" s="126"/>
      <c r="EM500" s="126"/>
      <c r="EN500" s="126"/>
      <c r="EO500" s="126"/>
      <c r="EP500" s="126"/>
      <c r="EQ500" s="126"/>
      <c r="ER500" s="126"/>
      <c r="ES500" s="126"/>
      <c r="ET500" s="126"/>
      <c r="EU500" s="126"/>
      <c r="EV500" s="126"/>
      <c r="EW500" s="126"/>
      <c r="EX500" s="126"/>
      <c r="EY500" s="126"/>
      <c r="EZ500" s="126"/>
      <c r="FA500" s="126"/>
      <c r="FB500" s="126"/>
      <c r="FC500" s="126"/>
      <c r="FD500" s="126"/>
      <c r="FE500" s="126"/>
      <c r="FF500" s="126"/>
      <c r="FG500" s="126"/>
      <c r="FH500" s="126"/>
      <c r="FI500" s="126"/>
      <c r="FJ500" s="126"/>
      <c r="FK500" s="126"/>
      <c r="FL500" s="126"/>
      <c r="FM500" s="126"/>
      <c r="FN500" s="126"/>
      <c r="FO500" s="126"/>
      <c r="FP500" s="126"/>
      <c r="FQ500" s="126"/>
      <c r="FR500" s="126"/>
      <c r="FS500" s="126"/>
      <c r="FT500" s="126"/>
      <c r="FU500" s="126"/>
      <c r="FV500" s="126"/>
      <c r="FW500" s="126"/>
      <c r="FX500" s="126"/>
    </row>
    <row r="501" spans="1:180" s="134" customFormat="1" ht="75">
      <c r="A501" s="1499" t="s">
        <v>1597</v>
      </c>
      <c r="B501" s="946" t="s">
        <v>4780</v>
      </c>
      <c r="C501" s="1501">
        <v>44130</v>
      </c>
      <c r="D501" s="1502">
        <v>45961</v>
      </c>
      <c r="E501" s="1502" t="str">
        <f t="shared" ca="1" si="72"/>
        <v>CADUCADO</v>
      </c>
      <c r="F501" s="1502" t="str">
        <f t="shared" ca="1" si="73"/>
        <v>ALERTA</v>
      </c>
      <c r="G501" s="946" t="s">
        <v>1278</v>
      </c>
      <c r="H501" s="1048" t="s">
        <v>4781</v>
      </c>
      <c r="I501" s="1048" t="s">
        <v>4782</v>
      </c>
      <c r="J501" s="948" t="s">
        <v>4783</v>
      </c>
      <c r="K501" s="1049" t="s">
        <v>4784</v>
      </c>
      <c r="L501" s="136"/>
      <c r="M501" s="136"/>
      <c r="N501" s="136"/>
      <c r="O501" s="126"/>
      <c r="P501" s="126"/>
      <c r="Q501" s="126"/>
      <c r="R501" s="1948"/>
      <c r="S501" s="1948"/>
      <c r="T501" s="1948"/>
      <c r="U501" s="1948"/>
      <c r="V501" s="1948"/>
      <c r="W501" s="1948"/>
      <c r="X501" s="1948"/>
      <c r="Y501" s="1948"/>
      <c r="Z501" s="1948"/>
      <c r="AA501" s="1948"/>
      <c r="AB501" s="126"/>
      <c r="AC501" s="126"/>
      <c r="AD501" s="126"/>
      <c r="AE501" s="126"/>
      <c r="AF501" s="126"/>
      <c r="AG501" s="126"/>
      <c r="AH501" s="126"/>
      <c r="AI501" s="126"/>
      <c r="AJ501" s="126"/>
      <c r="AK501" s="126"/>
      <c r="AL501" s="126"/>
      <c r="AM501" s="126"/>
      <c r="AN501" s="126"/>
      <c r="AO501" s="126"/>
      <c r="AP501" s="126"/>
      <c r="AQ501" s="126"/>
      <c r="AR501" s="126"/>
      <c r="AS501" s="126"/>
      <c r="AT501" s="126"/>
      <c r="AU501" s="126"/>
      <c r="AV501" s="126"/>
      <c r="AW501" s="126"/>
      <c r="AX501" s="126"/>
      <c r="AY501" s="126"/>
      <c r="AZ501" s="126"/>
      <c r="BA501" s="126"/>
      <c r="BB501" s="126"/>
      <c r="BC501" s="126"/>
      <c r="BD501" s="126"/>
      <c r="BE501" s="126"/>
      <c r="BF501" s="126"/>
      <c r="BG501" s="126"/>
      <c r="BH501" s="126"/>
      <c r="BI501" s="126"/>
      <c r="BJ501" s="126"/>
      <c r="BK501" s="126"/>
      <c r="BL501" s="126"/>
      <c r="BM501" s="126"/>
      <c r="BN501" s="126"/>
      <c r="BO501" s="126"/>
      <c r="BP501" s="126"/>
      <c r="BQ501" s="126"/>
      <c r="BR501" s="126"/>
      <c r="BS501" s="126"/>
      <c r="BT501" s="126"/>
      <c r="BU501" s="126"/>
      <c r="BV501" s="126"/>
      <c r="BW501" s="126"/>
      <c r="BX501" s="126"/>
      <c r="BY501" s="126"/>
      <c r="BZ501" s="126"/>
      <c r="CA501" s="126"/>
      <c r="CB501" s="126"/>
      <c r="CC501" s="126"/>
      <c r="CD501" s="126"/>
      <c r="CE501" s="126"/>
      <c r="CF501" s="126"/>
      <c r="CG501" s="126"/>
      <c r="CH501" s="126"/>
      <c r="CI501" s="126"/>
      <c r="CJ501" s="126"/>
      <c r="CK501" s="126"/>
      <c r="CL501" s="126"/>
      <c r="CM501" s="126"/>
      <c r="CN501" s="126"/>
      <c r="CO501" s="126"/>
      <c r="CP501" s="126"/>
      <c r="CQ501" s="126"/>
      <c r="CR501" s="126"/>
      <c r="CS501" s="126"/>
      <c r="CT501" s="126"/>
      <c r="CU501" s="126"/>
      <c r="CV501" s="126"/>
      <c r="CW501" s="126"/>
      <c r="CX501" s="126"/>
      <c r="CY501" s="126"/>
      <c r="CZ501" s="126"/>
      <c r="DA501" s="126"/>
      <c r="DB501" s="126"/>
      <c r="DC501" s="126"/>
      <c r="DD501" s="126"/>
      <c r="DE501" s="126"/>
      <c r="DF501" s="126"/>
      <c r="DG501" s="126"/>
      <c r="DH501" s="126"/>
      <c r="DI501" s="126"/>
      <c r="DJ501" s="126"/>
      <c r="DK501" s="126"/>
      <c r="DL501" s="126"/>
      <c r="DM501" s="126"/>
      <c r="DN501" s="126"/>
      <c r="DO501" s="126"/>
      <c r="DP501" s="126"/>
      <c r="DQ501" s="126"/>
      <c r="DR501" s="126"/>
      <c r="DS501" s="126"/>
      <c r="DT501" s="126"/>
      <c r="DU501" s="126"/>
      <c r="DV501" s="126"/>
      <c r="DW501" s="126"/>
      <c r="DX501" s="126"/>
      <c r="DY501" s="126"/>
      <c r="DZ501" s="126"/>
      <c r="EA501" s="126"/>
      <c r="EB501" s="126"/>
      <c r="EC501" s="126"/>
      <c r="ED501" s="126"/>
      <c r="EE501" s="126"/>
      <c r="EF501" s="126"/>
      <c r="EG501" s="126"/>
      <c r="EH501" s="126"/>
      <c r="EI501" s="126"/>
      <c r="EJ501" s="126"/>
      <c r="EK501" s="126"/>
      <c r="EL501" s="126"/>
      <c r="EM501" s="126"/>
      <c r="EN501" s="126"/>
      <c r="EO501" s="126"/>
      <c r="EP501" s="126"/>
      <c r="EQ501" s="126"/>
      <c r="ER501" s="126"/>
      <c r="ES501" s="126"/>
      <c r="ET501" s="126"/>
      <c r="EU501" s="126"/>
      <c r="EV501" s="126"/>
      <c r="EW501" s="126"/>
      <c r="EX501" s="126"/>
      <c r="EY501" s="126"/>
      <c r="EZ501" s="126"/>
      <c r="FA501" s="126"/>
      <c r="FB501" s="126"/>
      <c r="FC501" s="126"/>
      <c r="FD501" s="126"/>
      <c r="FE501" s="126"/>
      <c r="FF501" s="126"/>
      <c r="FG501" s="126"/>
      <c r="FH501" s="126"/>
      <c r="FI501" s="126"/>
      <c r="FJ501" s="126"/>
      <c r="FK501" s="126"/>
      <c r="FL501" s="126"/>
      <c r="FM501" s="126"/>
      <c r="FN501" s="126"/>
      <c r="FO501" s="126"/>
      <c r="FP501" s="126"/>
      <c r="FQ501" s="126"/>
      <c r="FR501" s="126"/>
      <c r="FS501" s="126"/>
      <c r="FT501" s="126"/>
      <c r="FU501" s="126"/>
      <c r="FV501" s="126"/>
      <c r="FW501" s="126"/>
      <c r="FX501" s="126"/>
    </row>
    <row r="502" spans="1:180" s="134" customFormat="1" ht="60">
      <c r="A502" s="1046" t="s">
        <v>4785</v>
      </c>
      <c r="B502" s="946" t="s">
        <v>4786</v>
      </c>
      <c r="C502" s="1047">
        <v>44146</v>
      </c>
      <c r="D502" s="947">
        <v>45991</v>
      </c>
      <c r="E502" s="947" t="str">
        <f t="shared" ca="1" si="72"/>
        <v>CADUCADO</v>
      </c>
      <c r="F502" s="947" t="str">
        <f t="shared" ca="1" si="73"/>
        <v>ALERTA</v>
      </c>
      <c r="G502" s="946" t="s">
        <v>1278</v>
      </c>
      <c r="H502" s="1048" t="s">
        <v>4787</v>
      </c>
      <c r="I502" s="1048" t="s">
        <v>4788</v>
      </c>
      <c r="J502" s="948" t="s">
        <v>4783</v>
      </c>
      <c r="K502" s="1049" t="s">
        <v>4789</v>
      </c>
      <c r="L502" s="136"/>
      <c r="M502" s="136"/>
      <c r="N502" s="136"/>
      <c r="O502" s="126"/>
      <c r="P502" s="126"/>
      <c r="Q502" s="126"/>
      <c r="R502" s="1948"/>
      <c r="S502" s="1948"/>
      <c r="T502" s="1948"/>
      <c r="U502" s="1948"/>
      <c r="V502" s="1948"/>
      <c r="W502" s="1948"/>
      <c r="X502" s="1948"/>
      <c r="Y502" s="1948"/>
      <c r="Z502" s="1948"/>
      <c r="AA502" s="1948"/>
      <c r="AB502" s="126"/>
      <c r="AC502" s="126"/>
      <c r="AD502" s="126"/>
      <c r="AE502" s="126"/>
      <c r="AF502" s="126"/>
      <c r="AG502" s="126"/>
      <c r="AH502" s="126"/>
      <c r="AI502" s="126"/>
      <c r="AJ502" s="126"/>
      <c r="AK502" s="126"/>
      <c r="AL502" s="126"/>
      <c r="AM502" s="126"/>
      <c r="AN502" s="126"/>
      <c r="AO502" s="126"/>
      <c r="AP502" s="126"/>
      <c r="AQ502" s="126"/>
      <c r="AR502" s="126"/>
      <c r="AS502" s="126"/>
      <c r="AT502" s="126"/>
      <c r="AU502" s="126"/>
      <c r="AV502" s="126"/>
      <c r="AW502" s="126"/>
      <c r="AX502" s="126"/>
      <c r="AY502" s="126"/>
      <c r="AZ502" s="126"/>
      <c r="BA502" s="126"/>
      <c r="BB502" s="126"/>
      <c r="BC502" s="126"/>
      <c r="BD502" s="126"/>
      <c r="BE502" s="126"/>
      <c r="BF502" s="126"/>
      <c r="BG502" s="126"/>
      <c r="BH502" s="126"/>
      <c r="BI502" s="126"/>
      <c r="BJ502" s="126"/>
      <c r="BK502" s="126"/>
      <c r="BL502" s="126"/>
      <c r="BM502" s="126"/>
      <c r="BN502" s="126"/>
      <c r="BO502" s="126"/>
      <c r="BP502" s="126"/>
      <c r="BQ502" s="126"/>
      <c r="BR502" s="126"/>
      <c r="BS502" s="126"/>
      <c r="BT502" s="126"/>
      <c r="BU502" s="126"/>
      <c r="BV502" s="126"/>
      <c r="BW502" s="126"/>
      <c r="BX502" s="126"/>
      <c r="BY502" s="126"/>
      <c r="BZ502" s="126"/>
      <c r="CA502" s="126"/>
      <c r="CB502" s="126"/>
      <c r="CC502" s="126"/>
      <c r="CD502" s="126"/>
      <c r="CE502" s="126"/>
      <c r="CF502" s="126"/>
      <c r="CG502" s="126"/>
      <c r="CH502" s="126"/>
      <c r="CI502" s="126"/>
      <c r="CJ502" s="126"/>
      <c r="CK502" s="126"/>
      <c r="CL502" s="126"/>
      <c r="CM502" s="126"/>
      <c r="CN502" s="126"/>
      <c r="CO502" s="126"/>
      <c r="CP502" s="126"/>
      <c r="CQ502" s="126"/>
      <c r="CR502" s="126"/>
      <c r="CS502" s="126"/>
      <c r="CT502" s="126"/>
      <c r="CU502" s="126"/>
      <c r="CV502" s="126"/>
      <c r="CW502" s="126"/>
      <c r="CX502" s="126"/>
      <c r="CY502" s="126"/>
      <c r="CZ502" s="126"/>
      <c r="DA502" s="126"/>
      <c r="DB502" s="126"/>
      <c r="DC502" s="126"/>
      <c r="DD502" s="126"/>
      <c r="DE502" s="126"/>
      <c r="DF502" s="126"/>
      <c r="DG502" s="126"/>
      <c r="DH502" s="126"/>
      <c r="DI502" s="126"/>
      <c r="DJ502" s="126"/>
      <c r="DK502" s="126"/>
      <c r="DL502" s="126"/>
      <c r="DM502" s="126"/>
      <c r="DN502" s="126"/>
      <c r="DO502" s="126"/>
      <c r="DP502" s="126"/>
      <c r="DQ502" s="126"/>
      <c r="DR502" s="126"/>
      <c r="DS502" s="126"/>
      <c r="DT502" s="126"/>
      <c r="DU502" s="126"/>
      <c r="DV502" s="126"/>
      <c r="DW502" s="126"/>
      <c r="DX502" s="126"/>
      <c r="DY502" s="126"/>
      <c r="DZ502" s="126"/>
      <c r="EA502" s="126"/>
      <c r="EB502" s="126"/>
      <c r="EC502" s="126"/>
      <c r="ED502" s="126"/>
      <c r="EE502" s="126"/>
      <c r="EF502" s="126"/>
      <c r="EG502" s="126"/>
      <c r="EH502" s="126"/>
      <c r="EI502" s="126"/>
      <c r="EJ502" s="126"/>
      <c r="EK502" s="126"/>
      <c r="EL502" s="126"/>
      <c r="EM502" s="126"/>
      <c r="EN502" s="126"/>
      <c r="EO502" s="126"/>
      <c r="EP502" s="126"/>
      <c r="EQ502" s="126"/>
      <c r="ER502" s="126"/>
      <c r="ES502" s="126"/>
      <c r="ET502" s="126"/>
      <c r="EU502" s="126"/>
      <c r="EV502" s="126"/>
      <c r="EW502" s="126"/>
      <c r="EX502" s="126"/>
      <c r="EY502" s="126"/>
      <c r="EZ502" s="126"/>
      <c r="FA502" s="126"/>
      <c r="FB502" s="126"/>
      <c r="FC502" s="126"/>
      <c r="FD502" s="126"/>
      <c r="FE502" s="126"/>
      <c r="FF502" s="126"/>
      <c r="FG502" s="126"/>
      <c r="FH502" s="126"/>
      <c r="FI502" s="126"/>
      <c r="FJ502" s="126"/>
      <c r="FK502" s="126"/>
      <c r="FL502" s="126"/>
      <c r="FM502" s="126"/>
      <c r="FN502" s="126"/>
      <c r="FO502" s="126"/>
      <c r="FP502" s="126"/>
      <c r="FQ502" s="126"/>
      <c r="FR502" s="126"/>
      <c r="FS502" s="126"/>
      <c r="FT502" s="126"/>
      <c r="FU502" s="126"/>
      <c r="FV502" s="126"/>
      <c r="FW502" s="126"/>
      <c r="FX502" s="126"/>
    </row>
    <row r="503" spans="1:180" s="134" customFormat="1" ht="30">
      <c r="A503" s="1024" t="s">
        <v>1587</v>
      </c>
      <c r="B503" s="156" t="s">
        <v>4795</v>
      </c>
      <c r="C503" s="555">
        <v>44160</v>
      </c>
      <c r="D503" s="158">
        <v>47817</v>
      </c>
      <c r="E503" s="158" t="str">
        <f t="shared" ca="1" si="72"/>
        <v>VIGENTE</v>
      </c>
      <c r="F503" s="158" t="str">
        <f t="shared" ca="1" si="73"/>
        <v>OK</v>
      </c>
      <c r="G503" s="156" t="s">
        <v>1276</v>
      </c>
      <c r="H503" s="556" t="s">
        <v>4796</v>
      </c>
      <c r="I503" s="556" t="s">
        <v>6259</v>
      </c>
      <c r="J503" s="159" t="s">
        <v>4797</v>
      </c>
      <c r="K503" s="807" t="s">
        <v>4798</v>
      </c>
      <c r="L503" s="136"/>
      <c r="M503" s="136"/>
      <c r="N503" s="136"/>
      <c r="O503" s="126"/>
      <c r="P503" s="126"/>
      <c r="Q503" s="126"/>
      <c r="R503" s="1948"/>
      <c r="S503" s="1948"/>
      <c r="T503" s="1948"/>
      <c r="U503" s="1948"/>
      <c r="V503" s="1948"/>
      <c r="W503" s="1948"/>
      <c r="X503" s="1948"/>
      <c r="Y503" s="1948"/>
      <c r="Z503" s="1948"/>
      <c r="AA503" s="1948"/>
      <c r="AB503" s="126"/>
      <c r="AC503" s="126"/>
      <c r="AD503" s="126"/>
      <c r="AE503" s="126"/>
      <c r="AF503" s="126"/>
      <c r="AG503" s="126"/>
      <c r="AH503" s="126"/>
      <c r="AI503" s="126"/>
      <c r="AJ503" s="126"/>
      <c r="AK503" s="126"/>
      <c r="AL503" s="126"/>
      <c r="AM503" s="126"/>
      <c r="AN503" s="126"/>
      <c r="AO503" s="126"/>
      <c r="AP503" s="126"/>
      <c r="AQ503" s="126"/>
      <c r="AR503" s="126"/>
      <c r="AS503" s="126"/>
      <c r="AT503" s="126"/>
      <c r="AU503" s="126"/>
      <c r="AV503" s="126"/>
      <c r="AW503" s="126"/>
      <c r="AX503" s="126"/>
      <c r="AY503" s="126"/>
      <c r="AZ503" s="126"/>
      <c r="BA503" s="126"/>
      <c r="BB503" s="126"/>
      <c r="BC503" s="126"/>
      <c r="BD503" s="126"/>
      <c r="BE503" s="126"/>
      <c r="BF503" s="126"/>
      <c r="BG503" s="126"/>
      <c r="BH503" s="126"/>
      <c r="BI503" s="126"/>
      <c r="BJ503" s="126"/>
      <c r="BK503" s="126"/>
      <c r="BL503" s="126"/>
      <c r="BM503" s="126"/>
      <c r="BN503" s="126"/>
      <c r="BO503" s="126"/>
      <c r="BP503" s="126"/>
      <c r="BQ503" s="126"/>
      <c r="BR503" s="126"/>
      <c r="BS503" s="126"/>
      <c r="BT503" s="126"/>
      <c r="BU503" s="126"/>
      <c r="BV503" s="126"/>
      <c r="BW503" s="126"/>
      <c r="BX503" s="126"/>
      <c r="BY503" s="126"/>
      <c r="BZ503" s="126"/>
      <c r="CA503" s="126"/>
      <c r="CB503" s="126"/>
      <c r="CC503" s="126"/>
      <c r="CD503" s="126"/>
      <c r="CE503" s="126"/>
      <c r="CF503" s="126"/>
      <c r="CG503" s="126"/>
      <c r="CH503" s="126"/>
      <c r="CI503" s="126"/>
      <c r="CJ503" s="126"/>
      <c r="CK503" s="126"/>
      <c r="CL503" s="126"/>
      <c r="CM503" s="126"/>
      <c r="CN503" s="126"/>
      <c r="CO503" s="126"/>
      <c r="CP503" s="126"/>
      <c r="CQ503" s="126"/>
      <c r="CR503" s="126"/>
      <c r="CS503" s="126"/>
      <c r="CT503" s="126"/>
      <c r="CU503" s="126"/>
      <c r="CV503" s="126"/>
      <c r="CW503" s="126"/>
      <c r="CX503" s="126"/>
      <c r="CY503" s="126"/>
      <c r="CZ503" s="126"/>
      <c r="DA503" s="126"/>
      <c r="DB503" s="126"/>
      <c r="DC503" s="126"/>
      <c r="DD503" s="126"/>
      <c r="DE503" s="126"/>
      <c r="DF503" s="126"/>
      <c r="DG503" s="126"/>
      <c r="DH503" s="126"/>
      <c r="DI503" s="126"/>
      <c r="DJ503" s="126"/>
      <c r="DK503" s="126"/>
      <c r="DL503" s="126"/>
      <c r="DM503" s="126"/>
      <c r="DN503" s="126"/>
      <c r="DO503" s="126"/>
      <c r="DP503" s="126"/>
      <c r="DQ503" s="126"/>
      <c r="DR503" s="126"/>
      <c r="DS503" s="126"/>
      <c r="DT503" s="126"/>
      <c r="DU503" s="126"/>
      <c r="DV503" s="126"/>
      <c r="DW503" s="126"/>
      <c r="DX503" s="126"/>
      <c r="DY503" s="126"/>
      <c r="DZ503" s="126"/>
      <c r="EA503" s="126"/>
      <c r="EB503" s="126"/>
      <c r="EC503" s="126"/>
      <c r="ED503" s="126"/>
      <c r="EE503" s="126"/>
      <c r="EF503" s="126"/>
      <c r="EG503" s="126"/>
      <c r="EH503" s="126"/>
      <c r="EI503" s="126"/>
      <c r="EJ503" s="126"/>
      <c r="EK503" s="126"/>
      <c r="EL503" s="126"/>
      <c r="EM503" s="126"/>
      <c r="EN503" s="126"/>
      <c r="EO503" s="126"/>
      <c r="EP503" s="126"/>
      <c r="EQ503" s="126"/>
      <c r="ER503" s="126"/>
      <c r="ES503" s="126"/>
      <c r="ET503" s="126"/>
      <c r="EU503" s="126"/>
      <c r="EV503" s="126"/>
      <c r="EW503" s="126"/>
      <c r="EX503" s="126"/>
      <c r="EY503" s="126"/>
      <c r="EZ503" s="126"/>
      <c r="FA503" s="126"/>
      <c r="FB503" s="126"/>
      <c r="FC503" s="126"/>
      <c r="FD503" s="126"/>
      <c r="FE503" s="126"/>
      <c r="FF503" s="126"/>
      <c r="FG503" s="126"/>
      <c r="FH503" s="126"/>
      <c r="FI503" s="126"/>
      <c r="FJ503" s="126"/>
      <c r="FK503" s="126"/>
      <c r="FL503" s="126"/>
      <c r="FM503" s="126"/>
      <c r="FN503" s="126"/>
      <c r="FO503" s="126"/>
      <c r="FP503" s="126"/>
      <c r="FQ503" s="126"/>
      <c r="FR503" s="126"/>
      <c r="FS503" s="126"/>
      <c r="FT503" s="126"/>
      <c r="FU503" s="126"/>
      <c r="FV503" s="126"/>
      <c r="FW503" s="126"/>
      <c r="FX503" s="126"/>
    </row>
    <row r="504" spans="1:180" s="126" customFormat="1" ht="45">
      <c r="A504" s="1024" t="s">
        <v>1587</v>
      </c>
      <c r="B504" s="156" t="s">
        <v>4813</v>
      </c>
      <c r="C504" s="555">
        <v>44221</v>
      </c>
      <c r="D504" s="158">
        <v>46053</v>
      </c>
      <c r="E504" s="158" t="str">
        <f t="shared" ca="1" si="72"/>
        <v>CADUCADO</v>
      </c>
      <c r="F504" s="158" t="str">
        <f t="shared" ca="1" si="73"/>
        <v>ALERTA</v>
      </c>
      <c r="G504" s="156" t="s">
        <v>1279</v>
      </c>
      <c r="H504" s="556" t="s">
        <v>4814</v>
      </c>
      <c r="I504" s="556" t="s">
        <v>4897</v>
      </c>
      <c r="J504" s="159" t="s">
        <v>68</v>
      </c>
      <c r="K504" s="807" t="s">
        <v>4815</v>
      </c>
      <c r="L504" s="136"/>
      <c r="M504" s="136"/>
      <c r="N504" s="136"/>
      <c r="R504" s="1948"/>
      <c r="S504" s="1948"/>
      <c r="T504" s="1948"/>
      <c r="U504" s="1948"/>
      <c r="V504" s="1948"/>
      <c r="W504" s="1948"/>
      <c r="X504" s="1948"/>
      <c r="Y504" s="1948"/>
      <c r="Z504" s="1948"/>
      <c r="AA504" s="1948"/>
    </row>
    <row r="505" spans="1:180" s="126" customFormat="1" ht="60">
      <c r="A505" s="1025" t="s">
        <v>1596</v>
      </c>
      <c r="B505" s="557" t="s">
        <v>4817</v>
      </c>
      <c r="C505" s="1506">
        <v>44221</v>
      </c>
      <c r="D505" s="1505">
        <v>46053</v>
      </c>
      <c r="E505" s="1505" t="str">
        <f t="shared" ca="1" si="72"/>
        <v>CADUCADO</v>
      </c>
      <c r="F505" s="1505" t="str">
        <f t="shared" ca="1" si="73"/>
        <v>ALERTA</v>
      </c>
      <c r="G505" s="557" t="s">
        <v>1278</v>
      </c>
      <c r="H505" s="1507" t="s">
        <v>4816</v>
      </c>
      <c r="I505" s="1507" t="s">
        <v>4818</v>
      </c>
      <c r="J505" s="999" t="s">
        <v>4819</v>
      </c>
      <c r="K505" s="876" t="s">
        <v>4820</v>
      </c>
      <c r="L505" s="136"/>
      <c r="M505" s="136"/>
      <c r="N505" s="136"/>
      <c r="R505" s="1948"/>
      <c r="S505" s="1948"/>
      <c r="T505" s="1948"/>
      <c r="U505" s="1948"/>
      <c r="V505" s="1948"/>
      <c r="W505" s="1948"/>
      <c r="X505" s="1948"/>
      <c r="Y505" s="1948"/>
      <c r="Z505" s="1948"/>
      <c r="AA505" s="1948"/>
    </row>
    <row r="506" spans="1:180" s="126" customFormat="1" ht="45">
      <c r="A506" s="1508" t="s">
        <v>1596</v>
      </c>
      <c r="B506" s="557" t="s">
        <v>4826</v>
      </c>
      <c r="C506" s="1506">
        <v>44243</v>
      </c>
      <c r="D506" s="1505">
        <v>47907</v>
      </c>
      <c r="E506" s="1505" t="str">
        <f t="shared" ref="E506:E511" ca="1" si="74">IF(D506&lt;=$T$2,"CADUCADO","VIGENTE")</f>
        <v>VIGENTE</v>
      </c>
      <c r="F506" s="1505" t="str">
        <f t="shared" ref="F506:F511" ca="1" si="75">IF($T$2&gt;=(EDATE(D506,-4)),"ALERTA","OK")</f>
        <v>OK</v>
      </c>
      <c r="G506" s="1509" t="s">
        <v>1278</v>
      </c>
      <c r="H506" s="1507" t="s">
        <v>4827</v>
      </c>
      <c r="I506" s="560" t="s">
        <v>4828</v>
      </c>
      <c r="J506" s="999" t="s">
        <v>3144</v>
      </c>
      <c r="K506" s="876" t="s">
        <v>4829</v>
      </c>
      <c r="L506" s="136"/>
      <c r="M506" s="136"/>
      <c r="N506" s="136"/>
      <c r="R506" s="1948"/>
      <c r="S506" s="1948"/>
      <c r="T506" s="1948"/>
      <c r="U506" s="1948"/>
      <c r="V506" s="1948"/>
      <c r="W506" s="1948"/>
      <c r="X506" s="1948"/>
      <c r="Y506" s="1948"/>
      <c r="Z506" s="1948"/>
      <c r="AA506" s="1948"/>
    </row>
    <row r="507" spans="1:180" s="126" customFormat="1" ht="30">
      <c r="A507" s="1024" t="s">
        <v>1587</v>
      </c>
      <c r="B507" s="156" t="s">
        <v>4834</v>
      </c>
      <c r="C507" s="555">
        <v>44250</v>
      </c>
      <c r="D507" s="158">
        <v>47907</v>
      </c>
      <c r="E507" s="158" t="str">
        <f t="shared" ca="1" si="74"/>
        <v>VIGENTE</v>
      </c>
      <c r="F507" s="158" t="str">
        <f t="shared" ca="1" si="75"/>
        <v>OK</v>
      </c>
      <c r="G507" s="156" t="s">
        <v>1277</v>
      </c>
      <c r="H507" s="556" t="s">
        <v>4836</v>
      </c>
      <c r="I507" s="556" t="s">
        <v>4835</v>
      </c>
      <c r="J507" s="159" t="s">
        <v>4837</v>
      </c>
      <c r="K507" s="807" t="s">
        <v>4838</v>
      </c>
      <c r="L507" s="136"/>
      <c r="M507" s="136"/>
      <c r="N507" s="136"/>
      <c r="R507" s="1948"/>
      <c r="S507" s="1948"/>
      <c r="T507" s="1948"/>
      <c r="U507" s="1948"/>
      <c r="V507" s="1948"/>
      <c r="W507" s="1948"/>
      <c r="X507" s="1948"/>
      <c r="Y507" s="1948"/>
      <c r="Z507" s="1948"/>
      <c r="AA507" s="1948"/>
    </row>
    <row r="508" spans="1:180" s="126" customFormat="1" ht="45">
      <c r="A508" s="1039" t="s">
        <v>1589</v>
      </c>
      <c r="B508" s="199" t="s">
        <v>4924</v>
      </c>
      <c r="C508" s="562">
        <v>44600</v>
      </c>
      <c r="D508" s="198">
        <v>46446</v>
      </c>
      <c r="E508" s="198" t="str">
        <f t="shared" ca="1" si="74"/>
        <v>VIGENTE</v>
      </c>
      <c r="F508" s="198" t="str">
        <f t="shared" ca="1" si="75"/>
        <v>OK</v>
      </c>
      <c r="G508" s="199" t="s">
        <v>1276</v>
      </c>
      <c r="H508" s="563" t="s">
        <v>4923</v>
      </c>
      <c r="I508" s="563" t="s">
        <v>4925</v>
      </c>
      <c r="J508" s="1027"/>
      <c r="K508" s="808"/>
      <c r="L508" s="136"/>
      <c r="M508" s="136"/>
      <c r="N508" s="136"/>
      <c r="R508" s="1948"/>
      <c r="S508" s="1948"/>
      <c r="T508" s="1948"/>
      <c r="U508" s="1948"/>
      <c r="V508" s="1948"/>
      <c r="W508" s="1948"/>
      <c r="X508" s="1948"/>
      <c r="Y508" s="1948"/>
      <c r="Z508" s="1948"/>
      <c r="AA508" s="1948"/>
    </row>
    <row r="509" spans="1:180" s="1543" customFormat="1">
      <c r="A509" s="1024" t="s">
        <v>1588</v>
      </c>
      <c r="B509" s="156" t="s">
        <v>4926</v>
      </c>
      <c r="C509" s="555">
        <v>44600</v>
      </c>
      <c r="D509" s="158">
        <v>46446</v>
      </c>
      <c r="E509" s="158" t="str">
        <f t="shared" ca="1" si="74"/>
        <v>VIGENTE</v>
      </c>
      <c r="F509" s="158" t="str">
        <f t="shared" ca="1" si="75"/>
        <v>OK</v>
      </c>
      <c r="G509" s="156" t="s">
        <v>1276</v>
      </c>
      <c r="H509" s="556" t="s">
        <v>4928</v>
      </c>
      <c r="I509" s="556"/>
      <c r="J509" s="156" t="s">
        <v>4930</v>
      </c>
      <c r="K509" s="156">
        <v>6430112</v>
      </c>
      <c r="L509" s="1542"/>
      <c r="M509" s="1542"/>
      <c r="N509" s="1542"/>
      <c r="R509" s="2215"/>
      <c r="S509" s="2215"/>
      <c r="T509" s="2215"/>
      <c r="U509" s="2215"/>
      <c r="V509" s="2215"/>
      <c r="W509" s="2215"/>
      <c r="X509" s="2215"/>
      <c r="Y509" s="2215"/>
      <c r="Z509" s="2215"/>
      <c r="AA509" s="2215"/>
      <c r="AB509" s="545"/>
      <c r="AC509" s="545"/>
      <c r="AD509" s="545"/>
      <c r="AE509" s="545"/>
      <c r="AF509" s="545"/>
      <c r="AG509" s="545"/>
      <c r="AH509" s="545"/>
      <c r="AI509" s="545"/>
      <c r="AJ509" s="545"/>
      <c r="AK509" s="545"/>
      <c r="AL509" s="545"/>
      <c r="AM509" s="545"/>
      <c r="AN509" s="545"/>
      <c r="AO509" s="545"/>
      <c r="AP509" s="545"/>
      <c r="AQ509" s="545"/>
      <c r="AR509" s="545"/>
      <c r="AS509" s="545"/>
      <c r="AT509" s="545"/>
      <c r="AU509" s="545"/>
      <c r="AV509" s="545"/>
      <c r="AW509" s="545"/>
      <c r="AX509" s="545"/>
      <c r="AY509" s="545"/>
      <c r="AZ509" s="545"/>
      <c r="BA509" s="545"/>
      <c r="BB509" s="545"/>
      <c r="BC509" s="545"/>
      <c r="BD509" s="545"/>
      <c r="BE509" s="545"/>
      <c r="BF509" s="545"/>
      <c r="BG509" s="545"/>
      <c r="BH509" s="545"/>
      <c r="BI509" s="545"/>
      <c r="BJ509" s="545"/>
      <c r="BK509" s="545"/>
      <c r="BL509" s="545"/>
      <c r="BM509" s="545"/>
      <c r="BN509" s="545"/>
      <c r="BO509" s="545"/>
      <c r="BP509" s="545"/>
      <c r="BQ509" s="545"/>
      <c r="BR509" s="545"/>
      <c r="BS509" s="545"/>
      <c r="BT509" s="545"/>
      <c r="BU509" s="545"/>
      <c r="BV509" s="545"/>
      <c r="BW509" s="545"/>
      <c r="BX509" s="545"/>
      <c r="BY509" s="545"/>
      <c r="BZ509" s="545"/>
      <c r="CA509" s="545"/>
      <c r="CB509" s="545"/>
      <c r="CC509" s="545"/>
      <c r="CD509" s="545"/>
      <c r="CE509" s="545"/>
      <c r="CF509" s="545"/>
      <c r="CG509" s="545"/>
      <c r="CH509" s="545"/>
      <c r="CI509" s="545"/>
      <c r="CJ509" s="545"/>
      <c r="CK509" s="545"/>
      <c r="CL509" s="545"/>
      <c r="CM509" s="545"/>
      <c r="CN509" s="545"/>
    </row>
    <row r="510" spans="1:180" s="545" customFormat="1">
      <c r="A510" s="1024" t="s">
        <v>1588</v>
      </c>
      <c r="B510" s="156" t="s">
        <v>4927</v>
      </c>
      <c r="C510" s="555">
        <v>44600</v>
      </c>
      <c r="D510" s="158">
        <v>46446</v>
      </c>
      <c r="E510" s="158" t="str">
        <f t="shared" ca="1" si="74"/>
        <v>VIGENTE</v>
      </c>
      <c r="F510" s="158" t="str">
        <f t="shared" ca="1" si="75"/>
        <v>OK</v>
      </c>
      <c r="G510" s="156" t="s">
        <v>1276</v>
      </c>
      <c r="H510" s="1544" t="s">
        <v>4929</v>
      </c>
      <c r="I510" s="556"/>
      <c r="J510" s="156" t="s">
        <v>4931</v>
      </c>
      <c r="K510" s="156">
        <v>6640729</v>
      </c>
      <c r="L510" s="512"/>
      <c r="M510" s="512"/>
      <c r="N510" s="512"/>
      <c r="R510" s="2215"/>
      <c r="S510" s="2215"/>
      <c r="T510" s="2215"/>
      <c r="U510" s="2215"/>
      <c r="V510" s="2215"/>
      <c r="W510" s="2215"/>
      <c r="X510" s="2215"/>
      <c r="Y510" s="2215"/>
      <c r="Z510" s="2215"/>
      <c r="AA510" s="2215"/>
    </row>
    <row r="511" spans="1:180" s="545" customFormat="1" ht="45">
      <c r="A511" s="1025" t="s">
        <v>1596</v>
      </c>
      <c r="B511" s="557" t="s">
        <v>4919</v>
      </c>
      <c r="C511" s="558">
        <v>44607</v>
      </c>
      <c r="D511" s="559">
        <v>46446</v>
      </c>
      <c r="E511" s="559" t="str">
        <f t="shared" ca="1" si="74"/>
        <v>VIGENTE</v>
      </c>
      <c r="F511" s="559" t="str">
        <f t="shared" ca="1" si="75"/>
        <v>OK</v>
      </c>
      <c r="G511" s="557" t="s">
        <v>1277</v>
      </c>
      <c r="H511" s="560" t="s">
        <v>4920</v>
      </c>
      <c r="I511" s="560" t="s">
        <v>4921</v>
      </c>
      <c r="J511" s="999" t="s">
        <v>4471</v>
      </c>
      <c r="K511" s="876" t="s">
        <v>4922</v>
      </c>
      <c r="L511" s="512"/>
      <c r="M511" s="512"/>
      <c r="N511" s="512"/>
      <c r="R511" s="2215"/>
      <c r="S511" s="2215"/>
      <c r="T511" s="2215"/>
      <c r="U511" s="2215"/>
      <c r="V511" s="2215"/>
      <c r="W511" s="2215"/>
      <c r="X511" s="2215"/>
      <c r="Y511" s="2215"/>
      <c r="Z511" s="2215"/>
      <c r="AA511" s="2215"/>
    </row>
    <row r="512" spans="1:180" s="1541" customFormat="1" ht="30">
      <c r="A512" s="1024" t="s">
        <v>1587</v>
      </c>
      <c r="B512" s="156" t="s">
        <v>5026</v>
      </c>
      <c r="C512" s="1654">
        <v>44757</v>
      </c>
      <c r="D512" s="1655">
        <v>46599</v>
      </c>
      <c r="E512" s="1655" t="str">
        <f t="shared" ref="E512:E517" ca="1" si="76">IF(D512&lt;=$T$2,"CADUCADO","VIGENTE")</f>
        <v>VIGENTE</v>
      </c>
      <c r="F512" s="1655" t="str">
        <f t="shared" ref="F512:F517" ca="1" si="77">IF($T$2&gt;=(EDATE(D512,-4)),"ALERTA","OK")</f>
        <v>OK</v>
      </c>
      <c r="G512" s="156" t="s">
        <v>1277</v>
      </c>
      <c r="H512" s="1656" t="s">
        <v>5025</v>
      </c>
      <c r="I512" s="1656" t="s">
        <v>5027</v>
      </c>
      <c r="J512" s="120" t="s">
        <v>5028</v>
      </c>
      <c r="K512" s="1657" t="s">
        <v>5029</v>
      </c>
      <c r="L512" s="708"/>
      <c r="M512" s="708"/>
      <c r="N512" s="708"/>
      <c r="R512" s="1948"/>
      <c r="S512" s="1948"/>
      <c r="T512" s="1948"/>
      <c r="U512" s="1948"/>
      <c r="V512" s="1948"/>
      <c r="W512" s="1948"/>
      <c r="X512" s="1948"/>
      <c r="Y512" s="1948"/>
      <c r="Z512" s="1948"/>
      <c r="AA512" s="1948"/>
      <c r="AB512" s="126"/>
      <c r="AC512" s="126"/>
      <c r="AD512" s="126"/>
      <c r="AE512" s="126"/>
      <c r="AF512" s="126"/>
      <c r="AG512" s="126"/>
      <c r="AH512" s="126"/>
      <c r="AI512" s="126"/>
      <c r="AJ512" s="126"/>
      <c r="AK512" s="126"/>
      <c r="AL512" s="126"/>
      <c r="AM512" s="126"/>
      <c r="AN512" s="126"/>
      <c r="AO512" s="126"/>
      <c r="AP512" s="126"/>
      <c r="AQ512" s="126"/>
      <c r="AR512" s="126"/>
      <c r="AS512" s="126"/>
      <c r="AT512" s="126"/>
      <c r="AU512" s="126"/>
      <c r="AV512" s="126"/>
      <c r="AW512" s="126"/>
      <c r="AX512" s="126"/>
      <c r="AY512" s="126"/>
      <c r="AZ512" s="126"/>
      <c r="BA512" s="126"/>
      <c r="BB512" s="126"/>
      <c r="BC512" s="126"/>
      <c r="BD512" s="126"/>
      <c r="BE512" s="126"/>
      <c r="BF512" s="126"/>
      <c r="BG512" s="126"/>
      <c r="BH512" s="126"/>
      <c r="BI512" s="126"/>
      <c r="BJ512" s="126"/>
      <c r="BK512" s="126"/>
      <c r="BL512" s="126"/>
      <c r="BM512" s="126"/>
      <c r="BN512" s="126"/>
      <c r="BO512" s="126"/>
      <c r="BP512" s="126"/>
      <c r="BQ512" s="126"/>
      <c r="BR512" s="126"/>
      <c r="BS512" s="126"/>
      <c r="BT512" s="126"/>
      <c r="BU512" s="126"/>
      <c r="BV512" s="126"/>
      <c r="BW512" s="126"/>
      <c r="BX512" s="126"/>
      <c r="BY512" s="126"/>
      <c r="BZ512" s="126"/>
      <c r="CA512" s="126"/>
      <c r="CB512" s="126"/>
      <c r="CC512" s="126"/>
      <c r="CD512" s="126"/>
      <c r="CE512" s="126"/>
      <c r="CF512" s="126"/>
      <c r="CG512" s="126"/>
      <c r="CH512" s="126"/>
      <c r="CI512" s="126"/>
      <c r="CJ512" s="126"/>
      <c r="CK512" s="126"/>
      <c r="CL512" s="126"/>
      <c r="CM512" s="126"/>
      <c r="CN512" s="126"/>
    </row>
    <row r="513" spans="1:180" s="1541" customFormat="1" ht="28.5" customHeight="1">
      <c r="A513" s="1024" t="s">
        <v>1587</v>
      </c>
      <c r="B513" s="156" t="s">
        <v>5031</v>
      </c>
      <c r="C513" s="1654">
        <v>44757</v>
      </c>
      <c r="D513" s="1655">
        <v>46599</v>
      </c>
      <c r="E513" s="1655" t="str">
        <f t="shared" ca="1" si="76"/>
        <v>VIGENTE</v>
      </c>
      <c r="F513" s="1655" t="str">
        <f t="shared" ca="1" si="77"/>
        <v>OK</v>
      </c>
      <c r="G513" s="156" t="s">
        <v>1277</v>
      </c>
      <c r="H513" s="556" t="s">
        <v>5030</v>
      </c>
      <c r="I513" s="556" t="s">
        <v>5027</v>
      </c>
      <c r="J513" s="156" t="s">
        <v>5032</v>
      </c>
      <c r="K513" s="1657" t="s">
        <v>5033</v>
      </c>
      <c r="L513" s="708"/>
      <c r="M513" s="708"/>
      <c r="N513" s="708"/>
      <c r="R513" s="1948"/>
      <c r="S513" s="1948"/>
      <c r="T513" s="1948"/>
      <c r="U513" s="1948"/>
      <c r="V513" s="1948"/>
      <c r="W513" s="1948"/>
      <c r="X513" s="1948"/>
      <c r="Y513" s="1948"/>
      <c r="Z513" s="1948"/>
      <c r="AA513" s="1948"/>
      <c r="AB513" s="126"/>
      <c r="AC513" s="126"/>
      <c r="AD513" s="126"/>
      <c r="AE513" s="126"/>
      <c r="AF513" s="126"/>
      <c r="AG513" s="126"/>
      <c r="AH513" s="126"/>
      <c r="AI513" s="126"/>
      <c r="AJ513" s="126"/>
      <c r="AK513" s="126"/>
      <c r="AL513" s="126"/>
      <c r="AM513" s="126"/>
      <c r="AN513" s="126"/>
      <c r="AO513" s="126"/>
      <c r="AP513" s="126"/>
      <c r="AQ513" s="126"/>
      <c r="AR513" s="126"/>
      <c r="AS513" s="126"/>
      <c r="AT513" s="126"/>
      <c r="AU513" s="126"/>
      <c r="AV513" s="126"/>
      <c r="AW513" s="126"/>
      <c r="AX513" s="126"/>
      <c r="AY513" s="126"/>
      <c r="AZ513" s="126"/>
      <c r="BA513" s="126"/>
      <c r="BB513" s="126"/>
      <c r="BC513" s="126"/>
      <c r="BD513" s="126"/>
      <c r="BE513" s="126"/>
      <c r="BF513" s="126"/>
      <c r="BG513" s="126"/>
      <c r="BH513" s="126"/>
      <c r="BI513" s="126"/>
      <c r="BJ513" s="126"/>
      <c r="BK513" s="126"/>
      <c r="BL513" s="126"/>
      <c r="BM513" s="126"/>
      <c r="BN513" s="126"/>
      <c r="BO513" s="126"/>
      <c r="BP513" s="126"/>
      <c r="BQ513" s="126"/>
      <c r="BR513" s="126"/>
      <c r="BS513" s="126"/>
      <c r="BT513" s="126"/>
      <c r="BU513" s="126"/>
      <c r="BV513" s="126"/>
      <c r="BW513" s="126"/>
      <c r="BX513" s="126"/>
      <c r="BY513" s="126"/>
      <c r="BZ513" s="126"/>
      <c r="CA513" s="126"/>
      <c r="CB513" s="126"/>
      <c r="CC513" s="126"/>
      <c r="CD513" s="126"/>
      <c r="CE513" s="126"/>
      <c r="CF513" s="126"/>
      <c r="CG513" s="126"/>
      <c r="CH513" s="126"/>
      <c r="CI513" s="126"/>
      <c r="CJ513" s="126"/>
      <c r="CK513" s="126"/>
      <c r="CL513" s="126"/>
      <c r="CM513" s="126"/>
      <c r="CN513" s="126"/>
    </row>
    <row r="514" spans="1:180" s="1541" customFormat="1" ht="30">
      <c r="A514" s="1024" t="s">
        <v>1587</v>
      </c>
      <c r="B514" s="156" t="s">
        <v>5035</v>
      </c>
      <c r="C514" s="1654">
        <v>44795</v>
      </c>
      <c r="D514" s="1655">
        <v>46630</v>
      </c>
      <c r="E514" s="1655" t="str">
        <f t="shared" ca="1" si="76"/>
        <v>VIGENTE</v>
      </c>
      <c r="F514" s="1655" t="str">
        <f t="shared" ca="1" si="77"/>
        <v>OK</v>
      </c>
      <c r="G514" s="156" t="s">
        <v>1277</v>
      </c>
      <c r="H514" s="556" t="s">
        <v>5034</v>
      </c>
      <c r="I514" s="556" t="s">
        <v>5036</v>
      </c>
      <c r="J514" s="120" t="s">
        <v>2029</v>
      </c>
      <c r="K514" s="1657" t="s">
        <v>5037</v>
      </c>
      <c r="L514" s="708"/>
      <c r="M514" s="708"/>
      <c r="N514" s="708"/>
      <c r="R514" s="1948"/>
      <c r="S514" s="1948"/>
      <c r="T514" s="1948"/>
      <c r="U514" s="1948"/>
      <c r="V514" s="1948"/>
      <c r="W514" s="1948"/>
      <c r="X514" s="1948"/>
      <c r="Y514" s="1948"/>
      <c r="Z514" s="1948"/>
      <c r="AA514" s="1948"/>
      <c r="AB514" s="126"/>
      <c r="AC514" s="126"/>
      <c r="AD514" s="126"/>
      <c r="AE514" s="126"/>
      <c r="AF514" s="126"/>
      <c r="AG514" s="126"/>
      <c r="AH514" s="126"/>
      <c r="AI514" s="126"/>
      <c r="AJ514" s="126"/>
      <c r="AK514" s="126"/>
      <c r="AL514" s="126"/>
      <c r="AM514" s="126"/>
      <c r="AN514" s="126"/>
      <c r="AO514" s="126"/>
      <c r="AP514" s="126"/>
      <c r="AQ514" s="126"/>
      <c r="AR514" s="126"/>
      <c r="AS514" s="126"/>
      <c r="AT514" s="126"/>
      <c r="AU514" s="126"/>
      <c r="AV514" s="126"/>
      <c r="AW514" s="126"/>
      <c r="AX514" s="126"/>
      <c r="AY514" s="126"/>
      <c r="AZ514" s="126"/>
      <c r="BA514" s="126"/>
      <c r="BB514" s="126"/>
      <c r="BC514" s="126"/>
      <c r="BD514" s="126"/>
      <c r="BE514" s="126"/>
      <c r="BF514" s="126"/>
      <c r="BG514" s="126"/>
      <c r="BH514" s="126"/>
      <c r="BI514" s="126"/>
      <c r="BJ514" s="126"/>
      <c r="BK514" s="126"/>
      <c r="BL514" s="126"/>
      <c r="BM514" s="126"/>
      <c r="BN514" s="126"/>
      <c r="BO514" s="126"/>
      <c r="BP514" s="126"/>
      <c r="BQ514" s="126"/>
      <c r="BR514" s="126"/>
      <c r="BS514" s="126"/>
      <c r="BT514" s="126"/>
      <c r="BU514" s="126"/>
      <c r="BV514" s="126"/>
      <c r="BW514" s="126"/>
      <c r="BX514" s="126"/>
      <c r="BY514" s="126"/>
      <c r="BZ514" s="126"/>
      <c r="CA514" s="126"/>
      <c r="CB514" s="126"/>
      <c r="CC514" s="126"/>
      <c r="CD514" s="126"/>
      <c r="CE514" s="126"/>
      <c r="CF514" s="126"/>
      <c r="CG514" s="126"/>
      <c r="CH514" s="126"/>
      <c r="CI514" s="126"/>
      <c r="CJ514" s="126"/>
      <c r="CK514" s="126"/>
      <c r="CL514" s="126"/>
      <c r="CM514" s="126"/>
      <c r="CN514" s="126"/>
    </row>
    <row r="515" spans="1:180" s="1541" customFormat="1" ht="45">
      <c r="A515" s="1025" t="s">
        <v>1597</v>
      </c>
      <c r="B515" s="557" t="s">
        <v>5103</v>
      </c>
      <c r="C515" s="558">
        <v>44931</v>
      </c>
      <c r="D515" s="559">
        <v>46783</v>
      </c>
      <c r="E515" s="559" t="str">
        <f t="shared" ca="1" si="76"/>
        <v>VIGENTE</v>
      </c>
      <c r="F515" s="559" t="str">
        <f t="shared" ca="1" si="77"/>
        <v>OK</v>
      </c>
      <c r="G515" s="557" t="s">
        <v>1277</v>
      </c>
      <c r="H515" s="560" t="s">
        <v>5099</v>
      </c>
      <c r="I515" s="560" t="s">
        <v>5100</v>
      </c>
      <c r="J515" s="995" t="s">
        <v>5101</v>
      </c>
      <c r="K515" s="876" t="s">
        <v>5102</v>
      </c>
      <c r="L515" s="708"/>
      <c r="M515" s="708"/>
      <c r="N515" s="708"/>
      <c r="R515" s="1948"/>
      <c r="S515" s="1948"/>
      <c r="T515" s="1948"/>
      <c r="U515" s="1948"/>
      <c r="V515" s="1948"/>
      <c r="W515" s="1948"/>
      <c r="X515" s="1948"/>
      <c r="Y515" s="1948"/>
      <c r="Z515" s="1948"/>
      <c r="AA515" s="1948"/>
      <c r="AB515" s="126"/>
      <c r="AC515" s="126"/>
      <c r="AD515" s="126"/>
      <c r="AE515" s="126"/>
      <c r="AF515" s="126"/>
      <c r="AG515" s="126"/>
      <c r="AH515" s="126"/>
      <c r="AI515" s="126"/>
      <c r="AJ515" s="126"/>
      <c r="AK515" s="126"/>
      <c r="AL515" s="126"/>
      <c r="AM515" s="126"/>
      <c r="AN515" s="126"/>
      <c r="AO515" s="126"/>
      <c r="AP515" s="126"/>
      <c r="AQ515" s="126"/>
      <c r="AR515" s="126"/>
      <c r="AS515" s="126"/>
      <c r="AT515" s="126"/>
      <c r="AU515" s="126"/>
      <c r="AV515" s="126"/>
      <c r="AW515" s="126"/>
      <c r="AX515" s="126"/>
      <c r="AY515" s="126"/>
      <c r="AZ515" s="126"/>
      <c r="BA515" s="126"/>
      <c r="BB515" s="126"/>
      <c r="BC515" s="126"/>
      <c r="BD515" s="126"/>
      <c r="BE515" s="126"/>
      <c r="BF515" s="126"/>
      <c r="BG515" s="126"/>
      <c r="BH515" s="126"/>
      <c r="BI515" s="126"/>
      <c r="BJ515" s="126"/>
      <c r="BK515" s="126"/>
      <c r="BL515" s="126"/>
      <c r="BM515" s="126"/>
      <c r="BN515" s="126"/>
      <c r="BO515" s="126"/>
      <c r="BP515" s="126"/>
      <c r="BQ515" s="126"/>
      <c r="BR515" s="126"/>
      <c r="BS515" s="126"/>
      <c r="BT515" s="126"/>
      <c r="BU515" s="126"/>
      <c r="BV515" s="126"/>
      <c r="BW515" s="126"/>
      <c r="BX515" s="126"/>
      <c r="BY515" s="126"/>
      <c r="BZ515" s="126"/>
      <c r="CA515" s="126"/>
      <c r="CB515" s="126"/>
      <c r="CC515" s="126"/>
      <c r="CD515" s="126"/>
      <c r="CE515" s="126"/>
      <c r="CF515" s="126"/>
      <c r="CG515" s="126"/>
      <c r="CH515" s="126"/>
      <c r="CI515" s="126"/>
      <c r="CJ515" s="126"/>
      <c r="CK515" s="126"/>
      <c r="CL515" s="126"/>
      <c r="CM515" s="126"/>
      <c r="CN515" s="126"/>
    </row>
    <row r="516" spans="1:180" s="1541" customFormat="1" ht="45">
      <c r="A516" s="1025" t="s">
        <v>1596</v>
      </c>
      <c r="B516" s="557" t="s">
        <v>5108</v>
      </c>
      <c r="C516" s="558">
        <v>44942</v>
      </c>
      <c r="D516" s="559">
        <v>46783</v>
      </c>
      <c r="E516" s="559" t="str">
        <f t="shared" ca="1" si="76"/>
        <v>VIGENTE</v>
      </c>
      <c r="F516" s="559" t="str">
        <f t="shared" ca="1" si="77"/>
        <v>OK</v>
      </c>
      <c r="G516" s="557" t="s">
        <v>1277</v>
      </c>
      <c r="H516" s="560" t="s">
        <v>5104</v>
      </c>
      <c r="I516" s="560" t="s">
        <v>5105</v>
      </c>
      <c r="J516" s="557" t="s">
        <v>5106</v>
      </c>
      <c r="K516" s="876" t="s">
        <v>5107</v>
      </c>
      <c r="L516" s="708"/>
      <c r="M516" s="708"/>
      <c r="N516" s="708"/>
      <c r="R516" s="1948"/>
      <c r="S516" s="1948"/>
      <c r="T516" s="1948"/>
      <c r="U516" s="1948"/>
      <c r="V516" s="1948"/>
      <c r="W516" s="1948"/>
      <c r="X516" s="1948"/>
      <c r="Y516" s="1948"/>
      <c r="Z516" s="1948"/>
      <c r="AA516" s="1948"/>
      <c r="AB516" s="126"/>
      <c r="AC516" s="126"/>
      <c r="AD516" s="126"/>
      <c r="AE516" s="126"/>
      <c r="AF516" s="126"/>
      <c r="AG516" s="126"/>
      <c r="AH516" s="126"/>
      <c r="AI516" s="126"/>
      <c r="AJ516" s="126"/>
      <c r="AK516" s="126"/>
      <c r="AL516" s="126"/>
      <c r="AM516" s="126"/>
      <c r="AN516" s="126"/>
      <c r="AO516" s="126"/>
      <c r="AP516" s="126"/>
      <c r="AQ516" s="126"/>
      <c r="AR516" s="126"/>
      <c r="AS516" s="126"/>
      <c r="AT516" s="126"/>
      <c r="AU516" s="126"/>
      <c r="AV516" s="126"/>
      <c r="AW516" s="126"/>
      <c r="AX516" s="126"/>
      <c r="AY516" s="126"/>
      <c r="AZ516" s="126"/>
      <c r="BA516" s="126"/>
      <c r="BB516" s="126"/>
      <c r="BC516" s="126"/>
      <c r="BD516" s="126"/>
      <c r="BE516" s="126"/>
      <c r="BF516" s="126"/>
      <c r="BG516" s="126"/>
      <c r="BH516" s="126"/>
      <c r="BI516" s="126"/>
      <c r="BJ516" s="126"/>
      <c r="BK516" s="126"/>
      <c r="BL516" s="126"/>
      <c r="BM516" s="126"/>
      <c r="BN516" s="126"/>
      <c r="BO516" s="126"/>
      <c r="BP516" s="126"/>
      <c r="BQ516" s="126"/>
      <c r="BR516" s="126"/>
      <c r="BS516" s="126"/>
      <c r="BT516" s="126"/>
      <c r="BU516" s="126"/>
      <c r="BV516" s="126"/>
      <c r="BW516" s="126"/>
      <c r="BX516" s="126"/>
      <c r="BY516" s="126"/>
      <c r="BZ516" s="126"/>
      <c r="CA516" s="126"/>
      <c r="CB516" s="126"/>
      <c r="CC516" s="126"/>
      <c r="CD516" s="126"/>
      <c r="CE516" s="126"/>
      <c r="CF516" s="126"/>
      <c r="CG516" s="126"/>
      <c r="CH516" s="126"/>
      <c r="CI516" s="126"/>
      <c r="CJ516" s="126"/>
      <c r="CK516" s="126"/>
      <c r="CL516" s="126"/>
      <c r="CM516" s="126"/>
      <c r="CN516" s="126"/>
    </row>
    <row r="517" spans="1:180" s="1541" customFormat="1" ht="60">
      <c r="A517" s="1025" t="s">
        <v>1596</v>
      </c>
      <c r="B517" s="557" t="s">
        <v>5113</v>
      </c>
      <c r="C517" s="558">
        <v>44942</v>
      </c>
      <c r="D517" s="559">
        <v>46783</v>
      </c>
      <c r="E517" s="559" t="str">
        <f t="shared" ca="1" si="76"/>
        <v>VIGENTE</v>
      </c>
      <c r="F517" s="559" t="str">
        <f t="shared" ca="1" si="77"/>
        <v>OK</v>
      </c>
      <c r="G517" s="557" t="s">
        <v>1277</v>
      </c>
      <c r="H517" s="560" t="s">
        <v>5109</v>
      </c>
      <c r="I517" s="560" t="s">
        <v>5110</v>
      </c>
      <c r="J517" s="557" t="s">
        <v>5111</v>
      </c>
      <c r="K517" s="876" t="s">
        <v>5112</v>
      </c>
      <c r="L517" s="708"/>
      <c r="M517" s="708"/>
      <c r="N517" s="708"/>
      <c r="R517" s="1948"/>
      <c r="S517" s="1948"/>
      <c r="T517" s="1948"/>
      <c r="U517" s="1948"/>
      <c r="V517" s="1948"/>
      <c r="W517" s="1948"/>
      <c r="X517" s="1948"/>
      <c r="Y517" s="1948"/>
      <c r="Z517" s="1948"/>
      <c r="AA517" s="1948"/>
      <c r="AB517" s="126"/>
      <c r="AC517" s="126"/>
      <c r="AD517" s="126"/>
      <c r="AE517" s="126"/>
      <c r="AF517" s="126"/>
      <c r="AG517" s="126"/>
      <c r="AH517" s="126"/>
      <c r="AI517" s="126"/>
      <c r="AJ517" s="126"/>
      <c r="AK517" s="126"/>
      <c r="AL517" s="126"/>
      <c r="AM517" s="126"/>
      <c r="AN517" s="126"/>
      <c r="AO517" s="126"/>
      <c r="AP517" s="126"/>
      <c r="AQ517" s="126"/>
      <c r="AR517" s="126"/>
      <c r="AS517" s="126"/>
      <c r="AT517" s="126"/>
      <c r="AU517" s="126"/>
      <c r="AV517" s="126"/>
      <c r="AW517" s="126"/>
      <c r="AX517" s="126"/>
      <c r="AY517" s="126"/>
      <c r="AZ517" s="126"/>
      <c r="BA517" s="126"/>
      <c r="BB517" s="126"/>
      <c r="BC517" s="126"/>
      <c r="BD517" s="126"/>
      <c r="BE517" s="126"/>
      <c r="BF517" s="126"/>
      <c r="BG517" s="126"/>
      <c r="BH517" s="126"/>
      <c r="BI517" s="126"/>
      <c r="BJ517" s="126"/>
      <c r="BK517" s="126"/>
      <c r="BL517" s="126"/>
      <c r="BM517" s="126"/>
      <c r="BN517" s="126"/>
      <c r="BO517" s="126"/>
      <c r="BP517" s="126"/>
      <c r="BQ517" s="126"/>
      <c r="BR517" s="126"/>
      <c r="BS517" s="126"/>
      <c r="BT517" s="126"/>
      <c r="BU517" s="126"/>
      <c r="BV517" s="126"/>
      <c r="BW517" s="126"/>
      <c r="BX517" s="126"/>
      <c r="BY517" s="126"/>
      <c r="BZ517" s="126"/>
      <c r="CA517" s="126"/>
      <c r="CB517" s="126"/>
      <c r="CC517" s="126"/>
      <c r="CD517" s="126"/>
      <c r="CE517" s="126"/>
      <c r="CF517" s="126"/>
      <c r="CG517" s="126"/>
      <c r="CH517" s="126"/>
      <c r="CI517" s="126"/>
      <c r="CJ517" s="126"/>
      <c r="CK517" s="126"/>
      <c r="CL517" s="126"/>
      <c r="CM517" s="126"/>
      <c r="CN517" s="126"/>
    </row>
    <row r="518" spans="1:180" s="1541" customFormat="1" ht="45">
      <c r="A518" s="1025" t="s">
        <v>1596</v>
      </c>
      <c r="B518" s="557" t="s">
        <v>5203</v>
      </c>
      <c r="C518" s="558">
        <v>44943</v>
      </c>
      <c r="D518" s="559">
        <v>46783</v>
      </c>
      <c r="E518" s="559" t="str">
        <f t="shared" ref="E518:E524" ca="1" si="78">IF(D518&lt;=$T$2,"CADUCADO","VIGENTE")</f>
        <v>VIGENTE</v>
      </c>
      <c r="F518" s="559" t="str">
        <f t="shared" ref="F518:F543" ca="1" si="79">IF($T$2&gt;=(EDATE(D518,-4)),"ALERTA","OK")</f>
        <v>OK</v>
      </c>
      <c r="G518" s="557" t="s">
        <v>1277</v>
      </c>
      <c r="H518" s="560" t="s">
        <v>5204</v>
      </c>
      <c r="I518" s="560" t="s">
        <v>5205</v>
      </c>
      <c r="J518" s="557" t="s">
        <v>5206</v>
      </c>
      <c r="K518" s="876" t="s">
        <v>5207</v>
      </c>
      <c r="L518" s="708"/>
      <c r="M518" s="708"/>
      <c r="N518" s="708"/>
      <c r="R518" s="1948"/>
      <c r="S518" s="1948"/>
      <c r="T518" s="1948"/>
      <c r="U518" s="1948"/>
      <c r="V518" s="1948"/>
      <c r="W518" s="1948"/>
      <c r="X518" s="1948"/>
      <c r="Y518" s="1948"/>
      <c r="Z518" s="1948"/>
      <c r="AA518" s="1948"/>
      <c r="AB518" s="126"/>
      <c r="AC518" s="126"/>
      <c r="AD518" s="126"/>
      <c r="AE518" s="126"/>
      <c r="AF518" s="126"/>
      <c r="AG518" s="126"/>
      <c r="AH518" s="126"/>
      <c r="AI518" s="126"/>
      <c r="AJ518" s="126"/>
      <c r="AK518" s="126"/>
      <c r="AL518" s="126"/>
      <c r="AM518" s="126"/>
      <c r="AN518" s="126"/>
      <c r="AO518" s="126"/>
      <c r="AP518" s="126"/>
      <c r="AQ518" s="126"/>
      <c r="AR518" s="126"/>
      <c r="AS518" s="126"/>
      <c r="AT518" s="126"/>
      <c r="AU518" s="126"/>
      <c r="AV518" s="126"/>
      <c r="AW518" s="126"/>
      <c r="AX518" s="126"/>
      <c r="AY518" s="126"/>
      <c r="AZ518" s="126"/>
      <c r="BA518" s="126"/>
      <c r="BB518" s="126"/>
      <c r="BC518" s="126"/>
      <c r="BD518" s="126"/>
      <c r="BE518" s="126"/>
      <c r="BF518" s="126"/>
      <c r="BG518" s="126"/>
      <c r="BH518" s="126"/>
      <c r="BI518" s="126"/>
      <c r="BJ518" s="126"/>
      <c r="BK518" s="126"/>
      <c r="BL518" s="126"/>
      <c r="BM518" s="126"/>
      <c r="BN518" s="126"/>
      <c r="BO518" s="126"/>
      <c r="BP518" s="126"/>
      <c r="BQ518" s="126"/>
      <c r="BR518" s="126"/>
      <c r="BS518" s="126"/>
      <c r="BT518" s="126"/>
      <c r="BU518" s="126"/>
      <c r="BV518" s="126"/>
      <c r="BW518" s="126"/>
      <c r="BX518" s="126"/>
      <c r="BY518" s="126"/>
      <c r="BZ518" s="126"/>
      <c r="CA518" s="126"/>
      <c r="CB518" s="126"/>
      <c r="CC518" s="126"/>
      <c r="CD518" s="126"/>
      <c r="CE518" s="126"/>
      <c r="CF518" s="126"/>
      <c r="CG518" s="126"/>
      <c r="CH518" s="126"/>
      <c r="CI518" s="126"/>
      <c r="CJ518" s="126"/>
      <c r="CK518" s="126"/>
      <c r="CL518" s="126"/>
      <c r="CM518" s="126"/>
      <c r="CN518" s="126"/>
    </row>
    <row r="519" spans="1:180" s="1541" customFormat="1" ht="30">
      <c r="A519" s="1025" t="s">
        <v>1597</v>
      </c>
      <c r="B519" s="557" t="s">
        <v>5208</v>
      </c>
      <c r="C519" s="558">
        <v>45006</v>
      </c>
      <c r="D519" s="559">
        <v>46843</v>
      </c>
      <c r="E519" s="559" t="str">
        <f t="shared" ca="1" si="78"/>
        <v>VIGENTE</v>
      </c>
      <c r="F519" s="559" t="str">
        <f t="shared" ca="1" si="79"/>
        <v>OK</v>
      </c>
      <c r="G519" s="557" t="s">
        <v>1277</v>
      </c>
      <c r="H519" s="560" t="s">
        <v>5209</v>
      </c>
      <c r="I519" s="560" t="s">
        <v>5210</v>
      </c>
      <c r="J519" s="999" t="s">
        <v>4273</v>
      </c>
      <c r="K519" s="876" t="s">
        <v>5211</v>
      </c>
      <c r="L519" s="708"/>
      <c r="M519" s="708"/>
      <c r="N519" s="708"/>
      <c r="R519" s="1948"/>
      <c r="S519" s="1948"/>
      <c r="T519" s="1948"/>
      <c r="U519" s="1948"/>
      <c r="V519" s="1948"/>
      <c r="W519" s="1948"/>
      <c r="X519" s="1948"/>
      <c r="Y519" s="1948"/>
      <c r="Z519" s="1948"/>
      <c r="AA519" s="1948"/>
      <c r="AB519" s="126"/>
      <c r="AC519" s="126"/>
      <c r="AD519" s="126"/>
      <c r="AE519" s="126"/>
      <c r="AF519" s="126"/>
      <c r="AG519" s="126"/>
      <c r="AH519" s="126"/>
      <c r="AI519" s="126"/>
      <c r="AJ519" s="126"/>
      <c r="AK519" s="126"/>
      <c r="AL519" s="126"/>
      <c r="AM519" s="126"/>
      <c r="AN519" s="126"/>
      <c r="AO519" s="126"/>
      <c r="AP519" s="126"/>
      <c r="AQ519" s="126"/>
      <c r="AR519" s="126"/>
      <c r="AS519" s="126"/>
      <c r="AT519" s="126"/>
      <c r="AU519" s="126"/>
      <c r="AV519" s="126"/>
      <c r="AW519" s="126"/>
      <c r="AX519" s="126"/>
      <c r="AY519" s="126"/>
      <c r="AZ519" s="126"/>
      <c r="BA519" s="126"/>
      <c r="BB519" s="126"/>
      <c r="BC519" s="126"/>
      <c r="BD519" s="126"/>
      <c r="BE519" s="126"/>
      <c r="BF519" s="126"/>
      <c r="BG519" s="126"/>
      <c r="BH519" s="126"/>
      <c r="BI519" s="126"/>
      <c r="BJ519" s="126"/>
      <c r="BK519" s="126"/>
      <c r="BL519" s="126"/>
      <c r="BM519" s="126"/>
      <c r="BN519" s="126"/>
      <c r="BO519" s="126"/>
      <c r="BP519" s="126"/>
      <c r="BQ519" s="126"/>
      <c r="BR519" s="126"/>
      <c r="BS519" s="126"/>
      <c r="BT519" s="126"/>
      <c r="BU519" s="126"/>
      <c r="BV519" s="126"/>
      <c r="BW519" s="126"/>
      <c r="BX519" s="126"/>
      <c r="BY519" s="126"/>
      <c r="BZ519" s="126"/>
      <c r="CA519" s="126"/>
      <c r="CB519" s="126"/>
      <c r="CC519" s="126"/>
      <c r="CD519" s="126"/>
      <c r="CE519" s="126"/>
      <c r="CF519" s="126"/>
      <c r="CG519" s="126"/>
      <c r="CH519" s="126"/>
      <c r="CI519" s="126"/>
      <c r="CJ519" s="126"/>
      <c r="CK519" s="126"/>
      <c r="CL519" s="126"/>
      <c r="CM519" s="126"/>
      <c r="CN519" s="126"/>
    </row>
    <row r="520" spans="1:180" s="1541" customFormat="1" ht="31.5">
      <c r="A520" s="1226" t="s">
        <v>1589</v>
      </c>
      <c r="B520" s="969" t="s">
        <v>5145</v>
      </c>
      <c r="C520" s="1227">
        <v>45030</v>
      </c>
      <c r="D520" s="1206">
        <v>46844</v>
      </c>
      <c r="E520" s="1206" t="str">
        <f t="shared" ca="1" si="78"/>
        <v>VIGENTE</v>
      </c>
      <c r="F520" s="1206" t="str">
        <f t="shared" ca="1" si="79"/>
        <v>OK</v>
      </c>
      <c r="G520" s="969" t="s">
        <v>1278</v>
      </c>
      <c r="H520" s="1228" t="s">
        <v>5144</v>
      </c>
      <c r="I520" s="1683" t="s">
        <v>5132</v>
      </c>
      <c r="J520" s="973" t="s">
        <v>5130</v>
      </c>
      <c r="K520" s="1229"/>
      <c r="L520" s="708"/>
      <c r="M520" s="708"/>
      <c r="N520" s="708"/>
      <c r="R520" s="1948"/>
      <c r="S520" s="1948"/>
      <c r="T520" s="1948"/>
      <c r="U520" s="1948"/>
      <c r="V520" s="1948"/>
      <c r="W520" s="1948"/>
      <c r="X520" s="1948"/>
      <c r="Y520" s="1948"/>
      <c r="Z520" s="1948"/>
      <c r="AA520" s="1948"/>
      <c r="AB520" s="126"/>
      <c r="AC520" s="126"/>
      <c r="AD520" s="126"/>
      <c r="AE520" s="126"/>
      <c r="AF520" s="126"/>
      <c r="AG520" s="126"/>
      <c r="AH520" s="126"/>
      <c r="AI520" s="126"/>
      <c r="AJ520" s="126"/>
      <c r="AK520" s="126"/>
      <c r="AL520" s="126"/>
      <c r="AM520" s="126"/>
      <c r="AN520" s="126"/>
      <c r="AO520" s="126"/>
      <c r="AP520" s="126"/>
      <c r="AQ520" s="126"/>
      <c r="AR520" s="126"/>
      <c r="AS520" s="126"/>
      <c r="AT520" s="126"/>
      <c r="AU520" s="126"/>
      <c r="AV520" s="126"/>
      <c r="AW520" s="126"/>
      <c r="AX520" s="126"/>
      <c r="AY520" s="126"/>
      <c r="AZ520" s="126"/>
      <c r="BA520" s="126"/>
      <c r="BB520" s="126"/>
      <c r="BC520" s="126"/>
      <c r="BD520" s="126"/>
      <c r="BE520" s="126"/>
      <c r="BF520" s="126"/>
      <c r="BG520" s="126"/>
      <c r="BH520" s="126"/>
      <c r="BI520" s="126"/>
      <c r="BJ520" s="126"/>
      <c r="BK520" s="126"/>
      <c r="BL520" s="126"/>
      <c r="BM520" s="126"/>
      <c r="BN520" s="126"/>
      <c r="BO520" s="126"/>
      <c r="BP520" s="126"/>
      <c r="BQ520" s="126"/>
      <c r="BR520" s="126"/>
      <c r="BS520" s="126"/>
      <c r="BT520" s="126"/>
      <c r="BU520" s="126"/>
      <c r="BV520" s="126"/>
      <c r="BW520" s="126"/>
      <c r="BX520" s="126"/>
      <c r="BY520" s="126"/>
      <c r="BZ520" s="126"/>
      <c r="CA520" s="126"/>
      <c r="CB520" s="126"/>
      <c r="CC520" s="126"/>
      <c r="CD520" s="126"/>
      <c r="CE520" s="126"/>
      <c r="CF520" s="126"/>
      <c r="CG520" s="126"/>
      <c r="CH520" s="126"/>
      <c r="CI520" s="126"/>
      <c r="CJ520" s="126"/>
      <c r="CK520" s="126"/>
      <c r="CL520" s="126"/>
      <c r="CM520" s="126"/>
      <c r="CN520" s="126"/>
    </row>
    <row r="521" spans="1:180" s="1541" customFormat="1" ht="31.5">
      <c r="A521" s="1024" t="s">
        <v>1588</v>
      </c>
      <c r="B521" s="156" t="s">
        <v>5146</v>
      </c>
      <c r="C521" s="555">
        <v>45030</v>
      </c>
      <c r="D521" s="158">
        <v>46844</v>
      </c>
      <c r="E521" s="158" t="str">
        <f t="shared" ca="1" si="78"/>
        <v>VIGENTE</v>
      </c>
      <c r="F521" s="158" t="str">
        <f t="shared" ca="1" si="79"/>
        <v>OK</v>
      </c>
      <c r="G521" s="156" t="s">
        <v>1278</v>
      </c>
      <c r="H521" s="556" t="s">
        <v>3950</v>
      </c>
      <c r="I521" s="55" t="s">
        <v>5148</v>
      </c>
      <c r="J521" s="159" t="s">
        <v>5150</v>
      </c>
      <c r="K521" s="807" t="s">
        <v>5151</v>
      </c>
      <c r="L521" s="708"/>
      <c r="M521" s="708"/>
      <c r="N521" s="708"/>
      <c r="R521" s="1948"/>
      <c r="S521" s="1948"/>
      <c r="T521" s="1948"/>
      <c r="U521" s="1948"/>
      <c r="V521" s="1948"/>
      <c r="W521" s="1948"/>
      <c r="X521" s="1948"/>
      <c r="Y521" s="1948"/>
      <c r="Z521" s="1948"/>
      <c r="AA521" s="1948"/>
      <c r="AB521" s="126"/>
      <c r="AC521" s="126"/>
      <c r="AD521" s="126"/>
      <c r="AE521" s="126"/>
      <c r="AF521" s="126"/>
      <c r="AG521" s="126"/>
      <c r="AH521" s="126"/>
      <c r="AI521" s="126"/>
      <c r="AJ521" s="126"/>
      <c r="AK521" s="126"/>
      <c r="AL521" s="126"/>
      <c r="AM521" s="126"/>
      <c r="AN521" s="126"/>
      <c r="AO521" s="126"/>
      <c r="AP521" s="126"/>
      <c r="AQ521" s="126"/>
      <c r="AR521" s="126"/>
      <c r="AS521" s="126"/>
      <c r="AT521" s="126"/>
      <c r="AU521" s="126"/>
      <c r="AV521" s="126"/>
      <c r="AW521" s="126"/>
      <c r="AX521" s="126"/>
      <c r="AY521" s="126"/>
      <c r="AZ521" s="126"/>
      <c r="BA521" s="126"/>
      <c r="BB521" s="126"/>
      <c r="BC521" s="126"/>
      <c r="BD521" s="126"/>
      <c r="BE521" s="126"/>
      <c r="BF521" s="126"/>
      <c r="BG521" s="126"/>
      <c r="BH521" s="126"/>
      <c r="BI521" s="126"/>
      <c r="BJ521" s="126"/>
      <c r="BK521" s="126"/>
      <c r="BL521" s="126"/>
      <c r="BM521" s="126"/>
      <c r="BN521" s="126"/>
      <c r="BO521" s="126"/>
      <c r="BP521" s="126"/>
      <c r="BQ521" s="126"/>
      <c r="BR521" s="126"/>
      <c r="BS521" s="126"/>
      <c r="BT521" s="126"/>
      <c r="BU521" s="126"/>
      <c r="BV521" s="126"/>
      <c r="BW521" s="126"/>
      <c r="BX521" s="126"/>
      <c r="BY521" s="126"/>
      <c r="BZ521" s="126"/>
      <c r="CA521" s="126"/>
      <c r="CB521" s="126"/>
      <c r="CC521" s="126"/>
      <c r="CD521" s="126"/>
      <c r="CE521" s="126"/>
      <c r="CF521" s="126"/>
      <c r="CG521" s="126"/>
      <c r="CH521" s="126"/>
      <c r="CI521" s="126"/>
      <c r="CJ521" s="126"/>
      <c r="CK521" s="126"/>
      <c r="CL521" s="126"/>
      <c r="CM521" s="126"/>
      <c r="CN521" s="126"/>
    </row>
    <row r="522" spans="1:180" s="1541" customFormat="1" ht="30">
      <c r="A522" s="1024" t="s">
        <v>1588</v>
      </c>
      <c r="B522" s="156" t="s">
        <v>5147</v>
      </c>
      <c r="C522" s="555">
        <v>45030</v>
      </c>
      <c r="D522" s="158">
        <v>46844</v>
      </c>
      <c r="E522" s="158" t="str">
        <f t="shared" ca="1" si="78"/>
        <v>VIGENTE</v>
      </c>
      <c r="F522" s="158" t="str">
        <f t="shared" ca="1" si="79"/>
        <v>OK</v>
      </c>
      <c r="G522" s="156" t="s">
        <v>1278</v>
      </c>
      <c r="H522" s="556" t="s">
        <v>3951</v>
      </c>
      <c r="I522" s="736" t="s">
        <v>5149</v>
      </c>
      <c r="J522" s="159" t="s">
        <v>5150</v>
      </c>
      <c r="K522" s="807" t="s">
        <v>5152</v>
      </c>
      <c r="L522" s="708"/>
      <c r="M522" s="708"/>
      <c r="N522" s="708"/>
      <c r="R522" s="1948"/>
      <c r="S522" s="1948"/>
      <c r="T522" s="1948"/>
      <c r="U522" s="1948"/>
      <c r="V522" s="1948"/>
      <c r="W522" s="1948"/>
      <c r="X522" s="1948"/>
      <c r="Y522" s="1948"/>
      <c r="Z522" s="1948"/>
      <c r="AA522" s="1948"/>
      <c r="AB522" s="126"/>
      <c r="AC522" s="126"/>
      <c r="AD522" s="126"/>
      <c r="AE522" s="126"/>
      <c r="AF522" s="126"/>
      <c r="AG522" s="126"/>
      <c r="AH522" s="126"/>
      <c r="AI522" s="126"/>
      <c r="AJ522" s="126"/>
      <c r="AK522" s="126"/>
      <c r="AL522" s="126"/>
      <c r="AM522" s="126"/>
      <c r="AN522" s="126"/>
      <c r="AO522" s="126"/>
      <c r="AP522" s="126"/>
      <c r="AQ522" s="126"/>
      <c r="AR522" s="126"/>
      <c r="AS522" s="126"/>
      <c r="AT522" s="126"/>
      <c r="AU522" s="126"/>
      <c r="AV522" s="126"/>
      <c r="AW522" s="126"/>
      <c r="AX522" s="126"/>
      <c r="AY522" s="126"/>
      <c r="AZ522" s="126"/>
      <c r="BA522" s="126"/>
      <c r="BB522" s="126"/>
      <c r="BC522" s="126"/>
      <c r="BD522" s="126"/>
      <c r="BE522" s="126"/>
      <c r="BF522" s="126"/>
      <c r="BG522" s="126"/>
      <c r="BH522" s="126"/>
      <c r="BI522" s="126"/>
      <c r="BJ522" s="126"/>
      <c r="BK522" s="126"/>
      <c r="BL522" s="126"/>
      <c r="BM522" s="126"/>
      <c r="BN522" s="126"/>
      <c r="BO522" s="126"/>
      <c r="BP522" s="126"/>
      <c r="BQ522" s="126"/>
      <c r="BR522" s="126"/>
      <c r="BS522" s="126"/>
      <c r="BT522" s="126"/>
      <c r="BU522" s="126"/>
      <c r="BV522" s="126"/>
      <c r="BW522" s="126"/>
      <c r="BX522" s="126"/>
      <c r="BY522" s="126"/>
      <c r="BZ522" s="126"/>
      <c r="CA522" s="126"/>
      <c r="CB522" s="126"/>
      <c r="CC522" s="126"/>
      <c r="CD522" s="126"/>
      <c r="CE522" s="126"/>
      <c r="CF522" s="126"/>
      <c r="CG522" s="126"/>
      <c r="CH522" s="126"/>
      <c r="CI522" s="126"/>
      <c r="CJ522" s="126"/>
      <c r="CK522" s="126"/>
      <c r="CL522" s="126"/>
      <c r="CM522" s="126"/>
      <c r="CN522" s="126"/>
    </row>
    <row r="523" spans="1:180" s="1541" customFormat="1" ht="30">
      <c r="A523" s="1024" t="s">
        <v>1588</v>
      </c>
      <c r="B523" s="156" t="s">
        <v>6253</v>
      </c>
      <c r="C523" s="555">
        <v>45030</v>
      </c>
      <c r="D523" s="158">
        <v>46844</v>
      </c>
      <c r="E523" s="158" t="str">
        <f t="shared" ref="E523" ca="1" si="80">IF(D523&lt;=$T$2,"CADUCADO","VIGENTE")</f>
        <v>VIGENTE</v>
      </c>
      <c r="F523" s="158" t="str">
        <f t="shared" ref="F523" ca="1" si="81">IF($T$2&gt;=(EDATE(D523,-4)),"ALERTA","OK")</f>
        <v>OK</v>
      </c>
      <c r="G523" s="156" t="s">
        <v>1278</v>
      </c>
      <c r="H523" s="556" t="s">
        <v>3952</v>
      </c>
      <c r="I523" s="736" t="s">
        <v>5149</v>
      </c>
      <c r="J523" s="159" t="s">
        <v>5150</v>
      </c>
      <c r="K523" s="807" t="s">
        <v>6254</v>
      </c>
      <c r="L523" s="708"/>
      <c r="M523" s="708"/>
      <c r="N523" s="708"/>
      <c r="R523" s="1948"/>
      <c r="S523" s="1948"/>
      <c r="T523" s="1948"/>
      <c r="U523" s="1948"/>
      <c r="V523" s="1948"/>
      <c r="W523" s="1948"/>
      <c r="X523" s="1948"/>
      <c r="Y523" s="1948"/>
      <c r="Z523" s="1948"/>
      <c r="AA523" s="1948"/>
      <c r="AB523" s="126"/>
      <c r="AC523" s="126"/>
      <c r="AD523" s="126"/>
      <c r="AE523" s="126"/>
      <c r="AF523" s="126"/>
      <c r="AG523" s="126"/>
      <c r="AH523" s="126"/>
      <c r="AI523" s="126"/>
      <c r="AJ523" s="126"/>
      <c r="AK523" s="126"/>
      <c r="AL523" s="126"/>
      <c r="AM523" s="126"/>
      <c r="AN523" s="126"/>
      <c r="AO523" s="126"/>
      <c r="AP523" s="126"/>
      <c r="AQ523" s="126"/>
      <c r="AR523" s="126"/>
      <c r="AS523" s="126"/>
      <c r="AT523" s="126"/>
      <c r="AU523" s="126"/>
      <c r="AV523" s="126"/>
      <c r="AW523" s="126"/>
      <c r="AX523" s="126"/>
      <c r="AY523" s="126"/>
      <c r="AZ523" s="126"/>
      <c r="BA523" s="126"/>
      <c r="BB523" s="126"/>
      <c r="BC523" s="126"/>
      <c r="BD523" s="126"/>
      <c r="BE523" s="126"/>
      <c r="BF523" s="126"/>
      <c r="BG523" s="126"/>
      <c r="BH523" s="126"/>
      <c r="BI523" s="126"/>
      <c r="BJ523" s="126"/>
      <c r="BK523" s="126"/>
      <c r="BL523" s="126"/>
      <c r="BM523" s="126"/>
      <c r="BN523" s="126"/>
      <c r="BO523" s="126"/>
      <c r="BP523" s="126"/>
      <c r="BQ523" s="126"/>
      <c r="BR523" s="126"/>
      <c r="BS523" s="126"/>
      <c r="BT523" s="126"/>
      <c r="BU523" s="126"/>
      <c r="BV523" s="126"/>
      <c r="BW523" s="126"/>
      <c r="BX523" s="126"/>
      <c r="BY523" s="126"/>
      <c r="BZ523" s="126"/>
      <c r="CA523" s="126"/>
      <c r="CB523" s="126"/>
      <c r="CC523" s="126"/>
      <c r="CD523" s="126"/>
      <c r="CE523" s="126"/>
      <c r="CF523" s="126"/>
      <c r="CG523" s="126"/>
      <c r="CH523" s="126"/>
      <c r="CI523" s="126"/>
      <c r="CJ523" s="126"/>
      <c r="CK523" s="126"/>
      <c r="CL523" s="126"/>
      <c r="CM523" s="126"/>
      <c r="CN523" s="126"/>
    </row>
    <row r="524" spans="1:180" s="1541" customFormat="1" ht="31.5">
      <c r="A524" s="1226" t="s">
        <v>1589</v>
      </c>
      <c r="B524" s="969" t="s">
        <v>5131</v>
      </c>
      <c r="C524" s="1227">
        <v>45030</v>
      </c>
      <c r="D524" s="1206">
        <v>46844</v>
      </c>
      <c r="E524" s="1206" t="str">
        <f t="shared" ca="1" si="78"/>
        <v>VIGENTE</v>
      </c>
      <c r="F524" s="1206" t="str">
        <f t="shared" ca="1" si="79"/>
        <v>OK</v>
      </c>
      <c r="G524" s="969" t="s">
        <v>1278</v>
      </c>
      <c r="H524" s="1228" t="s">
        <v>5129</v>
      </c>
      <c r="I524" s="1683" t="s">
        <v>5132</v>
      </c>
      <c r="J524" s="973" t="s">
        <v>5130</v>
      </c>
      <c r="K524" s="1229"/>
      <c r="L524" s="708"/>
      <c r="M524" s="708"/>
      <c r="N524" s="708"/>
      <c r="R524" s="1948"/>
      <c r="S524" s="1948"/>
      <c r="T524" s="1948"/>
      <c r="U524" s="1948"/>
      <c r="V524" s="1948"/>
      <c r="W524" s="1948"/>
      <c r="X524" s="1948"/>
      <c r="Y524" s="1948"/>
      <c r="Z524" s="1948"/>
      <c r="AA524" s="1948"/>
      <c r="AB524" s="126"/>
      <c r="AC524" s="126"/>
      <c r="AD524" s="126"/>
      <c r="AE524" s="126"/>
      <c r="AF524" s="126"/>
      <c r="AG524" s="126"/>
      <c r="AH524" s="126"/>
      <c r="AI524" s="126"/>
      <c r="AJ524" s="126"/>
      <c r="AK524" s="126"/>
      <c r="AL524" s="126"/>
      <c r="AM524" s="126"/>
      <c r="AN524" s="126"/>
      <c r="AO524" s="126"/>
      <c r="AP524" s="126"/>
      <c r="AQ524" s="126"/>
      <c r="AR524" s="126"/>
      <c r="AS524" s="126"/>
      <c r="AT524" s="126"/>
      <c r="AU524" s="126"/>
      <c r="AV524" s="126"/>
      <c r="AW524" s="126"/>
      <c r="AX524" s="126"/>
      <c r="AY524" s="126"/>
      <c r="AZ524" s="126"/>
      <c r="BA524" s="126"/>
      <c r="BB524" s="126"/>
      <c r="BC524" s="126"/>
      <c r="BD524" s="126"/>
      <c r="BE524" s="126"/>
      <c r="BF524" s="126"/>
      <c r="BG524" s="126"/>
      <c r="BH524" s="126"/>
      <c r="BI524" s="126"/>
      <c r="BJ524" s="126"/>
      <c r="BK524" s="126"/>
      <c r="BL524" s="126"/>
      <c r="BM524" s="126"/>
      <c r="BN524" s="126"/>
      <c r="BO524" s="126"/>
      <c r="BP524" s="126"/>
      <c r="BQ524" s="126"/>
      <c r="BR524" s="126"/>
      <c r="BS524" s="126"/>
      <c r="BT524" s="126"/>
      <c r="BU524" s="126"/>
      <c r="BV524" s="126"/>
      <c r="BW524" s="126"/>
      <c r="BX524" s="126"/>
      <c r="BY524" s="126"/>
      <c r="BZ524" s="126"/>
      <c r="CA524" s="126"/>
      <c r="CB524" s="126"/>
      <c r="CC524" s="126"/>
      <c r="CD524" s="126"/>
      <c r="CE524" s="126"/>
      <c r="CF524" s="126"/>
      <c r="CG524" s="126"/>
      <c r="CH524" s="126"/>
      <c r="CI524" s="126"/>
      <c r="CJ524" s="126"/>
      <c r="CK524" s="126"/>
      <c r="CL524" s="126"/>
      <c r="CM524" s="126"/>
      <c r="CN524" s="126"/>
    </row>
    <row r="525" spans="1:180" s="1541" customFormat="1" ht="31.5">
      <c r="A525" s="1024" t="s">
        <v>1588</v>
      </c>
      <c r="B525" s="156" t="s">
        <v>5133</v>
      </c>
      <c r="C525" s="555">
        <v>45030</v>
      </c>
      <c r="D525" s="158">
        <v>46844</v>
      </c>
      <c r="E525" s="158" t="str">
        <f t="shared" ref="E525:E542" ca="1" si="82">IF(D525&lt;=$T$2,"CADUCADO","VIGENTE")</f>
        <v>VIGENTE</v>
      </c>
      <c r="F525" s="158" t="str">
        <f t="shared" ca="1" si="79"/>
        <v>OK</v>
      </c>
      <c r="G525" s="156" t="s">
        <v>1278</v>
      </c>
      <c r="H525" s="556" t="s">
        <v>3919</v>
      </c>
      <c r="I525" s="55" t="s">
        <v>5141</v>
      </c>
      <c r="J525" s="159" t="s">
        <v>5130</v>
      </c>
      <c r="K525" s="807" t="s">
        <v>5137</v>
      </c>
      <c r="L525" s="708"/>
      <c r="M525" s="708"/>
      <c r="N525" s="708"/>
      <c r="R525" s="1948"/>
      <c r="S525" s="1948"/>
      <c r="T525" s="1948"/>
      <c r="U525" s="1948"/>
      <c r="V525" s="1948"/>
      <c r="W525" s="1948"/>
      <c r="X525" s="1948"/>
      <c r="Y525" s="1948"/>
      <c r="Z525" s="1948"/>
      <c r="AA525" s="1948"/>
      <c r="AB525" s="126"/>
      <c r="AC525" s="126"/>
      <c r="AD525" s="126"/>
      <c r="AE525" s="126"/>
      <c r="AF525" s="126"/>
      <c r="AG525" s="126"/>
      <c r="AH525" s="126"/>
      <c r="AI525" s="126"/>
      <c r="AJ525" s="126"/>
      <c r="AK525" s="126"/>
      <c r="AL525" s="126"/>
      <c r="AM525" s="126"/>
      <c r="AN525" s="126"/>
      <c r="AO525" s="126"/>
      <c r="AP525" s="126"/>
      <c r="AQ525" s="126"/>
      <c r="AR525" s="126"/>
      <c r="AS525" s="126"/>
      <c r="AT525" s="126"/>
      <c r="AU525" s="126"/>
      <c r="AV525" s="126"/>
      <c r="AW525" s="126"/>
      <c r="AX525" s="126"/>
      <c r="AY525" s="126"/>
      <c r="AZ525" s="126"/>
      <c r="BA525" s="126"/>
      <c r="BB525" s="126"/>
      <c r="BC525" s="126"/>
      <c r="BD525" s="126"/>
      <c r="BE525" s="126"/>
      <c r="BF525" s="126"/>
      <c r="BG525" s="126"/>
      <c r="BH525" s="126"/>
      <c r="BI525" s="126"/>
      <c r="BJ525" s="126"/>
      <c r="BK525" s="126"/>
      <c r="BL525" s="126"/>
      <c r="BM525" s="126"/>
      <c r="BN525" s="126"/>
      <c r="BO525" s="126"/>
      <c r="BP525" s="126"/>
      <c r="BQ525" s="126"/>
      <c r="BR525" s="126"/>
      <c r="BS525" s="126"/>
      <c r="BT525" s="126"/>
      <c r="BU525" s="126"/>
      <c r="BV525" s="126"/>
      <c r="BW525" s="126"/>
      <c r="BX525" s="126"/>
      <c r="BY525" s="126"/>
      <c r="BZ525" s="126"/>
      <c r="CA525" s="126"/>
      <c r="CB525" s="126"/>
      <c r="CC525" s="126"/>
      <c r="CD525" s="126"/>
      <c r="CE525" s="126"/>
      <c r="CF525" s="126"/>
      <c r="CG525" s="126"/>
      <c r="CH525" s="126"/>
      <c r="CI525" s="126"/>
      <c r="CJ525" s="126"/>
      <c r="CK525" s="126"/>
      <c r="CL525" s="126"/>
      <c r="CM525" s="126"/>
      <c r="CN525" s="126"/>
    </row>
    <row r="526" spans="1:180" s="1541" customFormat="1" ht="30">
      <c r="A526" s="1024" t="s">
        <v>1588</v>
      </c>
      <c r="B526" s="156" t="s">
        <v>5134</v>
      </c>
      <c r="C526" s="555">
        <v>45030</v>
      </c>
      <c r="D526" s="158">
        <v>46844</v>
      </c>
      <c r="E526" s="158" t="str">
        <f t="shared" ca="1" si="82"/>
        <v>VIGENTE</v>
      </c>
      <c r="F526" s="158" t="str">
        <f t="shared" ca="1" si="79"/>
        <v>OK</v>
      </c>
      <c r="G526" s="156" t="s">
        <v>1278</v>
      </c>
      <c r="H526" s="556" t="s">
        <v>3920</v>
      </c>
      <c r="I526" s="736" t="s">
        <v>5142</v>
      </c>
      <c r="J526" s="159" t="s">
        <v>5130</v>
      </c>
      <c r="K526" s="807" t="s">
        <v>5138</v>
      </c>
      <c r="L526" s="708"/>
      <c r="M526" s="708"/>
      <c r="N526" s="708"/>
      <c r="R526" s="1948"/>
      <c r="S526" s="1948"/>
      <c r="T526" s="1948"/>
      <c r="U526" s="1948"/>
      <c r="V526" s="1948"/>
      <c r="W526" s="1948"/>
      <c r="X526" s="1948"/>
      <c r="Y526" s="1948"/>
      <c r="Z526" s="1948"/>
      <c r="AA526" s="1948"/>
      <c r="AB526" s="126"/>
      <c r="AC526" s="126"/>
      <c r="AD526" s="126"/>
      <c r="AE526" s="126"/>
      <c r="AF526" s="126"/>
      <c r="AG526" s="126"/>
      <c r="AH526" s="126"/>
      <c r="AI526" s="126"/>
      <c r="AJ526" s="126"/>
      <c r="AK526" s="126"/>
      <c r="AL526" s="126"/>
      <c r="AM526" s="126"/>
      <c r="AN526" s="126"/>
      <c r="AO526" s="126"/>
      <c r="AP526" s="126"/>
      <c r="AQ526" s="126"/>
      <c r="AR526" s="126"/>
      <c r="AS526" s="126"/>
      <c r="AT526" s="126"/>
      <c r="AU526" s="126"/>
      <c r="AV526" s="126"/>
      <c r="AW526" s="126"/>
      <c r="AX526" s="126"/>
      <c r="AY526" s="126"/>
      <c r="AZ526" s="126"/>
      <c r="BA526" s="126"/>
      <c r="BB526" s="126"/>
      <c r="BC526" s="126"/>
      <c r="BD526" s="126"/>
      <c r="BE526" s="126"/>
      <c r="BF526" s="126"/>
      <c r="BG526" s="126"/>
      <c r="BH526" s="126"/>
      <c r="BI526" s="126"/>
      <c r="BJ526" s="126"/>
      <c r="BK526" s="126"/>
      <c r="BL526" s="126"/>
      <c r="BM526" s="126"/>
      <c r="BN526" s="126"/>
      <c r="BO526" s="126"/>
      <c r="BP526" s="126"/>
      <c r="BQ526" s="126"/>
      <c r="BR526" s="126"/>
      <c r="BS526" s="126"/>
      <c r="BT526" s="126"/>
      <c r="BU526" s="126"/>
      <c r="BV526" s="126"/>
      <c r="BW526" s="126"/>
      <c r="BX526" s="126"/>
      <c r="BY526" s="126"/>
      <c r="BZ526" s="126"/>
      <c r="CA526" s="126"/>
      <c r="CB526" s="126"/>
      <c r="CC526" s="126"/>
      <c r="CD526" s="126"/>
      <c r="CE526" s="126"/>
      <c r="CF526" s="126"/>
      <c r="CG526" s="126"/>
      <c r="CH526" s="126"/>
      <c r="CI526" s="126"/>
      <c r="CJ526" s="126"/>
      <c r="CK526" s="126"/>
      <c r="CL526" s="126"/>
      <c r="CM526" s="126"/>
      <c r="CN526" s="126"/>
    </row>
    <row r="527" spans="1:180" s="134" customFormat="1" ht="30">
      <c r="A527" s="1024" t="s">
        <v>1588</v>
      </c>
      <c r="B527" s="156" t="s">
        <v>5135</v>
      </c>
      <c r="C527" s="555">
        <v>45030</v>
      </c>
      <c r="D527" s="158">
        <v>46844</v>
      </c>
      <c r="E527" s="158" t="str">
        <f t="shared" ca="1" si="82"/>
        <v>VIGENTE</v>
      </c>
      <c r="F527" s="158" t="str">
        <f t="shared" ca="1" si="79"/>
        <v>OK</v>
      </c>
      <c r="G527" s="156" t="s">
        <v>1278</v>
      </c>
      <c r="H527" s="556" t="s">
        <v>5140</v>
      </c>
      <c r="I527" s="556" t="s">
        <v>5143</v>
      </c>
      <c r="J527" s="159" t="s">
        <v>5130</v>
      </c>
      <c r="K527" s="807" t="s">
        <v>5139</v>
      </c>
      <c r="L527" s="136"/>
      <c r="M527" s="136"/>
      <c r="N527" s="136"/>
      <c r="O527" s="126"/>
      <c r="P527" s="126"/>
      <c r="Q527" s="126"/>
      <c r="R527" s="1948"/>
      <c r="S527" s="1948"/>
      <c r="T527" s="1948"/>
      <c r="U527" s="1948"/>
      <c r="V527" s="1948"/>
      <c r="W527" s="1948"/>
      <c r="X527" s="1948"/>
      <c r="Y527" s="1948"/>
      <c r="Z527" s="1948"/>
      <c r="AA527" s="1948"/>
      <c r="AB527" s="126"/>
      <c r="AC527" s="126"/>
      <c r="AD527" s="126"/>
      <c r="AE527" s="126"/>
      <c r="AF527" s="126"/>
      <c r="AG527" s="126"/>
      <c r="AH527" s="126"/>
      <c r="AI527" s="126"/>
      <c r="AJ527" s="126"/>
      <c r="AK527" s="126"/>
      <c r="AL527" s="126"/>
      <c r="AM527" s="126"/>
      <c r="AN527" s="126"/>
      <c r="AO527" s="126"/>
      <c r="AP527" s="126"/>
      <c r="AQ527" s="126"/>
      <c r="AR527" s="126"/>
      <c r="AS527" s="126"/>
      <c r="AT527" s="126"/>
      <c r="AU527" s="126"/>
      <c r="AV527" s="126"/>
      <c r="AW527" s="126"/>
      <c r="AX527" s="126"/>
      <c r="AY527" s="126"/>
      <c r="AZ527" s="126"/>
      <c r="BA527" s="126"/>
      <c r="BB527" s="126"/>
      <c r="BC527" s="126"/>
      <c r="BD527" s="126"/>
      <c r="BE527" s="126"/>
      <c r="BF527" s="126"/>
      <c r="BG527" s="126"/>
      <c r="BH527" s="126"/>
      <c r="BI527" s="126"/>
      <c r="BJ527" s="126"/>
      <c r="BK527" s="126"/>
      <c r="BL527" s="126"/>
      <c r="BM527" s="126"/>
      <c r="BN527" s="126"/>
      <c r="BO527" s="126"/>
      <c r="BP527" s="126"/>
      <c r="BQ527" s="126"/>
      <c r="BR527" s="126"/>
      <c r="BS527" s="126"/>
      <c r="BT527" s="126"/>
      <c r="BU527" s="126"/>
      <c r="BV527" s="126"/>
      <c r="BW527" s="126"/>
      <c r="BX527" s="126"/>
      <c r="BY527" s="126"/>
      <c r="BZ527" s="126"/>
      <c r="CA527" s="126"/>
      <c r="CB527" s="126"/>
      <c r="CC527" s="126"/>
      <c r="CD527" s="126"/>
      <c r="CE527" s="126"/>
      <c r="CF527" s="126"/>
      <c r="CG527" s="126"/>
      <c r="CH527" s="126"/>
      <c r="CI527" s="126"/>
      <c r="CJ527" s="126"/>
      <c r="CK527" s="126"/>
      <c r="CL527" s="126"/>
      <c r="CM527" s="126"/>
      <c r="CN527" s="126"/>
      <c r="CO527" s="126"/>
      <c r="CP527" s="126"/>
      <c r="CQ527" s="126"/>
      <c r="CR527" s="126"/>
      <c r="CS527" s="126"/>
      <c r="CT527" s="126"/>
      <c r="CU527" s="126"/>
      <c r="CV527" s="126"/>
      <c r="CW527" s="126"/>
      <c r="CX527" s="126"/>
      <c r="CY527" s="126"/>
      <c r="CZ527" s="126"/>
      <c r="DA527" s="126"/>
      <c r="DB527" s="126"/>
      <c r="DC527" s="126"/>
      <c r="DD527" s="126"/>
      <c r="DE527" s="126"/>
      <c r="DF527" s="126"/>
      <c r="DG527" s="126"/>
      <c r="DH527" s="126"/>
      <c r="DI527" s="126"/>
      <c r="DJ527" s="126"/>
      <c r="DK527" s="126"/>
      <c r="DL527" s="126"/>
      <c r="DM527" s="126"/>
      <c r="DN527" s="126"/>
      <c r="DO527" s="126"/>
      <c r="DP527" s="126"/>
      <c r="DQ527" s="126"/>
      <c r="DR527" s="126"/>
      <c r="DS527" s="126"/>
      <c r="DT527" s="126"/>
      <c r="DU527" s="126"/>
      <c r="DV527" s="126"/>
      <c r="DW527" s="126"/>
      <c r="DX527" s="126"/>
      <c r="DY527" s="126"/>
      <c r="DZ527" s="126"/>
      <c r="EA527" s="126"/>
      <c r="EB527" s="126"/>
      <c r="EC527" s="126"/>
      <c r="ED527" s="126"/>
      <c r="EE527" s="126"/>
      <c r="EF527" s="126"/>
      <c r="EG527" s="126"/>
      <c r="EH527" s="126"/>
      <c r="EI527" s="126"/>
      <c r="EJ527" s="126"/>
      <c r="EK527" s="126"/>
      <c r="EL527" s="126"/>
      <c r="EM527" s="126"/>
      <c r="EN527" s="126"/>
      <c r="EO527" s="126"/>
      <c r="EP527" s="126"/>
      <c r="EQ527" s="126"/>
      <c r="ER527" s="126"/>
      <c r="ES527" s="126"/>
      <c r="ET527" s="126"/>
      <c r="EU527" s="126"/>
      <c r="EV527" s="126"/>
      <c r="EW527" s="126"/>
      <c r="EX527" s="126"/>
      <c r="EY527" s="126"/>
      <c r="EZ527" s="126"/>
      <c r="FA527" s="126"/>
      <c r="FB527" s="126"/>
      <c r="FC527" s="126"/>
      <c r="FD527" s="126"/>
      <c r="FE527" s="126"/>
      <c r="FF527" s="126"/>
      <c r="FG527" s="126"/>
      <c r="FH527" s="126"/>
      <c r="FI527" s="126"/>
      <c r="FJ527" s="126"/>
      <c r="FK527" s="126"/>
      <c r="FL527" s="126"/>
      <c r="FM527" s="126"/>
      <c r="FN527" s="126"/>
      <c r="FO527" s="126"/>
      <c r="FP527" s="126"/>
      <c r="FQ527" s="126"/>
      <c r="FR527" s="126"/>
      <c r="FS527" s="126"/>
      <c r="FT527" s="126"/>
      <c r="FU527" s="126"/>
      <c r="FV527" s="126"/>
      <c r="FW527" s="126"/>
      <c r="FX527" s="126"/>
    </row>
    <row r="528" spans="1:180" s="134" customFormat="1" ht="30">
      <c r="A528" s="1024" t="s">
        <v>1588</v>
      </c>
      <c r="B528" s="156" t="s">
        <v>5136</v>
      </c>
      <c r="C528" s="555">
        <v>45030</v>
      </c>
      <c r="D528" s="158">
        <v>46844</v>
      </c>
      <c r="E528" s="158" t="str">
        <f t="shared" ca="1" si="82"/>
        <v>VIGENTE</v>
      </c>
      <c r="F528" s="158" t="str">
        <f t="shared" ca="1" si="79"/>
        <v>OK</v>
      </c>
      <c r="G528" s="156" t="s">
        <v>1278</v>
      </c>
      <c r="H528" s="556" t="s">
        <v>3921</v>
      </c>
      <c r="I528" s="556" t="s">
        <v>5143</v>
      </c>
      <c r="J528" s="159" t="s">
        <v>5130</v>
      </c>
      <c r="K528" s="807"/>
      <c r="L528" s="136"/>
      <c r="M528" s="136"/>
      <c r="N528" s="136"/>
      <c r="O528" s="126"/>
      <c r="P528" s="126"/>
      <c r="Q528" s="126"/>
      <c r="R528" s="1948"/>
      <c r="S528" s="1948"/>
      <c r="T528" s="1948"/>
      <c r="U528" s="1948"/>
      <c r="V528" s="1948"/>
      <c r="W528" s="1948"/>
      <c r="X528" s="1948"/>
      <c r="Y528" s="1948"/>
      <c r="Z528" s="1948"/>
      <c r="AA528" s="1948"/>
      <c r="AB528" s="126"/>
      <c r="AC528" s="126"/>
      <c r="AD528" s="126"/>
      <c r="AE528" s="126"/>
      <c r="AF528" s="126"/>
      <c r="AG528" s="126"/>
      <c r="AH528" s="126"/>
      <c r="AI528" s="126"/>
      <c r="AJ528" s="126"/>
      <c r="AK528" s="126"/>
      <c r="AL528" s="126"/>
      <c r="AM528" s="126"/>
      <c r="AN528" s="126"/>
      <c r="AO528" s="126"/>
      <c r="AP528" s="126"/>
      <c r="AQ528" s="126"/>
      <c r="AR528" s="126"/>
      <c r="AS528" s="126"/>
      <c r="AT528" s="126"/>
      <c r="AU528" s="126"/>
      <c r="AV528" s="126"/>
      <c r="AW528" s="126"/>
      <c r="AX528" s="126"/>
      <c r="AY528" s="126"/>
      <c r="AZ528" s="126"/>
      <c r="BA528" s="126"/>
      <c r="BB528" s="126"/>
      <c r="BC528" s="126"/>
      <c r="BD528" s="126"/>
      <c r="BE528" s="126"/>
      <c r="BF528" s="126"/>
      <c r="BG528" s="126"/>
      <c r="BH528" s="126"/>
      <c r="BI528" s="126"/>
      <c r="BJ528" s="126"/>
      <c r="BK528" s="126"/>
      <c r="BL528" s="126"/>
      <c r="BM528" s="126"/>
      <c r="BN528" s="126"/>
      <c r="BO528" s="126"/>
      <c r="BP528" s="126"/>
      <c r="BQ528" s="126"/>
      <c r="BR528" s="126"/>
      <c r="BS528" s="126"/>
      <c r="BT528" s="126"/>
      <c r="BU528" s="126"/>
      <c r="BV528" s="126"/>
      <c r="BW528" s="126"/>
      <c r="BX528" s="126"/>
      <c r="BY528" s="126"/>
      <c r="BZ528" s="126"/>
      <c r="CA528" s="126"/>
      <c r="CB528" s="126"/>
      <c r="CC528" s="126"/>
      <c r="CD528" s="126"/>
      <c r="CE528" s="126"/>
      <c r="CF528" s="126"/>
      <c r="CG528" s="126"/>
      <c r="CH528" s="126"/>
      <c r="CI528" s="126"/>
      <c r="CJ528" s="126"/>
      <c r="CK528" s="126"/>
      <c r="CL528" s="126"/>
      <c r="CM528" s="126"/>
      <c r="CN528" s="126"/>
      <c r="CO528" s="126"/>
      <c r="CP528" s="126"/>
      <c r="CQ528" s="126"/>
      <c r="CR528" s="126"/>
      <c r="CS528" s="126"/>
      <c r="CT528" s="126"/>
      <c r="CU528" s="126"/>
      <c r="CV528" s="126"/>
      <c r="CW528" s="126"/>
      <c r="CX528" s="126"/>
      <c r="CY528" s="126"/>
      <c r="CZ528" s="126"/>
      <c r="DA528" s="126"/>
      <c r="DB528" s="126"/>
      <c r="DC528" s="126"/>
      <c r="DD528" s="126"/>
      <c r="DE528" s="126"/>
      <c r="DF528" s="126"/>
      <c r="DG528" s="126"/>
      <c r="DH528" s="126"/>
      <c r="DI528" s="126"/>
      <c r="DJ528" s="126"/>
      <c r="DK528" s="126"/>
      <c r="DL528" s="126"/>
      <c r="DM528" s="126"/>
      <c r="DN528" s="126"/>
      <c r="DO528" s="126"/>
      <c r="DP528" s="126"/>
      <c r="DQ528" s="126"/>
      <c r="DR528" s="126"/>
      <c r="DS528" s="126"/>
      <c r="DT528" s="126"/>
      <c r="DU528" s="126"/>
      <c r="DV528" s="126"/>
      <c r="DW528" s="126"/>
      <c r="DX528" s="126"/>
      <c r="DY528" s="126"/>
      <c r="DZ528" s="126"/>
      <c r="EA528" s="126"/>
      <c r="EB528" s="126"/>
      <c r="EC528" s="126"/>
      <c r="ED528" s="126"/>
      <c r="EE528" s="126"/>
      <c r="EF528" s="126"/>
      <c r="EG528" s="126"/>
      <c r="EH528" s="126"/>
      <c r="EI528" s="126"/>
      <c r="EJ528" s="126"/>
      <c r="EK528" s="126"/>
      <c r="EL528" s="126"/>
      <c r="EM528" s="126"/>
      <c r="EN528" s="126"/>
      <c r="EO528" s="126"/>
      <c r="EP528" s="126"/>
      <c r="EQ528" s="126"/>
      <c r="ER528" s="126"/>
      <c r="ES528" s="126"/>
      <c r="ET528" s="126"/>
      <c r="EU528" s="126"/>
      <c r="EV528" s="126"/>
      <c r="EW528" s="126"/>
      <c r="EX528" s="126"/>
      <c r="EY528" s="126"/>
      <c r="EZ528" s="126"/>
      <c r="FA528" s="126"/>
      <c r="FB528" s="126"/>
      <c r="FC528" s="126"/>
      <c r="FD528" s="126"/>
      <c r="FE528" s="126"/>
      <c r="FF528" s="126"/>
      <c r="FG528" s="126"/>
      <c r="FH528" s="126"/>
      <c r="FI528" s="126"/>
      <c r="FJ528" s="126"/>
      <c r="FK528" s="126"/>
      <c r="FL528" s="126"/>
      <c r="FM528" s="126"/>
      <c r="FN528" s="126"/>
      <c r="FO528" s="126"/>
      <c r="FP528" s="126"/>
      <c r="FQ528" s="126"/>
      <c r="FR528" s="126"/>
      <c r="FS528" s="126"/>
      <c r="FT528" s="126"/>
      <c r="FU528" s="126"/>
      <c r="FV528" s="126"/>
      <c r="FW528" s="126"/>
      <c r="FX528" s="126"/>
    </row>
    <row r="529" spans="1:180" s="134" customFormat="1" ht="30">
      <c r="A529" s="1024" t="s">
        <v>1587</v>
      </c>
      <c r="B529" s="156" t="s">
        <v>5212</v>
      </c>
      <c r="C529" s="555">
        <v>45030</v>
      </c>
      <c r="D529" s="158">
        <v>46873</v>
      </c>
      <c r="E529" s="158" t="str">
        <f ca="1">IF(D529&lt;=$T$2,"CADUCADO","VIGENTE")</f>
        <v>VIGENTE</v>
      </c>
      <c r="F529" s="158" t="str">
        <f t="shared" ca="1" si="79"/>
        <v>OK</v>
      </c>
      <c r="G529" s="156" t="s">
        <v>1278</v>
      </c>
      <c r="H529" s="556" t="s">
        <v>5213</v>
      </c>
      <c r="I529" s="556" t="s">
        <v>5214</v>
      </c>
      <c r="J529" s="159" t="s">
        <v>5215</v>
      </c>
      <c r="K529" s="807" t="s">
        <v>5216</v>
      </c>
      <c r="L529" s="136"/>
      <c r="M529" s="136"/>
      <c r="N529" s="136"/>
      <c r="O529" s="126"/>
      <c r="P529" s="126"/>
      <c r="Q529" s="126"/>
      <c r="R529" s="1948"/>
      <c r="S529" s="1948"/>
      <c r="T529" s="1948"/>
      <c r="U529" s="1948"/>
      <c r="V529" s="1948"/>
      <c r="W529" s="1948"/>
      <c r="X529" s="1948"/>
      <c r="Y529" s="1948"/>
      <c r="Z529" s="1948"/>
      <c r="AA529" s="1948"/>
      <c r="AB529" s="126"/>
      <c r="AC529" s="126"/>
      <c r="AD529" s="126"/>
      <c r="AE529" s="126"/>
      <c r="AF529" s="126"/>
      <c r="AG529" s="126"/>
      <c r="AH529" s="126"/>
      <c r="AI529" s="126"/>
      <c r="AJ529" s="126"/>
      <c r="AK529" s="126"/>
      <c r="AL529" s="126"/>
      <c r="AM529" s="126"/>
      <c r="AN529" s="126"/>
      <c r="AO529" s="126"/>
      <c r="AP529" s="126"/>
      <c r="AQ529" s="126"/>
      <c r="AR529" s="126"/>
      <c r="AS529" s="126"/>
      <c r="AT529" s="126"/>
      <c r="AU529" s="126"/>
      <c r="AV529" s="126"/>
      <c r="AW529" s="126"/>
      <c r="AX529" s="126"/>
      <c r="AY529" s="126"/>
      <c r="AZ529" s="126"/>
      <c r="BA529" s="126"/>
      <c r="BB529" s="126"/>
      <c r="BC529" s="126"/>
      <c r="BD529" s="126"/>
      <c r="BE529" s="126"/>
      <c r="BF529" s="126"/>
      <c r="BG529" s="126"/>
      <c r="BH529" s="126"/>
      <c r="BI529" s="126"/>
      <c r="BJ529" s="126"/>
      <c r="BK529" s="126"/>
      <c r="BL529" s="126"/>
      <c r="BM529" s="126"/>
      <c r="BN529" s="126"/>
      <c r="BO529" s="126"/>
      <c r="BP529" s="126"/>
      <c r="BQ529" s="126"/>
      <c r="BR529" s="126"/>
      <c r="BS529" s="126"/>
      <c r="BT529" s="126"/>
      <c r="BU529" s="126"/>
      <c r="BV529" s="126"/>
      <c r="BW529" s="126"/>
      <c r="BX529" s="126"/>
      <c r="BY529" s="126"/>
      <c r="BZ529" s="126"/>
      <c r="CA529" s="126"/>
      <c r="CB529" s="126"/>
      <c r="CC529" s="126"/>
      <c r="CD529" s="126"/>
      <c r="CE529" s="126"/>
      <c r="CF529" s="126"/>
      <c r="CG529" s="126"/>
      <c r="CH529" s="126"/>
      <c r="CI529" s="126"/>
      <c r="CJ529" s="126"/>
      <c r="CK529" s="126"/>
      <c r="CL529" s="126"/>
      <c r="CM529" s="126"/>
      <c r="CN529" s="126"/>
      <c r="CO529" s="126"/>
      <c r="CP529" s="126"/>
      <c r="CQ529" s="126"/>
      <c r="CR529" s="126"/>
      <c r="CS529" s="126"/>
      <c r="CT529" s="126"/>
      <c r="CU529" s="126"/>
      <c r="CV529" s="126"/>
      <c r="CW529" s="126"/>
      <c r="CX529" s="126"/>
      <c r="CY529" s="126"/>
      <c r="CZ529" s="126"/>
      <c r="DA529" s="126"/>
      <c r="DB529" s="126"/>
      <c r="DC529" s="126"/>
      <c r="DD529" s="126"/>
      <c r="DE529" s="126"/>
      <c r="DF529" s="126"/>
      <c r="DG529" s="126"/>
      <c r="DH529" s="126"/>
      <c r="DI529" s="126"/>
      <c r="DJ529" s="126"/>
      <c r="DK529" s="126"/>
      <c r="DL529" s="126"/>
      <c r="DM529" s="126"/>
      <c r="DN529" s="126"/>
      <c r="DO529" s="126"/>
      <c r="DP529" s="126"/>
      <c r="DQ529" s="126"/>
      <c r="DR529" s="126"/>
      <c r="DS529" s="126"/>
      <c r="DT529" s="126"/>
      <c r="DU529" s="126"/>
      <c r="DV529" s="126"/>
      <c r="DW529" s="126"/>
      <c r="DX529" s="126"/>
      <c r="DY529" s="126"/>
      <c r="DZ529" s="126"/>
      <c r="EA529" s="126"/>
      <c r="EB529" s="126"/>
      <c r="EC529" s="126"/>
      <c r="ED529" s="126"/>
      <c r="EE529" s="126"/>
      <c r="EF529" s="126"/>
      <c r="EG529" s="126"/>
      <c r="EH529" s="126"/>
      <c r="EI529" s="126"/>
      <c r="EJ529" s="126"/>
      <c r="EK529" s="126"/>
      <c r="EL529" s="126"/>
      <c r="EM529" s="126"/>
      <c r="EN529" s="126"/>
      <c r="EO529" s="126"/>
      <c r="EP529" s="126"/>
      <c r="EQ529" s="126"/>
      <c r="ER529" s="126"/>
      <c r="ES529" s="126"/>
      <c r="ET529" s="126"/>
      <c r="EU529" s="126"/>
      <c r="EV529" s="126"/>
      <c r="EW529" s="126"/>
      <c r="EX529" s="126"/>
      <c r="EY529" s="126"/>
      <c r="EZ529" s="126"/>
      <c r="FA529" s="126"/>
      <c r="FB529" s="126"/>
      <c r="FC529" s="126"/>
      <c r="FD529" s="126"/>
      <c r="FE529" s="126"/>
      <c r="FF529" s="126"/>
      <c r="FG529" s="126"/>
      <c r="FH529" s="126"/>
      <c r="FI529" s="126"/>
      <c r="FJ529" s="126"/>
      <c r="FK529" s="126"/>
      <c r="FL529" s="126"/>
      <c r="FM529" s="126"/>
      <c r="FN529" s="126"/>
      <c r="FO529" s="126"/>
      <c r="FP529" s="126"/>
      <c r="FQ529" s="126"/>
      <c r="FR529" s="126"/>
      <c r="FS529" s="126"/>
      <c r="FT529" s="126"/>
      <c r="FU529" s="126"/>
      <c r="FV529" s="126"/>
      <c r="FW529" s="126"/>
      <c r="FX529" s="126"/>
    </row>
    <row r="530" spans="1:180" s="134" customFormat="1" ht="30">
      <c r="A530" s="1226" t="s">
        <v>1589</v>
      </c>
      <c r="B530" s="969" t="s">
        <v>5168</v>
      </c>
      <c r="C530" s="1227">
        <v>45030</v>
      </c>
      <c r="D530" s="1206">
        <v>46844</v>
      </c>
      <c r="E530" s="1206" t="str">
        <f ca="1">IF(D530&lt;=$T$2,"CADUCADO","VIGENTE")</f>
        <v>VIGENTE</v>
      </c>
      <c r="F530" s="1206" t="str">
        <f t="shared" ca="1" si="79"/>
        <v>OK</v>
      </c>
      <c r="G530" s="969" t="s">
        <v>1276</v>
      </c>
      <c r="H530" s="1228" t="s">
        <v>5191</v>
      </c>
      <c r="I530" s="1684"/>
      <c r="J530" s="973"/>
      <c r="K530" s="1229"/>
      <c r="L530" s="136"/>
      <c r="M530" s="136"/>
      <c r="N530" s="136"/>
      <c r="O530" s="126"/>
      <c r="P530" s="126"/>
      <c r="Q530" s="126"/>
      <c r="R530" s="1948"/>
      <c r="S530" s="1948"/>
      <c r="T530" s="1948"/>
      <c r="U530" s="1948"/>
      <c r="V530" s="1948"/>
      <c r="W530" s="1948"/>
      <c r="X530" s="1948"/>
      <c r="Y530" s="1948"/>
      <c r="Z530" s="1948"/>
      <c r="AA530" s="1948"/>
      <c r="AB530" s="126"/>
      <c r="AC530" s="126"/>
      <c r="AD530" s="126"/>
      <c r="AE530" s="126"/>
      <c r="AF530" s="126"/>
      <c r="AG530" s="126"/>
      <c r="AH530" s="126"/>
      <c r="AI530" s="126"/>
      <c r="AJ530" s="126"/>
      <c r="AK530" s="126"/>
      <c r="AL530" s="126"/>
      <c r="AM530" s="126"/>
      <c r="AN530" s="126"/>
      <c r="AO530" s="126"/>
      <c r="AP530" s="126"/>
      <c r="AQ530" s="126"/>
      <c r="AR530" s="126"/>
      <c r="AS530" s="126"/>
      <c r="AT530" s="126"/>
      <c r="AU530" s="126"/>
      <c r="AV530" s="126"/>
      <c r="AW530" s="126"/>
      <c r="AX530" s="126"/>
      <c r="AY530" s="126"/>
      <c r="AZ530" s="126"/>
      <c r="BA530" s="126"/>
      <c r="BB530" s="126"/>
      <c r="BC530" s="126"/>
      <c r="BD530" s="126"/>
      <c r="BE530" s="126"/>
      <c r="BF530" s="126"/>
      <c r="BG530" s="126"/>
      <c r="BH530" s="126"/>
      <c r="BI530" s="126"/>
      <c r="BJ530" s="126"/>
      <c r="BK530" s="126"/>
      <c r="BL530" s="126"/>
      <c r="BM530" s="126"/>
      <c r="BN530" s="126"/>
      <c r="BO530" s="126"/>
      <c r="BP530" s="126"/>
      <c r="BQ530" s="126"/>
      <c r="BR530" s="126"/>
      <c r="BS530" s="126"/>
      <c r="BT530" s="126"/>
      <c r="BU530" s="126"/>
      <c r="BV530" s="126"/>
      <c r="BW530" s="126"/>
      <c r="BX530" s="126"/>
      <c r="BY530" s="126"/>
      <c r="BZ530" s="126"/>
      <c r="CA530" s="126"/>
      <c r="CB530" s="126"/>
      <c r="CC530" s="126"/>
      <c r="CD530" s="126"/>
      <c r="CE530" s="126"/>
      <c r="CF530" s="126"/>
      <c r="CG530" s="126"/>
      <c r="CH530" s="126"/>
      <c r="CI530" s="126"/>
      <c r="CJ530" s="126"/>
      <c r="CK530" s="126"/>
      <c r="CL530" s="126"/>
      <c r="CM530" s="126"/>
      <c r="CN530" s="126"/>
      <c r="CO530" s="126"/>
      <c r="CP530" s="126"/>
      <c r="CQ530" s="126"/>
      <c r="CR530" s="126"/>
      <c r="CS530" s="126"/>
      <c r="CT530" s="126"/>
      <c r="CU530" s="126"/>
      <c r="CV530" s="126"/>
      <c r="CW530" s="126"/>
      <c r="CX530" s="126"/>
      <c r="CY530" s="126"/>
      <c r="CZ530" s="126"/>
      <c r="DA530" s="126"/>
      <c r="DB530" s="126"/>
      <c r="DC530" s="126"/>
      <c r="DD530" s="126"/>
      <c r="DE530" s="126"/>
      <c r="DF530" s="126"/>
      <c r="DG530" s="126"/>
      <c r="DH530" s="126"/>
      <c r="DI530" s="126"/>
      <c r="DJ530" s="126"/>
      <c r="DK530" s="126"/>
      <c r="DL530" s="126"/>
      <c r="DM530" s="126"/>
      <c r="DN530" s="126"/>
      <c r="DO530" s="126"/>
      <c r="DP530" s="126"/>
      <c r="DQ530" s="126"/>
      <c r="DR530" s="126"/>
      <c r="DS530" s="126"/>
      <c r="DT530" s="126"/>
      <c r="DU530" s="126"/>
      <c r="DV530" s="126"/>
      <c r="DW530" s="126"/>
      <c r="DX530" s="126"/>
      <c r="DY530" s="126"/>
      <c r="DZ530" s="126"/>
      <c r="EA530" s="126"/>
      <c r="EB530" s="126"/>
      <c r="EC530" s="126"/>
      <c r="ED530" s="126"/>
      <c r="EE530" s="126"/>
      <c r="EF530" s="126"/>
      <c r="EG530" s="126"/>
      <c r="EH530" s="126"/>
      <c r="EI530" s="126"/>
      <c r="EJ530" s="126"/>
      <c r="EK530" s="126"/>
      <c r="EL530" s="126"/>
      <c r="EM530" s="126"/>
      <c r="EN530" s="126"/>
      <c r="EO530" s="126"/>
      <c r="EP530" s="126"/>
      <c r="EQ530" s="126"/>
      <c r="ER530" s="126"/>
      <c r="ES530" s="126"/>
      <c r="ET530" s="126"/>
      <c r="EU530" s="126"/>
      <c r="EV530" s="126"/>
      <c r="EW530" s="126"/>
      <c r="EX530" s="126"/>
      <c r="EY530" s="126"/>
      <c r="EZ530" s="126"/>
      <c r="FA530" s="126"/>
      <c r="FB530" s="126"/>
      <c r="FC530" s="126"/>
      <c r="FD530" s="126"/>
      <c r="FE530" s="126"/>
      <c r="FF530" s="126"/>
      <c r="FG530" s="126"/>
      <c r="FH530" s="126"/>
      <c r="FI530" s="126"/>
      <c r="FJ530" s="126"/>
      <c r="FK530" s="126"/>
      <c r="FL530" s="126"/>
      <c r="FM530" s="126"/>
      <c r="FN530" s="126"/>
      <c r="FO530" s="126"/>
      <c r="FP530" s="126"/>
      <c r="FQ530" s="126"/>
      <c r="FR530" s="126"/>
      <c r="FS530" s="126"/>
      <c r="FT530" s="126"/>
      <c r="FU530" s="126"/>
      <c r="FV530" s="126"/>
      <c r="FW530" s="126"/>
      <c r="FX530" s="126"/>
    </row>
    <row r="531" spans="1:180" s="134" customFormat="1">
      <c r="A531" s="1024" t="s">
        <v>1588</v>
      </c>
      <c r="B531" s="156" t="s">
        <v>5169</v>
      </c>
      <c r="C531" s="555">
        <v>45030</v>
      </c>
      <c r="D531" s="158">
        <v>46844</v>
      </c>
      <c r="E531" s="158" t="str">
        <f t="shared" ca="1" si="82"/>
        <v>VIGENTE</v>
      </c>
      <c r="F531" s="158" t="str">
        <f t="shared" ca="1" si="79"/>
        <v>OK</v>
      </c>
      <c r="G531" s="156" t="s">
        <v>1276</v>
      </c>
      <c r="H531" s="556" t="s">
        <v>5174</v>
      </c>
      <c r="I531" s="1685" t="s">
        <v>5181</v>
      </c>
      <c r="J531" s="159" t="s">
        <v>5185</v>
      </c>
      <c r="K531" s="156">
        <v>6659683</v>
      </c>
      <c r="L531" s="136"/>
      <c r="M531" s="136"/>
      <c r="N531" s="136"/>
      <c r="O531" s="126"/>
      <c r="P531" s="126"/>
      <c r="Q531" s="126"/>
      <c r="R531" s="1948"/>
      <c r="S531" s="1948"/>
      <c r="T531" s="1948"/>
      <c r="U531" s="1948"/>
      <c r="V531" s="1948"/>
      <c r="W531" s="1948"/>
      <c r="X531" s="1948"/>
      <c r="Y531" s="1948"/>
      <c r="Z531" s="1948"/>
      <c r="AA531" s="1948"/>
      <c r="AB531" s="126"/>
      <c r="AC531" s="126"/>
      <c r="AD531" s="126"/>
      <c r="AE531" s="126"/>
      <c r="AF531" s="126"/>
      <c r="AG531" s="126"/>
      <c r="AH531" s="126"/>
      <c r="AI531" s="126"/>
      <c r="AJ531" s="126"/>
      <c r="AK531" s="126"/>
      <c r="AL531" s="126"/>
      <c r="AM531" s="126"/>
      <c r="AN531" s="126"/>
      <c r="AO531" s="126"/>
      <c r="AP531" s="126"/>
      <c r="AQ531" s="126"/>
      <c r="AR531" s="126"/>
      <c r="AS531" s="126"/>
      <c r="AT531" s="126"/>
      <c r="AU531" s="126"/>
      <c r="AV531" s="126"/>
      <c r="AW531" s="126"/>
      <c r="AX531" s="126"/>
      <c r="AY531" s="126"/>
      <c r="AZ531" s="126"/>
      <c r="BA531" s="126"/>
      <c r="BB531" s="126"/>
      <c r="BC531" s="126"/>
      <c r="BD531" s="126"/>
      <c r="BE531" s="126"/>
      <c r="BF531" s="126"/>
      <c r="BG531" s="126"/>
      <c r="BH531" s="126"/>
      <c r="BI531" s="126"/>
      <c r="BJ531" s="126"/>
      <c r="BK531" s="126"/>
      <c r="BL531" s="126"/>
      <c r="BM531" s="126"/>
      <c r="BN531" s="126"/>
      <c r="BO531" s="126"/>
      <c r="BP531" s="126"/>
      <c r="BQ531" s="126"/>
      <c r="BR531" s="126"/>
      <c r="BS531" s="126"/>
      <c r="BT531" s="126"/>
      <c r="BU531" s="126"/>
      <c r="BV531" s="126"/>
      <c r="BW531" s="126"/>
      <c r="BX531" s="126"/>
      <c r="BY531" s="126"/>
      <c r="BZ531" s="126"/>
      <c r="CA531" s="126"/>
      <c r="CB531" s="126"/>
      <c r="CC531" s="126"/>
      <c r="CD531" s="126"/>
      <c r="CE531" s="126"/>
      <c r="CF531" s="126"/>
      <c r="CG531" s="126"/>
      <c r="CH531" s="126"/>
      <c r="CI531" s="126"/>
      <c r="CJ531" s="126"/>
      <c r="CK531" s="126"/>
      <c r="CL531" s="126"/>
      <c r="CM531" s="126"/>
      <c r="CN531" s="126"/>
      <c r="CO531" s="126"/>
      <c r="CP531" s="126"/>
      <c r="CQ531" s="126"/>
      <c r="CR531" s="126"/>
      <c r="CS531" s="126"/>
      <c r="CT531" s="126"/>
      <c r="CU531" s="126"/>
      <c r="CV531" s="126"/>
      <c r="CW531" s="126"/>
      <c r="CX531" s="126"/>
      <c r="CY531" s="126"/>
      <c r="CZ531" s="126"/>
      <c r="DA531" s="126"/>
      <c r="DB531" s="126"/>
      <c r="DC531" s="126"/>
      <c r="DD531" s="126"/>
      <c r="DE531" s="126"/>
      <c r="DF531" s="126"/>
      <c r="DG531" s="126"/>
      <c r="DH531" s="126"/>
      <c r="DI531" s="126"/>
      <c r="DJ531" s="126"/>
      <c r="DK531" s="126"/>
      <c r="DL531" s="126"/>
      <c r="DM531" s="126"/>
      <c r="DN531" s="126"/>
      <c r="DO531" s="126"/>
      <c r="DP531" s="126"/>
      <c r="DQ531" s="126"/>
      <c r="DR531" s="126"/>
      <c r="DS531" s="126"/>
      <c r="DT531" s="126"/>
      <c r="DU531" s="126"/>
      <c r="DV531" s="126"/>
      <c r="DW531" s="126"/>
      <c r="DX531" s="126"/>
      <c r="DY531" s="126"/>
      <c r="DZ531" s="126"/>
      <c r="EA531" s="126"/>
      <c r="EB531" s="126"/>
      <c r="EC531" s="126"/>
      <c r="ED531" s="126"/>
      <c r="EE531" s="126"/>
      <c r="EF531" s="126"/>
      <c r="EG531" s="126"/>
      <c r="EH531" s="126"/>
      <c r="EI531" s="126"/>
      <c r="EJ531" s="126"/>
      <c r="EK531" s="126"/>
      <c r="EL531" s="126"/>
      <c r="EM531" s="126"/>
      <c r="EN531" s="126"/>
      <c r="EO531" s="126"/>
      <c r="EP531" s="126"/>
      <c r="EQ531" s="126"/>
      <c r="ER531" s="126"/>
      <c r="ES531" s="126"/>
      <c r="ET531" s="126"/>
      <c r="EU531" s="126"/>
      <c r="EV531" s="126"/>
      <c r="EW531" s="126"/>
      <c r="EX531" s="126"/>
      <c r="EY531" s="126"/>
      <c r="EZ531" s="126"/>
      <c r="FA531" s="126"/>
      <c r="FB531" s="126"/>
      <c r="FC531" s="126"/>
      <c r="FD531" s="126"/>
      <c r="FE531" s="126"/>
      <c r="FF531" s="126"/>
      <c r="FG531" s="126"/>
      <c r="FH531" s="126"/>
      <c r="FI531" s="126"/>
      <c r="FJ531" s="126"/>
      <c r="FK531" s="126"/>
      <c r="FL531" s="126"/>
      <c r="FM531" s="126"/>
      <c r="FN531" s="126"/>
      <c r="FO531" s="126"/>
      <c r="FP531" s="126"/>
      <c r="FQ531" s="126"/>
      <c r="FR531" s="126"/>
      <c r="FS531" s="126"/>
      <c r="FT531" s="126"/>
      <c r="FU531" s="126"/>
      <c r="FV531" s="126"/>
      <c r="FW531" s="126"/>
      <c r="FX531" s="126"/>
    </row>
    <row r="532" spans="1:180" s="134" customFormat="1">
      <c r="A532" s="1024" t="s">
        <v>1588</v>
      </c>
      <c r="B532" s="156" t="s">
        <v>5170</v>
      </c>
      <c r="C532" s="555">
        <v>45030</v>
      </c>
      <c r="D532" s="158">
        <v>46844</v>
      </c>
      <c r="E532" s="158" t="str">
        <f ca="1">IF(D532&lt;=$T$2,"CADUCADO","VIGENTE")</f>
        <v>VIGENTE</v>
      </c>
      <c r="F532" s="158" t="str">
        <f t="shared" ca="1" si="79"/>
        <v>OK</v>
      </c>
      <c r="G532" s="156" t="s">
        <v>1276</v>
      </c>
      <c r="H532" s="556" t="s">
        <v>5175</v>
      </c>
      <c r="I532" s="1685" t="s">
        <v>5184</v>
      </c>
      <c r="J532" s="159" t="s">
        <v>5186</v>
      </c>
      <c r="K532" s="156">
        <v>6659829</v>
      </c>
      <c r="L532" s="136"/>
      <c r="M532" s="136"/>
      <c r="N532" s="136"/>
      <c r="O532" s="126"/>
      <c r="P532" s="126"/>
      <c r="Q532" s="126"/>
      <c r="R532" s="1948"/>
      <c r="S532" s="1948"/>
      <c r="T532" s="1948"/>
      <c r="U532" s="1948"/>
      <c r="V532" s="1948"/>
      <c r="W532" s="1948"/>
      <c r="X532" s="1948"/>
      <c r="Y532" s="1948"/>
      <c r="Z532" s="1948"/>
      <c r="AA532" s="1948"/>
      <c r="AB532" s="126"/>
      <c r="AC532" s="126"/>
      <c r="AD532" s="126"/>
      <c r="AE532" s="126"/>
      <c r="AF532" s="126"/>
      <c r="AG532" s="126"/>
      <c r="AH532" s="126"/>
      <c r="AI532" s="126"/>
      <c r="AJ532" s="126"/>
      <c r="AK532" s="126"/>
      <c r="AL532" s="126"/>
      <c r="AM532" s="126"/>
      <c r="AN532" s="126"/>
      <c r="AO532" s="126"/>
      <c r="AP532" s="126"/>
      <c r="AQ532" s="126"/>
      <c r="AR532" s="126"/>
      <c r="AS532" s="126"/>
      <c r="AT532" s="126"/>
      <c r="AU532" s="126"/>
      <c r="AV532" s="126"/>
      <c r="AW532" s="126"/>
      <c r="AX532" s="126"/>
      <c r="AY532" s="126"/>
      <c r="AZ532" s="126"/>
      <c r="BA532" s="126"/>
      <c r="BB532" s="126"/>
      <c r="BC532" s="126"/>
      <c r="BD532" s="126"/>
      <c r="BE532" s="126"/>
      <c r="BF532" s="126"/>
      <c r="BG532" s="126"/>
      <c r="BH532" s="126"/>
      <c r="BI532" s="126"/>
      <c r="BJ532" s="126"/>
      <c r="BK532" s="126"/>
      <c r="BL532" s="126"/>
      <c r="BM532" s="126"/>
      <c r="BN532" s="126"/>
      <c r="BO532" s="126"/>
      <c r="BP532" s="126"/>
      <c r="BQ532" s="126"/>
      <c r="BR532" s="126"/>
      <c r="BS532" s="126"/>
      <c r="BT532" s="126"/>
      <c r="BU532" s="126"/>
      <c r="BV532" s="126"/>
      <c r="BW532" s="126"/>
      <c r="BX532" s="126"/>
      <c r="BY532" s="126"/>
      <c r="BZ532" s="126"/>
      <c r="CA532" s="126"/>
      <c r="CB532" s="126"/>
      <c r="CC532" s="126"/>
      <c r="CD532" s="126"/>
      <c r="CE532" s="126"/>
      <c r="CF532" s="126"/>
      <c r="CG532" s="126"/>
      <c r="CH532" s="126"/>
      <c r="CI532" s="126"/>
      <c r="CJ532" s="126"/>
      <c r="CK532" s="126"/>
      <c r="CL532" s="126"/>
      <c r="CM532" s="126"/>
      <c r="CN532" s="126"/>
      <c r="CO532" s="126"/>
      <c r="CP532" s="126"/>
      <c r="CQ532" s="126"/>
      <c r="CR532" s="126"/>
      <c r="CS532" s="126"/>
      <c r="CT532" s="126"/>
      <c r="CU532" s="126"/>
      <c r="CV532" s="126"/>
      <c r="CW532" s="126"/>
      <c r="CX532" s="126"/>
      <c r="CY532" s="126"/>
      <c r="CZ532" s="126"/>
      <c r="DA532" s="126"/>
      <c r="DB532" s="126"/>
      <c r="DC532" s="126"/>
      <c r="DD532" s="126"/>
      <c r="DE532" s="126"/>
      <c r="DF532" s="126"/>
      <c r="DG532" s="126"/>
      <c r="DH532" s="126"/>
      <c r="DI532" s="126"/>
      <c r="DJ532" s="126"/>
      <c r="DK532" s="126"/>
      <c r="DL532" s="126"/>
      <c r="DM532" s="126"/>
      <c r="DN532" s="126"/>
      <c r="DO532" s="126"/>
      <c r="DP532" s="126"/>
      <c r="DQ532" s="126"/>
      <c r="DR532" s="126"/>
      <c r="DS532" s="126"/>
      <c r="DT532" s="126"/>
      <c r="DU532" s="126"/>
      <c r="DV532" s="126"/>
      <c r="DW532" s="126"/>
      <c r="DX532" s="126"/>
      <c r="DY532" s="126"/>
      <c r="DZ532" s="126"/>
      <c r="EA532" s="126"/>
      <c r="EB532" s="126"/>
      <c r="EC532" s="126"/>
      <c r="ED532" s="126"/>
      <c r="EE532" s="126"/>
      <c r="EF532" s="126"/>
      <c r="EG532" s="126"/>
      <c r="EH532" s="126"/>
      <c r="EI532" s="126"/>
      <c r="EJ532" s="126"/>
      <c r="EK532" s="126"/>
      <c r="EL532" s="126"/>
      <c r="EM532" s="126"/>
      <c r="EN532" s="126"/>
      <c r="EO532" s="126"/>
      <c r="EP532" s="126"/>
      <c r="EQ532" s="126"/>
      <c r="ER532" s="126"/>
      <c r="ES532" s="126"/>
      <c r="ET532" s="126"/>
      <c r="EU532" s="126"/>
      <c r="EV532" s="126"/>
      <c r="EW532" s="126"/>
      <c r="EX532" s="126"/>
      <c r="EY532" s="126"/>
      <c r="EZ532" s="126"/>
      <c r="FA532" s="126"/>
      <c r="FB532" s="126"/>
      <c r="FC532" s="126"/>
      <c r="FD532" s="126"/>
      <c r="FE532" s="126"/>
      <c r="FF532" s="126"/>
      <c r="FG532" s="126"/>
      <c r="FH532" s="126"/>
      <c r="FI532" s="126"/>
      <c r="FJ532" s="126"/>
      <c r="FK532" s="126"/>
      <c r="FL532" s="126"/>
      <c r="FM532" s="126"/>
      <c r="FN532" s="126"/>
      <c r="FO532" s="126"/>
      <c r="FP532" s="126"/>
      <c r="FQ532" s="126"/>
      <c r="FR532" s="126"/>
      <c r="FS532" s="126"/>
      <c r="FT532" s="126"/>
      <c r="FU532" s="126"/>
      <c r="FV532" s="126"/>
      <c r="FW532" s="126"/>
      <c r="FX532" s="126"/>
    </row>
    <row r="533" spans="1:180" s="134" customFormat="1">
      <c r="A533" s="1024" t="s">
        <v>1588</v>
      </c>
      <c r="B533" s="156" t="s">
        <v>5180</v>
      </c>
      <c r="C533" s="555">
        <v>45030</v>
      </c>
      <c r="D533" s="158">
        <v>46844</v>
      </c>
      <c r="E533" s="158" t="str">
        <f t="shared" ca="1" si="82"/>
        <v>VIGENTE</v>
      </c>
      <c r="F533" s="158" t="str">
        <f t="shared" ca="1" si="79"/>
        <v>OK</v>
      </c>
      <c r="G533" s="156" t="s">
        <v>1276</v>
      </c>
      <c r="H533" s="556" t="s">
        <v>5176</v>
      </c>
      <c r="I533" s="1685" t="s">
        <v>5181</v>
      </c>
      <c r="J533" s="159" t="s">
        <v>5187</v>
      </c>
      <c r="K533" s="156">
        <v>6754180</v>
      </c>
      <c r="L533" s="136"/>
      <c r="M533" s="136"/>
      <c r="N533" s="136"/>
      <c r="O533" s="126"/>
      <c r="P533" s="126"/>
      <c r="Q533" s="126"/>
      <c r="R533" s="1948"/>
      <c r="S533" s="1948"/>
      <c r="T533" s="1948"/>
      <c r="U533" s="1948"/>
      <c r="V533" s="1948"/>
      <c r="W533" s="1948"/>
      <c r="X533" s="1948"/>
      <c r="Y533" s="1948"/>
      <c r="Z533" s="1948"/>
      <c r="AA533" s="1948"/>
      <c r="AB533" s="126"/>
      <c r="AC533" s="126"/>
      <c r="AD533" s="126"/>
      <c r="AE533" s="126"/>
      <c r="AF533" s="126"/>
      <c r="AG533" s="126"/>
      <c r="AH533" s="126"/>
      <c r="AI533" s="126"/>
      <c r="AJ533" s="126"/>
      <c r="AK533" s="126"/>
      <c r="AL533" s="126"/>
      <c r="AM533" s="126"/>
      <c r="AN533" s="126"/>
      <c r="AO533" s="126"/>
      <c r="AP533" s="126"/>
      <c r="AQ533" s="126"/>
      <c r="AR533" s="126"/>
      <c r="AS533" s="126"/>
      <c r="AT533" s="126"/>
      <c r="AU533" s="126"/>
      <c r="AV533" s="126"/>
      <c r="AW533" s="126"/>
      <c r="AX533" s="126"/>
      <c r="AY533" s="126"/>
      <c r="AZ533" s="126"/>
      <c r="BA533" s="126"/>
      <c r="BB533" s="126"/>
      <c r="BC533" s="126"/>
      <c r="BD533" s="126"/>
      <c r="BE533" s="126"/>
      <c r="BF533" s="126"/>
      <c r="BG533" s="126"/>
      <c r="BH533" s="126"/>
      <c r="BI533" s="126"/>
      <c r="BJ533" s="126"/>
      <c r="BK533" s="126"/>
      <c r="BL533" s="126"/>
      <c r="BM533" s="126"/>
      <c r="BN533" s="126"/>
      <c r="BO533" s="126"/>
      <c r="BP533" s="126"/>
      <c r="BQ533" s="126"/>
      <c r="BR533" s="126"/>
      <c r="BS533" s="126"/>
      <c r="BT533" s="126"/>
      <c r="BU533" s="126"/>
      <c r="BV533" s="126"/>
      <c r="BW533" s="126"/>
      <c r="BX533" s="126"/>
      <c r="BY533" s="126"/>
      <c r="BZ533" s="126"/>
      <c r="CA533" s="126"/>
      <c r="CB533" s="126"/>
      <c r="CC533" s="126"/>
      <c r="CD533" s="126"/>
      <c r="CE533" s="126"/>
      <c r="CF533" s="126"/>
      <c r="CG533" s="126"/>
      <c r="CH533" s="126"/>
      <c r="CI533" s="126"/>
      <c r="CJ533" s="126"/>
      <c r="CK533" s="126"/>
      <c r="CL533" s="126"/>
      <c r="CM533" s="126"/>
      <c r="CN533" s="126"/>
      <c r="CO533" s="126"/>
      <c r="CP533" s="126"/>
      <c r="CQ533" s="126"/>
      <c r="CR533" s="126"/>
      <c r="CS533" s="126"/>
      <c r="CT533" s="126"/>
      <c r="CU533" s="126"/>
      <c r="CV533" s="126"/>
      <c r="CW533" s="126"/>
      <c r="CX533" s="126"/>
      <c r="CY533" s="126"/>
      <c r="CZ533" s="126"/>
      <c r="DA533" s="126"/>
      <c r="DB533" s="126"/>
      <c r="DC533" s="126"/>
      <c r="DD533" s="126"/>
      <c r="DE533" s="126"/>
      <c r="DF533" s="126"/>
      <c r="DG533" s="126"/>
      <c r="DH533" s="126"/>
      <c r="DI533" s="126"/>
      <c r="DJ533" s="126"/>
      <c r="DK533" s="126"/>
      <c r="DL533" s="126"/>
      <c r="DM533" s="126"/>
      <c r="DN533" s="126"/>
      <c r="DO533" s="126"/>
      <c r="DP533" s="126"/>
      <c r="DQ533" s="126"/>
      <c r="DR533" s="126"/>
      <c r="DS533" s="126"/>
      <c r="DT533" s="126"/>
      <c r="DU533" s="126"/>
      <c r="DV533" s="126"/>
      <c r="DW533" s="126"/>
      <c r="DX533" s="126"/>
      <c r="DY533" s="126"/>
      <c r="DZ533" s="126"/>
      <c r="EA533" s="126"/>
      <c r="EB533" s="126"/>
      <c r="EC533" s="126"/>
      <c r="ED533" s="126"/>
      <c r="EE533" s="126"/>
      <c r="EF533" s="126"/>
      <c r="EG533" s="126"/>
      <c r="EH533" s="126"/>
      <c r="EI533" s="126"/>
      <c r="EJ533" s="126"/>
      <c r="EK533" s="126"/>
      <c r="EL533" s="126"/>
      <c r="EM533" s="126"/>
      <c r="EN533" s="126"/>
      <c r="EO533" s="126"/>
      <c r="EP533" s="126"/>
      <c r="EQ533" s="126"/>
      <c r="ER533" s="126"/>
      <c r="ES533" s="126"/>
      <c r="ET533" s="126"/>
      <c r="EU533" s="126"/>
      <c r="EV533" s="126"/>
      <c r="EW533" s="126"/>
      <c r="EX533" s="126"/>
      <c r="EY533" s="126"/>
      <c r="EZ533" s="126"/>
      <c r="FA533" s="126"/>
      <c r="FB533" s="126"/>
      <c r="FC533" s="126"/>
      <c r="FD533" s="126"/>
      <c r="FE533" s="126"/>
      <c r="FF533" s="126"/>
      <c r="FG533" s="126"/>
      <c r="FH533" s="126"/>
      <c r="FI533" s="126"/>
      <c r="FJ533" s="126"/>
      <c r="FK533" s="126"/>
      <c r="FL533" s="126"/>
      <c r="FM533" s="126"/>
      <c r="FN533" s="126"/>
      <c r="FO533" s="126"/>
      <c r="FP533" s="126"/>
      <c r="FQ533" s="126"/>
      <c r="FR533" s="126"/>
      <c r="FS533" s="126"/>
      <c r="FT533" s="126"/>
      <c r="FU533" s="126"/>
      <c r="FV533" s="126"/>
      <c r="FW533" s="126"/>
      <c r="FX533" s="126"/>
    </row>
    <row r="534" spans="1:180" s="134" customFormat="1">
      <c r="A534" s="1024" t="s">
        <v>1588</v>
      </c>
      <c r="B534" s="156" t="s">
        <v>5171</v>
      </c>
      <c r="C534" s="555">
        <v>45030</v>
      </c>
      <c r="D534" s="158">
        <v>46844</v>
      </c>
      <c r="E534" s="158" t="str">
        <f t="shared" ca="1" si="82"/>
        <v>VIGENTE</v>
      </c>
      <c r="F534" s="158" t="str">
        <f t="shared" ca="1" si="79"/>
        <v>OK</v>
      </c>
      <c r="G534" s="156" t="s">
        <v>1276</v>
      </c>
      <c r="H534" s="556" t="s">
        <v>5177</v>
      </c>
      <c r="I534" s="556" t="s">
        <v>5181</v>
      </c>
      <c r="J534" s="159" t="s">
        <v>5188</v>
      </c>
      <c r="K534" s="156">
        <v>7155042</v>
      </c>
      <c r="L534" s="136"/>
      <c r="M534" s="136"/>
      <c r="N534" s="136"/>
      <c r="O534" s="126"/>
      <c r="P534" s="126"/>
      <c r="Q534" s="126"/>
      <c r="R534" s="1948"/>
      <c r="S534" s="1948"/>
      <c r="T534" s="1948"/>
      <c r="U534" s="1948"/>
      <c r="V534" s="1948"/>
      <c r="W534" s="1948"/>
      <c r="X534" s="1948"/>
      <c r="Y534" s="1948"/>
      <c r="Z534" s="1948"/>
      <c r="AA534" s="1948"/>
      <c r="AB534" s="126"/>
      <c r="AC534" s="126"/>
      <c r="AD534" s="126"/>
      <c r="AE534" s="126"/>
      <c r="AF534" s="126"/>
      <c r="AG534" s="126"/>
      <c r="AH534" s="126"/>
      <c r="AI534" s="126"/>
      <c r="AJ534" s="126"/>
      <c r="AK534" s="126"/>
      <c r="AL534" s="126"/>
      <c r="AM534" s="126"/>
      <c r="AN534" s="126"/>
      <c r="AO534" s="126"/>
      <c r="AP534" s="126"/>
      <c r="AQ534" s="126"/>
      <c r="AR534" s="126"/>
      <c r="AS534" s="126"/>
      <c r="AT534" s="126"/>
      <c r="AU534" s="126"/>
      <c r="AV534" s="126"/>
      <c r="AW534" s="126"/>
      <c r="AX534" s="126"/>
      <c r="AY534" s="126"/>
      <c r="AZ534" s="126"/>
      <c r="BA534" s="126"/>
      <c r="BB534" s="126"/>
      <c r="BC534" s="126"/>
      <c r="BD534" s="126"/>
      <c r="BE534" s="126"/>
      <c r="BF534" s="126"/>
      <c r="BG534" s="126"/>
      <c r="BH534" s="126"/>
      <c r="BI534" s="126"/>
      <c r="BJ534" s="126"/>
      <c r="BK534" s="126"/>
      <c r="BL534" s="126"/>
      <c r="BM534" s="126"/>
      <c r="BN534" s="126"/>
      <c r="BO534" s="126"/>
      <c r="BP534" s="126"/>
      <c r="BQ534" s="126"/>
      <c r="BR534" s="126"/>
      <c r="BS534" s="126"/>
      <c r="BT534" s="126"/>
      <c r="BU534" s="126"/>
      <c r="BV534" s="126"/>
      <c r="BW534" s="126"/>
      <c r="BX534" s="126"/>
      <c r="BY534" s="126"/>
      <c r="BZ534" s="126"/>
      <c r="CA534" s="126"/>
      <c r="CB534" s="126"/>
      <c r="CC534" s="126"/>
      <c r="CD534" s="126"/>
      <c r="CE534" s="126"/>
      <c r="CF534" s="126"/>
      <c r="CG534" s="126"/>
      <c r="CH534" s="126"/>
      <c r="CI534" s="126"/>
      <c r="CJ534" s="126"/>
      <c r="CK534" s="126"/>
      <c r="CL534" s="126"/>
      <c r="CM534" s="126"/>
      <c r="CN534" s="126"/>
      <c r="CO534" s="126"/>
      <c r="CP534" s="126"/>
      <c r="CQ534" s="126"/>
      <c r="CR534" s="126"/>
      <c r="CS534" s="126"/>
      <c r="CT534" s="126"/>
      <c r="CU534" s="126"/>
      <c r="CV534" s="126"/>
      <c r="CW534" s="126"/>
      <c r="CX534" s="126"/>
      <c r="CY534" s="126"/>
      <c r="CZ534" s="126"/>
      <c r="DA534" s="126"/>
      <c r="DB534" s="126"/>
      <c r="DC534" s="126"/>
      <c r="DD534" s="126"/>
      <c r="DE534" s="126"/>
      <c r="DF534" s="126"/>
      <c r="DG534" s="126"/>
      <c r="DH534" s="126"/>
      <c r="DI534" s="126"/>
      <c r="DJ534" s="126"/>
      <c r="DK534" s="126"/>
      <c r="DL534" s="126"/>
      <c r="DM534" s="126"/>
      <c r="DN534" s="126"/>
      <c r="DO534" s="126"/>
      <c r="DP534" s="126"/>
      <c r="DQ534" s="126"/>
      <c r="DR534" s="126"/>
      <c r="DS534" s="126"/>
      <c r="DT534" s="126"/>
      <c r="DU534" s="126"/>
      <c r="DV534" s="126"/>
      <c r="DW534" s="126"/>
      <c r="DX534" s="126"/>
      <c r="DY534" s="126"/>
      <c r="DZ534" s="126"/>
      <c r="EA534" s="126"/>
      <c r="EB534" s="126"/>
      <c r="EC534" s="126"/>
      <c r="ED534" s="126"/>
      <c r="EE534" s="126"/>
      <c r="EF534" s="126"/>
      <c r="EG534" s="126"/>
      <c r="EH534" s="126"/>
      <c r="EI534" s="126"/>
      <c r="EJ534" s="126"/>
      <c r="EK534" s="126"/>
      <c r="EL534" s="126"/>
      <c r="EM534" s="126"/>
      <c r="EN534" s="126"/>
      <c r="EO534" s="126"/>
      <c r="EP534" s="126"/>
      <c r="EQ534" s="126"/>
      <c r="ER534" s="126"/>
      <c r="ES534" s="126"/>
      <c r="ET534" s="126"/>
      <c r="EU534" s="126"/>
      <c r="EV534" s="126"/>
      <c r="EW534" s="126"/>
      <c r="EX534" s="126"/>
      <c r="EY534" s="126"/>
      <c r="EZ534" s="126"/>
      <c r="FA534" s="126"/>
      <c r="FB534" s="126"/>
      <c r="FC534" s="126"/>
      <c r="FD534" s="126"/>
      <c r="FE534" s="126"/>
      <c r="FF534" s="126"/>
      <c r="FG534" s="126"/>
      <c r="FH534" s="126"/>
      <c r="FI534" s="126"/>
      <c r="FJ534" s="126"/>
      <c r="FK534" s="126"/>
      <c r="FL534" s="126"/>
      <c r="FM534" s="126"/>
      <c r="FN534" s="126"/>
      <c r="FO534" s="126"/>
      <c r="FP534" s="126"/>
      <c r="FQ534" s="126"/>
      <c r="FR534" s="126"/>
      <c r="FS534" s="126"/>
      <c r="FT534" s="126"/>
      <c r="FU534" s="126"/>
      <c r="FV534" s="126"/>
      <c r="FW534" s="126"/>
      <c r="FX534" s="126"/>
    </row>
    <row r="535" spans="1:180" s="134" customFormat="1">
      <c r="A535" s="1024" t="s">
        <v>1588</v>
      </c>
      <c r="B535" s="156" t="s">
        <v>5172</v>
      </c>
      <c r="C535" s="555">
        <v>45030</v>
      </c>
      <c r="D535" s="158">
        <v>46844</v>
      </c>
      <c r="E535" s="158" t="str">
        <f t="shared" ca="1" si="82"/>
        <v>VIGENTE</v>
      </c>
      <c r="F535" s="158" t="str">
        <f t="shared" ca="1" si="79"/>
        <v>OK</v>
      </c>
      <c r="G535" s="156" t="s">
        <v>1276</v>
      </c>
      <c r="H535" s="556" t="s">
        <v>5178</v>
      </c>
      <c r="I535" s="556" t="s">
        <v>5182</v>
      </c>
      <c r="J535" s="159" t="s">
        <v>5189</v>
      </c>
      <c r="K535" s="156">
        <v>7154984</v>
      </c>
      <c r="L535" s="136"/>
      <c r="M535" s="136"/>
      <c r="N535" s="136"/>
      <c r="O535" s="126"/>
      <c r="P535" s="126"/>
      <c r="Q535" s="126"/>
      <c r="R535" s="1948"/>
      <c r="S535" s="1948"/>
      <c r="T535" s="1948"/>
      <c r="U535" s="1948"/>
      <c r="V535" s="1948"/>
      <c r="W535" s="1948"/>
      <c r="X535" s="1948"/>
      <c r="Y535" s="1948"/>
      <c r="Z535" s="1948"/>
      <c r="AA535" s="1948"/>
      <c r="AB535" s="126"/>
      <c r="AC535" s="126"/>
      <c r="AD535" s="126"/>
      <c r="AE535" s="126"/>
      <c r="AF535" s="126"/>
      <c r="AG535" s="126"/>
      <c r="AH535" s="126"/>
      <c r="AI535" s="126"/>
      <c r="AJ535" s="126"/>
      <c r="AK535" s="126"/>
      <c r="AL535" s="126"/>
      <c r="AM535" s="126"/>
      <c r="AN535" s="126"/>
      <c r="AO535" s="126"/>
      <c r="AP535" s="126"/>
      <c r="AQ535" s="126"/>
      <c r="AR535" s="126"/>
      <c r="AS535" s="126"/>
      <c r="AT535" s="126"/>
      <c r="AU535" s="126"/>
      <c r="AV535" s="126"/>
      <c r="AW535" s="126"/>
      <c r="AX535" s="126"/>
      <c r="AY535" s="126"/>
      <c r="AZ535" s="126"/>
      <c r="BA535" s="126"/>
      <c r="BB535" s="126"/>
      <c r="BC535" s="126"/>
      <c r="BD535" s="126"/>
      <c r="BE535" s="126"/>
      <c r="BF535" s="126"/>
      <c r="BG535" s="126"/>
      <c r="BH535" s="126"/>
      <c r="BI535" s="126"/>
      <c r="BJ535" s="126"/>
      <c r="BK535" s="126"/>
      <c r="BL535" s="126"/>
      <c r="BM535" s="126"/>
      <c r="BN535" s="126"/>
      <c r="BO535" s="126"/>
      <c r="BP535" s="126"/>
      <c r="BQ535" s="126"/>
      <c r="BR535" s="126"/>
      <c r="BS535" s="126"/>
      <c r="BT535" s="126"/>
      <c r="BU535" s="126"/>
      <c r="BV535" s="126"/>
      <c r="BW535" s="126"/>
      <c r="BX535" s="126"/>
      <c r="BY535" s="126"/>
      <c r="BZ535" s="126"/>
      <c r="CA535" s="126"/>
      <c r="CB535" s="126"/>
      <c r="CC535" s="126"/>
      <c r="CD535" s="126"/>
      <c r="CE535" s="126"/>
      <c r="CF535" s="126"/>
      <c r="CG535" s="126"/>
      <c r="CH535" s="126"/>
      <c r="CI535" s="126"/>
      <c r="CJ535" s="126"/>
      <c r="CK535" s="126"/>
      <c r="CL535" s="126"/>
      <c r="CM535" s="126"/>
      <c r="CN535" s="126"/>
      <c r="CO535" s="126"/>
      <c r="CP535" s="126"/>
      <c r="CQ535" s="126"/>
      <c r="CR535" s="126"/>
      <c r="CS535" s="126"/>
      <c r="CT535" s="126"/>
      <c r="CU535" s="126"/>
      <c r="CV535" s="126"/>
      <c r="CW535" s="126"/>
      <c r="CX535" s="126"/>
      <c r="CY535" s="126"/>
      <c r="CZ535" s="126"/>
      <c r="DA535" s="126"/>
      <c r="DB535" s="126"/>
      <c r="DC535" s="126"/>
      <c r="DD535" s="126"/>
      <c r="DE535" s="126"/>
      <c r="DF535" s="126"/>
      <c r="DG535" s="126"/>
      <c r="DH535" s="126"/>
      <c r="DI535" s="126"/>
      <c r="DJ535" s="126"/>
      <c r="DK535" s="126"/>
      <c r="DL535" s="126"/>
      <c r="DM535" s="126"/>
      <c r="DN535" s="126"/>
      <c r="DO535" s="126"/>
      <c r="DP535" s="126"/>
      <c r="DQ535" s="126"/>
      <c r="DR535" s="126"/>
      <c r="DS535" s="126"/>
      <c r="DT535" s="126"/>
      <c r="DU535" s="126"/>
      <c r="DV535" s="126"/>
      <c r="DW535" s="126"/>
      <c r="DX535" s="126"/>
      <c r="DY535" s="126"/>
      <c r="DZ535" s="126"/>
      <c r="EA535" s="126"/>
      <c r="EB535" s="126"/>
      <c r="EC535" s="126"/>
      <c r="ED535" s="126"/>
      <c r="EE535" s="126"/>
      <c r="EF535" s="126"/>
      <c r="EG535" s="126"/>
      <c r="EH535" s="126"/>
      <c r="EI535" s="126"/>
      <c r="EJ535" s="126"/>
      <c r="EK535" s="126"/>
      <c r="EL535" s="126"/>
      <c r="EM535" s="126"/>
      <c r="EN535" s="126"/>
      <c r="EO535" s="126"/>
      <c r="EP535" s="126"/>
      <c r="EQ535" s="126"/>
      <c r="ER535" s="126"/>
      <c r="ES535" s="126"/>
      <c r="ET535" s="126"/>
      <c r="EU535" s="126"/>
      <c r="EV535" s="126"/>
      <c r="EW535" s="126"/>
      <c r="EX535" s="126"/>
      <c r="EY535" s="126"/>
      <c r="EZ535" s="126"/>
      <c r="FA535" s="126"/>
      <c r="FB535" s="126"/>
      <c r="FC535" s="126"/>
      <c r="FD535" s="126"/>
      <c r="FE535" s="126"/>
      <c r="FF535" s="126"/>
      <c r="FG535" s="126"/>
      <c r="FH535" s="126"/>
      <c r="FI535" s="126"/>
      <c r="FJ535" s="126"/>
      <c r="FK535" s="126"/>
      <c r="FL535" s="126"/>
      <c r="FM535" s="126"/>
      <c r="FN535" s="126"/>
      <c r="FO535" s="126"/>
      <c r="FP535" s="126"/>
      <c r="FQ535" s="126"/>
      <c r="FR535" s="126"/>
      <c r="FS535" s="126"/>
      <c r="FT535" s="126"/>
      <c r="FU535" s="126"/>
      <c r="FV535" s="126"/>
      <c r="FW535" s="126"/>
      <c r="FX535" s="126"/>
    </row>
    <row r="536" spans="1:180" ht="30">
      <c r="A536" s="1024" t="s">
        <v>1588</v>
      </c>
      <c r="B536" s="156" t="s">
        <v>5173</v>
      </c>
      <c r="C536" s="555">
        <v>45030</v>
      </c>
      <c r="D536" s="158">
        <v>46844</v>
      </c>
      <c r="E536" s="158" t="str">
        <f t="shared" ca="1" si="82"/>
        <v>VIGENTE</v>
      </c>
      <c r="F536" s="158" t="str">
        <f t="shared" ca="1" si="79"/>
        <v>OK</v>
      </c>
      <c r="G536" s="156" t="s">
        <v>1276</v>
      </c>
      <c r="H536" s="556" t="s">
        <v>5179</v>
      </c>
      <c r="I536" s="1685" t="s">
        <v>5183</v>
      </c>
      <c r="J536" s="159" t="s">
        <v>5190</v>
      </c>
      <c r="K536" s="156">
        <v>8006237</v>
      </c>
      <c r="L536" s="129"/>
      <c r="M536" s="129"/>
      <c r="N536" s="129"/>
      <c r="O536" s="129"/>
      <c r="P536" s="129"/>
      <c r="Q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row>
    <row r="537" spans="1:180" ht="27" customHeight="1">
      <c r="A537" s="1226" t="s">
        <v>1589</v>
      </c>
      <c r="B537" s="969" t="s">
        <v>5155</v>
      </c>
      <c r="C537" s="1227">
        <v>45030</v>
      </c>
      <c r="D537" s="1206">
        <v>46844</v>
      </c>
      <c r="E537" s="1206" t="str">
        <f ca="1">IF(D537&lt;=$T$2,"CADUCADO","VIGENTE")</f>
        <v>VIGENTE</v>
      </c>
      <c r="F537" s="1206" t="str">
        <f t="shared" ca="1" si="79"/>
        <v>OK</v>
      </c>
      <c r="G537" s="969" t="s">
        <v>1277</v>
      </c>
      <c r="H537" s="1228" t="s">
        <v>5153</v>
      </c>
      <c r="I537" s="1684" t="s">
        <v>5154</v>
      </c>
      <c r="J537" s="973" t="s">
        <v>5130</v>
      </c>
      <c r="K537" s="1229"/>
      <c r="L537" s="129"/>
      <c r="M537" s="129"/>
      <c r="N537" s="129"/>
      <c r="O537" s="129"/>
      <c r="P537" s="129"/>
      <c r="Q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row>
    <row r="538" spans="1:180" ht="27" customHeight="1">
      <c r="A538" s="1024" t="s">
        <v>1588</v>
      </c>
      <c r="B538" s="156" t="s">
        <v>5165</v>
      </c>
      <c r="C538" s="555">
        <v>45030</v>
      </c>
      <c r="D538" s="158">
        <v>46844</v>
      </c>
      <c r="E538" s="158" t="str">
        <f t="shared" ca="1" si="82"/>
        <v>VIGENTE</v>
      </c>
      <c r="F538" s="158" t="str">
        <f t="shared" ca="1" si="79"/>
        <v>OK</v>
      </c>
      <c r="G538" s="156" t="s">
        <v>1277</v>
      </c>
      <c r="H538" s="556" t="s">
        <v>5156</v>
      </c>
      <c r="I538" s="1685" t="s">
        <v>5154</v>
      </c>
      <c r="J538" s="159" t="s">
        <v>5162</v>
      </c>
      <c r="K538" s="807" t="s">
        <v>5159</v>
      </c>
      <c r="L538" s="129"/>
      <c r="M538" s="129"/>
      <c r="N538" s="129"/>
      <c r="O538" s="129"/>
      <c r="P538" s="129"/>
      <c r="Q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row>
    <row r="539" spans="1:180" ht="27" customHeight="1">
      <c r="A539" s="1024" t="s">
        <v>1588</v>
      </c>
      <c r="B539" s="156" t="s">
        <v>5166</v>
      </c>
      <c r="C539" s="555">
        <v>45030</v>
      </c>
      <c r="D539" s="158">
        <v>46844</v>
      </c>
      <c r="E539" s="158" t="str">
        <f ca="1">IF(D539&lt;=$T$2,"CADUCADO","VIGENTE")</f>
        <v>VIGENTE</v>
      </c>
      <c r="F539" s="158" t="str">
        <f t="shared" ca="1" si="79"/>
        <v>OK</v>
      </c>
      <c r="G539" s="156" t="s">
        <v>1277</v>
      </c>
      <c r="H539" s="556" t="s">
        <v>5157</v>
      </c>
      <c r="I539" s="1685" t="s">
        <v>5154</v>
      </c>
      <c r="J539" s="159" t="s">
        <v>5163</v>
      </c>
      <c r="K539" s="807" t="s">
        <v>5160</v>
      </c>
      <c r="L539" s="129"/>
      <c r="M539" s="129"/>
      <c r="N539" s="129"/>
      <c r="O539" s="129"/>
      <c r="P539" s="129"/>
      <c r="Q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row>
    <row r="540" spans="1:180" ht="27" customHeight="1">
      <c r="A540" s="1024" t="s">
        <v>1588</v>
      </c>
      <c r="B540" s="156" t="s">
        <v>5167</v>
      </c>
      <c r="C540" s="555">
        <v>45030</v>
      </c>
      <c r="D540" s="158">
        <v>46844</v>
      </c>
      <c r="E540" s="158" t="str">
        <f t="shared" ca="1" si="82"/>
        <v>VIGENTE</v>
      </c>
      <c r="F540" s="158" t="str">
        <f t="shared" ca="1" si="79"/>
        <v>OK</v>
      </c>
      <c r="G540" s="156" t="s">
        <v>1277</v>
      </c>
      <c r="H540" s="556" t="s">
        <v>5158</v>
      </c>
      <c r="I540" s="1685" t="s">
        <v>5154</v>
      </c>
      <c r="J540" s="159" t="s">
        <v>5164</v>
      </c>
      <c r="K540" s="807" t="s">
        <v>5161</v>
      </c>
      <c r="L540" s="129"/>
      <c r="M540" s="129"/>
      <c r="N540" s="129"/>
      <c r="O540" s="129"/>
      <c r="P540" s="129"/>
      <c r="Q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row>
    <row r="541" spans="1:180" ht="27" customHeight="1">
      <c r="A541" s="1024" t="s">
        <v>1588</v>
      </c>
      <c r="B541" s="156" t="s">
        <v>6255</v>
      </c>
      <c r="C541" s="555">
        <v>45030</v>
      </c>
      <c r="D541" s="158">
        <v>46844</v>
      </c>
      <c r="E541" s="158" t="str">
        <f t="shared" ref="E541" ca="1" si="83">IF(D541&lt;=$T$2,"CADUCADO","VIGENTE")</f>
        <v>VIGENTE</v>
      </c>
      <c r="F541" s="158" t="str">
        <f t="shared" ref="F541" ca="1" si="84">IF($T$2&gt;=(EDATE(D541,-4)),"ALERTA","OK")</f>
        <v>OK</v>
      </c>
      <c r="G541" s="156" t="s">
        <v>1277</v>
      </c>
      <c r="H541" s="556" t="s">
        <v>6256</v>
      </c>
      <c r="I541" s="1685" t="s">
        <v>5154</v>
      </c>
      <c r="J541" s="159" t="s">
        <v>6257</v>
      </c>
      <c r="K541" s="807" t="s">
        <v>6258</v>
      </c>
      <c r="L541" s="129"/>
      <c r="M541" s="129"/>
      <c r="N541" s="129"/>
      <c r="O541" s="129"/>
      <c r="P541" s="129"/>
      <c r="Q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row>
    <row r="542" spans="1:180" ht="45" customHeight="1">
      <c r="A542" s="1024" t="s">
        <v>1587</v>
      </c>
      <c r="B542" s="156" t="s">
        <v>5193</v>
      </c>
      <c r="C542" s="555">
        <v>45041</v>
      </c>
      <c r="D542" s="158">
        <v>46844</v>
      </c>
      <c r="E542" s="158" t="str">
        <f t="shared" ca="1" si="82"/>
        <v>VIGENTE</v>
      </c>
      <c r="F542" s="158" t="str">
        <f t="shared" ca="1" si="79"/>
        <v>OK</v>
      </c>
      <c r="G542" s="156" t="s">
        <v>1277</v>
      </c>
      <c r="H542" s="556" t="s">
        <v>5192</v>
      </c>
      <c r="I542" s="1685" t="s">
        <v>5194</v>
      </c>
      <c r="J542" s="159" t="s">
        <v>5195</v>
      </c>
      <c r="K542" s="1689" t="s">
        <v>5221</v>
      </c>
      <c r="L542" s="129"/>
      <c r="M542" s="129"/>
      <c r="N542" s="129"/>
      <c r="O542" s="129"/>
      <c r="P542" s="129"/>
      <c r="Q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row>
    <row r="543" spans="1:180" ht="45" customHeight="1">
      <c r="A543" s="1024" t="s">
        <v>1587</v>
      </c>
      <c r="B543" s="156" t="s">
        <v>5231</v>
      </c>
      <c r="C543" s="555">
        <v>45054</v>
      </c>
      <c r="D543" s="158">
        <v>46904</v>
      </c>
      <c r="E543" s="158" t="str">
        <f ca="1">IF(D543&lt;=$T$2,"CADUCADO","VIGENTE")</f>
        <v>VIGENTE</v>
      </c>
      <c r="F543" s="158" t="str">
        <f t="shared" ca="1" si="79"/>
        <v>OK</v>
      </c>
      <c r="G543" s="156" t="s">
        <v>1277</v>
      </c>
      <c r="H543" s="556" t="s">
        <v>5232</v>
      </c>
      <c r="I543" s="556" t="s">
        <v>5233</v>
      </c>
      <c r="J543" s="159" t="s">
        <v>5234</v>
      </c>
      <c r="K543" s="807" t="s">
        <v>5235</v>
      </c>
      <c r="L543" s="129"/>
      <c r="M543" s="129"/>
      <c r="N543" s="129"/>
      <c r="O543" s="129"/>
      <c r="P543" s="129"/>
      <c r="Q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row>
    <row r="544" spans="1:180" ht="28.5" customHeight="1">
      <c r="A544" s="1024" t="s">
        <v>1587</v>
      </c>
      <c r="B544" s="156" t="s">
        <v>5217</v>
      </c>
      <c r="C544" s="555">
        <v>45062</v>
      </c>
      <c r="D544" s="158">
        <v>46904</v>
      </c>
      <c r="E544" s="158"/>
      <c r="F544" s="158"/>
      <c r="G544" s="156" t="s">
        <v>1278</v>
      </c>
      <c r="H544" s="556" t="s">
        <v>5218</v>
      </c>
      <c r="I544" s="1685" t="s">
        <v>4021</v>
      </c>
      <c r="J544" s="159" t="s">
        <v>5219</v>
      </c>
      <c r="K544" s="1689" t="s">
        <v>5220</v>
      </c>
      <c r="L544" s="129"/>
      <c r="M544" s="129"/>
      <c r="N544" s="129"/>
      <c r="O544" s="129"/>
      <c r="P544" s="129"/>
      <c r="Q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row>
    <row r="545" spans="1:180" ht="25.5" customHeight="1">
      <c r="A545" s="1024" t="s">
        <v>1587</v>
      </c>
      <c r="B545" s="156" t="s">
        <v>5289</v>
      </c>
      <c r="C545" s="555">
        <v>45146</v>
      </c>
      <c r="D545" s="158">
        <v>46996</v>
      </c>
      <c r="E545" s="158"/>
      <c r="F545" s="158"/>
      <c r="G545" s="156" t="s">
        <v>1278</v>
      </c>
      <c r="H545" s="556" t="s">
        <v>5288</v>
      </c>
      <c r="I545" s="1685" t="s">
        <v>5290</v>
      </c>
      <c r="J545" s="159" t="s">
        <v>5291</v>
      </c>
      <c r="K545" s="1689" t="s">
        <v>5292</v>
      </c>
      <c r="L545" s="129"/>
      <c r="M545" s="129"/>
      <c r="N545" s="129"/>
      <c r="O545" s="129"/>
      <c r="P545" s="129"/>
      <c r="Q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row>
    <row r="546" spans="1:180" ht="48.75" customHeight="1">
      <c r="A546" s="1024" t="s">
        <v>1587</v>
      </c>
      <c r="B546" s="156" t="s">
        <v>5348</v>
      </c>
      <c r="C546" s="555">
        <v>45146</v>
      </c>
      <c r="D546" s="158">
        <v>46996</v>
      </c>
      <c r="E546" s="158" t="str">
        <f t="shared" ref="E546:E551" ca="1" si="85">IF(D546&lt;=$T$2,"CADUCADO","VIGENTE")</f>
        <v>VIGENTE</v>
      </c>
      <c r="F546" s="158" t="str">
        <f t="shared" ref="F546:F551" ca="1" si="86">IF($T$2&gt;=(EDATE(D546,-4)),"ALERTA","OK")</f>
        <v>OK</v>
      </c>
      <c r="G546" s="156" t="s">
        <v>1277</v>
      </c>
      <c r="H546" s="556" t="s">
        <v>5345</v>
      </c>
      <c r="I546" s="556" t="s">
        <v>5346</v>
      </c>
      <c r="J546" s="159" t="s">
        <v>5343</v>
      </c>
      <c r="K546" s="807" t="s">
        <v>5347</v>
      </c>
      <c r="L546" s="129"/>
      <c r="M546" s="129"/>
      <c r="N546" s="129"/>
      <c r="O546" s="129"/>
      <c r="P546" s="129"/>
      <c r="Q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row>
    <row r="547" spans="1:180" ht="35.25" customHeight="1">
      <c r="A547" s="1024" t="s">
        <v>1587</v>
      </c>
      <c r="B547" s="156" t="s">
        <v>5339</v>
      </c>
      <c r="C547" s="555">
        <v>45146</v>
      </c>
      <c r="D547" s="158">
        <v>46996</v>
      </c>
      <c r="E547" s="158" t="str">
        <f t="shared" ca="1" si="85"/>
        <v>VIGENTE</v>
      </c>
      <c r="F547" s="158" t="str">
        <f t="shared" ca="1" si="86"/>
        <v>OK</v>
      </c>
      <c r="G547" s="156" t="s">
        <v>1277</v>
      </c>
      <c r="H547" s="556" t="s">
        <v>5337</v>
      </c>
      <c r="I547" s="556" t="s">
        <v>5338</v>
      </c>
      <c r="J547" s="159"/>
      <c r="K547" s="807"/>
      <c r="L547" s="129"/>
      <c r="M547" s="129"/>
      <c r="N547" s="129"/>
      <c r="O547" s="129"/>
      <c r="P547" s="129"/>
      <c r="Q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row>
    <row r="548" spans="1:180" ht="35.25" customHeight="1">
      <c r="A548" s="1726" t="s">
        <v>1587</v>
      </c>
      <c r="B548" s="156" t="s">
        <v>5357</v>
      </c>
      <c r="C548" s="1654">
        <v>45146</v>
      </c>
      <c r="D548" s="1655">
        <v>45169</v>
      </c>
      <c r="E548" s="1655" t="str">
        <f t="shared" ca="1" si="85"/>
        <v>CADUCADO</v>
      </c>
      <c r="F548" s="1655" t="str">
        <f t="shared" ca="1" si="86"/>
        <v>ALERTA</v>
      </c>
      <c r="G548" s="1727" t="s">
        <v>1277</v>
      </c>
      <c r="H548" s="556" t="s">
        <v>5358</v>
      </c>
      <c r="I548" s="556" t="s">
        <v>5359</v>
      </c>
      <c r="J548" s="1729" t="s">
        <v>5343</v>
      </c>
      <c r="K548" s="807" t="s">
        <v>5360</v>
      </c>
      <c r="L548" s="129"/>
      <c r="M548" s="129"/>
      <c r="N548" s="129"/>
      <c r="O548" s="129"/>
      <c r="P548" s="129"/>
      <c r="Q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row>
    <row r="549" spans="1:180" ht="45" customHeight="1">
      <c r="A549" s="1726" t="s">
        <v>1587</v>
      </c>
      <c r="B549" s="156" t="s">
        <v>5353</v>
      </c>
      <c r="C549" s="1654">
        <v>45146</v>
      </c>
      <c r="D549" s="1655">
        <v>45169</v>
      </c>
      <c r="E549" s="1655" t="str">
        <f t="shared" ca="1" si="85"/>
        <v>CADUCADO</v>
      </c>
      <c r="F549" s="1655" t="str">
        <f t="shared" ca="1" si="86"/>
        <v>ALERTA</v>
      </c>
      <c r="G549" s="1727" t="s">
        <v>1277</v>
      </c>
      <c r="H549" s="556" t="s">
        <v>5354</v>
      </c>
      <c r="I549" s="556" t="s">
        <v>5355</v>
      </c>
      <c r="J549" s="159" t="s">
        <v>5195</v>
      </c>
      <c r="K549" s="807" t="s">
        <v>5356</v>
      </c>
      <c r="L549" s="129"/>
      <c r="M549" s="129"/>
      <c r="N549" s="129"/>
      <c r="O549" s="129"/>
      <c r="P549" s="129"/>
      <c r="Q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row>
    <row r="550" spans="1:180" ht="39" customHeight="1">
      <c r="A550" s="1726" t="s">
        <v>1587</v>
      </c>
      <c r="B550" s="156" t="s">
        <v>5349</v>
      </c>
      <c r="C550" s="1654">
        <v>45146</v>
      </c>
      <c r="D550" s="1655">
        <v>45169</v>
      </c>
      <c r="E550" s="1655" t="str">
        <f t="shared" ca="1" si="85"/>
        <v>CADUCADO</v>
      </c>
      <c r="F550" s="1655" t="str">
        <f t="shared" ca="1" si="86"/>
        <v>ALERTA</v>
      </c>
      <c r="G550" s="1727" t="s">
        <v>1277</v>
      </c>
      <c r="H550" s="556" t="s">
        <v>5350</v>
      </c>
      <c r="I550" s="556" t="s">
        <v>5351</v>
      </c>
      <c r="J550" s="1729" t="s">
        <v>5343</v>
      </c>
      <c r="K550" s="807" t="s">
        <v>5352</v>
      </c>
      <c r="L550" s="129"/>
      <c r="M550" s="129"/>
      <c r="N550" s="129"/>
      <c r="O550" s="129"/>
      <c r="P550" s="129"/>
      <c r="Q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row>
    <row r="551" spans="1:180" ht="52.5" customHeight="1">
      <c r="A551" s="1726" t="s">
        <v>1587</v>
      </c>
      <c r="B551" s="156" t="s">
        <v>5340</v>
      </c>
      <c r="C551" s="1654">
        <v>45146</v>
      </c>
      <c r="D551" s="1655">
        <v>45169</v>
      </c>
      <c r="E551" s="1655" t="str">
        <f t="shared" ca="1" si="85"/>
        <v>CADUCADO</v>
      </c>
      <c r="F551" s="1655" t="str">
        <f t="shared" ca="1" si="86"/>
        <v>ALERTA</v>
      </c>
      <c r="G551" s="1727" t="s">
        <v>1277</v>
      </c>
      <c r="H551" s="1656" t="s">
        <v>5341</v>
      </c>
      <c r="I551" s="1656" t="s">
        <v>5342</v>
      </c>
      <c r="J551" s="1729" t="s">
        <v>5343</v>
      </c>
      <c r="K551" s="1730" t="s">
        <v>5344</v>
      </c>
      <c r="L551" s="129"/>
      <c r="M551" s="129"/>
      <c r="N551" s="129"/>
      <c r="O551" s="129"/>
      <c r="P551" s="129"/>
      <c r="Q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row>
    <row r="552" spans="1:180" ht="33" customHeight="1">
      <c r="A552" s="1226" t="s">
        <v>1589</v>
      </c>
      <c r="B552" s="969" t="s">
        <v>5295</v>
      </c>
      <c r="C552" s="1227">
        <v>45169</v>
      </c>
      <c r="D552" s="1206">
        <v>46996</v>
      </c>
      <c r="E552" s="1206" t="str">
        <f t="shared" ref="E552:E557" ca="1" si="87">IF(D552&lt;=$T$2,"CADUCADO","VIGENTE")</f>
        <v>VIGENTE</v>
      </c>
      <c r="F552" s="1206" t="str">
        <f t="shared" ref="F552:F557" ca="1" si="88">IF($T$2&gt;=(EDATE(D552,-4)),"ALERTA","OK")</f>
        <v>OK</v>
      </c>
      <c r="G552" s="969" t="s">
        <v>1276</v>
      </c>
      <c r="H552" s="1228" t="s">
        <v>5293</v>
      </c>
      <c r="I552" s="1228" t="s">
        <v>5294</v>
      </c>
      <c r="J552" s="973"/>
      <c r="K552" s="1229"/>
    </row>
    <row r="553" spans="1:180" ht="60">
      <c r="A553" s="1024" t="s">
        <v>1588</v>
      </c>
      <c r="B553" s="156" t="s">
        <v>5303</v>
      </c>
      <c r="C553" s="555">
        <v>45169</v>
      </c>
      <c r="D553" s="158">
        <v>46996</v>
      </c>
      <c r="E553" s="1655" t="str">
        <f t="shared" ca="1" si="87"/>
        <v>VIGENTE</v>
      </c>
      <c r="F553" s="1655" t="str">
        <f t="shared" ca="1" si="88"/>
        <v>OK</v>
      </c>
      <c r="G553" s="156" t="s">
        <v>1276</v>
      </c>
      <c r="H553" s="91" t="s">
        <v>5296</v>
      </c>
      <c r="I553" s="556" t="s">
        <v>5310</v>
      </c>
      <c r="J553" s="156" t="s">
        <v>5324</v>
      </c>
      <c r="K553" s="1689" t="s">
        <v>5317</v>
      </c>
    </row>
    <row r="554" spans="1:180" ht="75">
      <c r="A554" s="1024" t="s">
        <v>1588</v>
      </c>
      <c r="B554" s="156" t="s">
        <v>5304</v>
      </c>
      <c r="C554" s="555">
        <v>45169</v>
      </c>
      <c r="D554" s="158">
        <v>46996</v>
      </c>
      <c r="E554" s="1655" t="str">
        <f t="shared" ca="1" si="87"/>
        <v>VIGENTE</v>
      </c>
      <c r="F554" s="1655" t="str">
        <f t="shared" ca="1" si="88"/>
        <v>OK</v>
      </c>
      <c r="G554" s="156" t="s">
        <v>1276</v>
      </c>
      <c r="H554" s="556" t="s">
        <v>5297</v>
      </c>
      <c r="I554" s="1685" t="s">
        <v>5311</v>
      </c>
      <c r="J554" s="156" t="s">
        <v>5325</v>
      </c>
      <c r="K554" s="807" t="s">
        <v>5318</v>
      </c>
    </row>
    <row r="555" spans="1:180" ht="75">
      <c r="A555" s="1024" t="s">
        <v>1588</v>
      </c>
      <c r="B555" s="156" t="s">
        <v>5305</v>
      </c>
      <c r="C555" s="555">
        <v>45169</v>
      </c>
      <c r="D555" s="158">
        <v>46996</v>
      </c>
      <c r="E555" s="1655" t="str">
        <f t="shared" ca="1" si="87"/>
        <v>VIGENTE</v>
      </c>
      <c r="F555" s="1655" t="str">
        <f t="shared" ca="1" si="88"/>
        <v>OK</v>
      </c>
      <c r="G555" s="156" t="s">
        <v>1276</v>
      </c>
      <c r="H555" s="556" t="s">
        <v>5298</v>
      </c>
      <c r="I555" s="1685" t="s">
        <v>5312</v>
      </c>
      <c r="J555" s="156" t="s">
        <v>5326</v>
      </c>
      <c r="K555" s="1689" t="s">
        <v>5319</v>
      </c>
    </row>
    <row r="556" spans="1:180" ht="60">
      <c r="A556" s="1024" t="s">
        <v>1588</v>
      </c>
      <c r="B556" s="156" t="s">
        <v>5306</v>
      </c>
      <c r="C556" s="555">
        <v>45169</v>
      </c>
      <c r="D556" s="158">
        <v>46996</v>
      </c>
      <c r="E556" s="1655" t="str">
        <f t="shared" ca="1" si="87"/>
        <v>VIGENTE</v>
      </c>
      <c r="F556" s="1655" t="str">
        <f t="shared" ca="1" si="88"/>
        <v>OK</v>
      </c>
      <c r="G556" s="156" t="s">
        <v>1276</v>
      </c>
      <c r="H556" s="556" t="s">
        <v>5299</v>
      </c>
      <c r="I556" s="556" t="s">
        <v>5313</v>
      </c>
      <c r="J556" s="156" t="s">
        <v>5326</v>
      </c>
      <c r="K556" s="1689" t="s">
        <v>5320</v>
      </c>
    </row>
    <row r="557" spans="1:180" ht="45">
      <c r="A557" s="1024" t="s">
        <v>1588</v>
      </c>
      <c r="B557" s="156" t="s">
        <v>5307</v>
      </c>
      <c r="C557" s="555">
        <v>45169</v>
      </c>
      <c r="D557" s="158">
        <v>46996</v>
      </c>
      <c r="E557" s="1655" t="str">
        <f t="shared" ca="1" si="87"/>
        <v>VIGENTE</v>
      </c>
      <c r="F557" s="1655" t="str">
        <f t="shared" ca="1" si="88"/>
        <v>OK</v>
      </c>
      <c r="G557" s="156" t="s">
        <v>1276</v>
      </c>
      <c r="H557" s="556" t="s">
        <v>5300</v>
      </c>
      <c r="I557" s="556" t="s">
        <v>5314</v>
      </c>
      <c r="J557" s="156" t="s">
        <v>4212</v>
      </c>
      <c r="K557" s="807" t="s">
        <v>5321</v>
      </c>
    </row>
    <row r="558" spans="1:180" ht="45">
      <c r="A558" s="1024" t="s">
        <v>1588</v>
      </c>
      <c r="B558" s="156" t="s">
        <v>5308</v>
      </c>
      <c r="C558" s="555">
        <v>45169</v>
      </c>
      <c r="D558" s="158">
        <v>46996</v>
      </c>
      <c r="E558" s="1655" t="str">
        <f t="shared" ref="E558:E565" ca="1" si="89">IF(D558&lt;=$T$2,"CADUCADO","VIGENTE")</f>
        <v>VIGENTE</v>
      </c>
      <c r="F558" s="1655" t="str">
        <f t="shared" ref="F558:F565" ca="1" si="90">IF($T$2&gt;=(EDATE(D558,-4)),"ALERTA","OK")</f>
        <v>OK</v>
      </c>
      <c r="G558" s="156" t="s">
        <v>1276</v>
      </c>
      <c r="H558" s="556" t="s">
        <v>5301</v>
      </c>
      <c r="I558" s="556" t="s">
        <v>5315</v>
      </c>
      <c r="J558" s="156" t="s">
        <v>4212</v>
      </c>
      <c r="K558" s="807" t="s">
        <v>5322</v>
      </c>
    </row>
    <row r="559" spans="1:180" ht="30">
      <c r="A559" s="1024" t="s">
        <v>1588</v>
      </c>
      <c r="B559" s="156" t="s">
        <v>5309</v>
      </c>
      <c r="C559" s="555">
        <v>45169</v>
      </c>
      <c r="D559" s="158">
        <v>46996</v>
      </c>
      <c r="E559" s="1655" t="str">
        <f t="shared" ca="1" si="89"/>
        <v>VIGENTE</v>
      </c>
      <c r="F559" s="1655" t="str">
        <f t="shared" ca="1" si="90"/>
        <v>OK</v>
      </c>
      <c r="G559" s="156" t="s">
        <v>1276</v>
      </c>
      <c r="H559" s="556" t="s">
        <v>5302</v>
      </c>
      <c r="I559" s="556" t="s">
        <v>5316</v>
      </c>
      <c r="J559" s="156" t="s">
        <v>5327</v>
      </c>
      <c r="K559" s="807" t="s">
        <v>5323</v>
      </c>
    </row>
    <row r="560" spans="1:180" ht="55.5" customHeight="1">
      <c r="A560" s="1024" t="s">
        <v>1587</v>
      </c>
      <c r="B560" s="156" t="s">
        <v>5367</v>
      </c>
      <c r="C560" s="1654">
        <v>45222</v>
      </c>
      <c r="D560" s="1655">
        <v>47057</v>
      </c>
      <c r="E560" s="1655" t="str">
        <f t="shared" ca="1" si="89"/>
        <v>VIGENTE</v>
      </c>
      <c r="F560" s="1655" t="str">
        <f t="shared" ca="1" si="90"/>
        <v>OK</v>
      </c>
      <c r="G560" s="156" t="s">
        <v>1278</v>
      </c>
      <c r="H560" s="1656" t="s">
        <v>5365</v>
      </c>
      <c r="I560" s="1656" t="s">
        <v>5366</v>
      </c>
      <c r="J560" s="1727" t="s">
        <v>5369</v>
      </c>
      <c r="K560" s="807" t="s">
        <v>5368</v>
      </c>
    </row>
    <row r="561" spans="1:27" ht="55.5" customHeight="1">
      <c r="A561" s="1024" t="s">
        <v>1587</v>
      </c>
      <c r="B561" s="156" t="s">
        <v>5431</v>
      </c>
      <c r="C561" s="1654">
        <v>45264</v>
      </c>
      <c r="D561" s="1655">
        <v>47118</v>
      </c>
      <c r="E561" s="1655" t="str">
        <f t="shared" ca="1" si="89"/>
        <v>VIGENTE</v>
      </c>
      <c r="F561" s="1655" t="str">
        <f t="shared" ca="1" si="90"/>
        <v>OK</v>
      </c>
      <c r="G561" s="156" t="s">
        <v>1277</v>
      </c>
      <c r="H561" s="556" t="s">
        <v>5432</v>
      </c>
      <c r="I561" s="556" t="s">
        <v>5433</v>
      </c>
      <c r="J561" s="156" t="s">
        <v>5434</v>
      </c>
      <c r="K561" s="807" t="s">
        <v>5435</v>
      </c>
    </row>
    <row r="562" spans="1:27" ht="55.5" customHeight="1">
      <c r="A562" s="1024" t="s">
        <v>1587</v>
      </c>
      <c r="B562" s="156" t="s">
        <v>5426</v>
      </c>
      <c r="C562" s="1654">
        <v>45264</v>
      </c>
      <c r="D562" s="1655">
        <v>47118</v>
      </c>
      <c r="E562" s="1655" t="str">
        <f t="shared" ca="1" si="89"/>
        <v>VIGENTE</v>
      </c>
      <c r="F562" s="1655" t="str">
        <f t="shared" ca="1" si="90"/>
        <v>OK</v>
      </c>
      <c r="G562" s="156" t="s">
        <v>1278</v>
      </c>
      <c r="H562" s="556" t="s">
        <v>5427</v>
      </c>
      <c r="I562" s="556" t="s">
        <v>5428</v>
      </c>
      <c r="J562" s="156" t="s">
        <v>5429</v>
      </c>
      <c r="K562" s="807" t="s">
        <v>5430</v>
      </c>
    </row>
    <row r="563" spans="1:27" ht="45">
      <c r="A563" s="1732" t="s">
        <v>1596</v>
      </c>
      <c r="B563" s="557" t="s">
        <v>5421</v>
      </c>
      <c r="C563" s="1734">
        <v>45264</v>
      </c>
      <c r="D563" s="1728">
        <v>47118</v>
      </c>
      <c r="E563" s="1728" t="str">
        <f t="shared" ca="1" si="89"/>
        <v>VIGENTE</v>
      </c>
      <c r="F563" s="1728" t="str">
        <f t="shared" ca="1" si="90"/>
        <v>OK</v>
      </c>
      <c r="G563" s="1733" t="s">
        <v>1277</v>
      </c>
      <c r="H563" s="1735" t="s">
        <v>5422</v>
      </c>
      <c r="I563" s="1735" t="s">
        <v>5423</v>
      </c>
      <c r="J563" s="999" t="s">
        <v>5424</v>
      </c>
      <c r="K563" s="876" t="s">
        <v>5425</v>
      </c>
    </row>
    <row r="564" spans="1:27" ht="45">
      <c r="A564" s="1025" t="s">
        <v>1596</v>
      </c>
      <c r="B564" s="557" t="s">
        <v>5463</v>
      </c>
      <c r="C564" s="1734">
        <v>45351</v>
      </c>
      <c r="D564" s="1728">
        <v>47177</v>
      </c>
      <c r="E564" s="1728" t="str">
        <f t="shared" ca="1" si="89"/>
        <v>VIGENTE</v>
      </c>
      <c r="F564" s="1728" t="str">
        <f t="shared" ca="1" si="90"/>
        <v>OK</v>
      </c>
      <c r="G564" s="557" t="s">
        <v>1277</v>
      </c>
      <c r="H564" s="1735" t="s">
        <v>5464</v>
      </c>
      <c r="I564" s="1735" t="s">
        <v>5465</v>
      </c>
      <c r="J564" s="999" t="s">
        <v>5466</v>
      </c>
      <c r="K564" s="876" t="s">
        <v>5467</v>
      </c>
    </row>
    <row r="565" spans="1:27" s="126" customFormat="1" ht="60">
      <c r="A565" s="1745" t="s">
        <v>1587</v>
      </c>
      <c r="B565" s="156" t="s">
        <v>5489</v>
      </c>
      <c r="C565" s="1747">
        <v>45398</v>
      </c>
      <c r="D565" s="1748">
        <v>47238</v>
      </c>
      <c r="E565" s="1655" t="str">
        <f t="shared" ca="1" si="89"/>
        <v>VIGENTE</v>
      </c>
      <c r="F565" s="1655" t="str">
        <f t="shared" ca="1" si="90"/>
        <v>OK</v>
      </c>
      <c r="G565" s="1746" t="s">
        <v>1278</v>
      </c>
      <c r="H565" s="1749" t="s">
        <v>5490</v>
      </c>
      <c r="I565" s="1749" t="s">
        <v>5491</v>
      </c>
      <c r="J565" s="1750" t="s">
        <v>5492</v>
      </c>
      <c r="K565" s="1751" t="s">
        <v>5493</v>
      </c>
      <c r="L565" s="136"/>
      <c r="M565" s="136"/>
      <c r="N565" s="136"/>
      <c r="R565" s="1948"/>
      <c r="S565" s="1948"/>
      <c r="T565" s="1948"/>
      <c r="U565" s="1948"/>
      <c r="V565" s="1948"/>
      <c r="W565" s="1948"/>
      <c r="X565" s="1948"/>
      <c r="Y565" s="1948"/>
      <c r="Z565" s="1948"/>
      <c r="AA565" s="1948"/>
    </row>
    <row r="566" spans="1:27" ht="60">
      <c r="A566" s="1745" t="s">
        <v>1587</v>
      </c>
      <c r="B566" s="156" t="s">
        <v>5494</v>
      </c>
      <c r="C566" s="1747">
        <v>45400</v>
      </c>
      <c r="D566" s="1748">
        <v>47238</v>
      </c>
      <c r="E566" s="1748" t="str">
        <f t="shared" ref="E566" ca="1" si="91">IF(D566&lt;=$T$2,"CADUCADO","VIGENTE")</f>
        <v>VIGENTE</v>
      </c>
      <c r="F566" s="1748" t="str">
        <f t="shared" ref="F566" ca="1" si="92">IF($T$2&gt;=(EDATE(D566,-4)),"ALERTA","OK")</f>
        <v>OK</v>
      </c>
      <c r="G566" s="1746" t="s">
        <v>1278</v>
      </c>
      <c r="H566" s="556" t="s">
        <v>5495</v>
      </c>
      <c r="I566" s="556" t="s">
        <v>5496</v>
      </c>
      <c r="J566" s="159" t="s">
        <v>5497</v>
      </c>
      <c r="K566" s="807" t="s">
        <v>5498</v>
      </c>
    </row>
    <row r="567" spans="1:27" ht="45">
      <c r="A567" s="1025" t="s">
        <v>1597</v>
      </c>
      <c r="B567" s="557" t="s">
        <v>5686</v>
      </c>
      <c r="C567" s="1853">
        <v>45609</v>
      </c>
      <c r="D567" s="559">
        <v>47452</v>
      </c>
      <c r="E567" s="559" t="str">
        <f t="shared" ref="E567:E578" ca="1" si="93">IF(D567&lt;=$T$2,"CADUCADO","VIGENTE")</f>
        <v>VIGENTE</v>
      </c>
      <c r="F567" s="559" t="str">
        <f t="shared" ref="F567:F578" ca="1" si="94">IF($T$2&gt;=(EDATE(D567,-4)),"ALERTA","OK")</f>
        <v>OK</v>
      </c>
      <c r="G567" s="557" t="s">
        <v>1277</v>
      </c>
      <c r="H567" s="1854" t="s">
        <v>5692</v>
      </c>
      <c r="I567" s="560" t="s">
        <v>5693</v>
      </c>
      <c r="J567" s="999" t="s">
        <v>5690</v>
      </c>
      <c r="K567" s="876" t="s">
        <v>5694</v>
      </c>
    </row>
    <row r="568" spans="1:27" ht="45">
      <c r="A568" s="1025" t="s">
        <v>1597</v>
      </c>
      <c r="B568" s="557" t="s">
        <v>5687</v>
      </c>
      <c r="C568" s="1853">
        <v>45609</v>
      </c>
      <c r="D568" s="559">
        <v>47452</v>
      </c>
      <c r="E568" s="559" t="str">
        <f t="shared" ca="1" si="93"/>
        <v>VIGENTE</v>
      </c>
      <c r="F568" s="559" t="str">
        <f t="shared" ca="1" si="94"/>
        <v>OK</v>
      </c>
      <c r="G568" s="557" t="s">
        <v>1278</v>
      </c>
      <c r="H568" s="560" t="s">
        <v>5688</v>
      </c>
      <c r="I568" s="560" t="s">
        <v>5689</v>
      </c>
      <c r="J568" s="999" t="s">
        <v>5690</v>
      </c>
      <c r="K568" s="876" t="s">
        <v>5691</v>
      </c>
    </row>
    <row r="569" spans="1:27" ht="45">
      <c r="A569" s="1858" t="s">
        <v>1597</v>
      </c>
      <c r="B569" s="557" t="s">
        <v>5739</v>
      </c>
      <c r="C569" s="1860">
        <v>45656</v>
      </c>
      <c r="D569" s="1857">
        <v>47483</v>
      </c>
      <c r="E569" s="1857" t="str">
        <f t="shared" ca="1" si="93"/>
        <v>VIGENTE</v>
      </c>
      <c r="F569" s="1857" t="str">
        <f t="shared" ca="1" si="94"/>
        <v>OK</v>
      </c>
      <c r="G569" s="1859" t="s">
        <v>1278</v>
      </c>
      <c r="H569" s="1854" t="s">
        <v>5740</v>
      </c>
      <c r="I569" s="1854" t="s">
        <v>5741</v>
      </c>
      <c r="J569" s="1861" t="s">
        <v>5742</v>
      </c>
      <c r="K569" s="1862" t="s">
        <v>5743</v>
      </c>
    </row>
    <row r="570" spans="1:27" ht="30">
      <c r="A570" s="1024" t="s">
        <v>1587</v>
      </c>
      <c r="B570" s="156" t="s">
        <v>5750</v>
      </c>
      <c r="C570" s="555">
        <v>45639</v>
      </c>
      <c r="D570" s="158">
        <v>47483</v>
      </c>
      <c r="E570" s="1856" t="str">
        <f t="shared" ca="1" si="93"/>
        <v>VIGENTE</v>
      </c>
      <c r="F570" s="1856" t="str">
        <f t="shared" ca="1" si="94"/>
        <v>OK</v>
      </c>
      <c r="G570" s="156" t="s">
        <v>1277</v>
      </c>
      <c r="H570" s="556" t="s">
        <v>3985</v>
      </c>
      <c r="I570" s="1685" t="s">
        <v>5751</v>
      </c>
      <c r="J570" s="159" t="s">
        <v>5752</v>
      </c>
      <c r="K570" s="1689" t="s">
        <v>5753</v>
      </c>
    </row>
    <row r="571" spans="1:27" ht="30">
      <c r="A571" s="1024" t="s">
        <v>1587</v>
      </c>
      <c r="B571" s="156" t="s">
        <v>5770</v>
      </c>
      <c r="C571" s="1869">
        <v>45684</v>
      </c>
      <c r="D571" s="1870">
        <v>47514</v>
      </c>
      <c r="E571" s="1870" t="str">
        <f t="shared" ca="1" si="93"/>
        <v>VIGENTE</v>
      </c>
      <c r="F571" s="1870" t="str">
        <f t="shared" ca="1" si="94"/>
        <v>OK</v>
      </c>
      <c r="G571" s="156" t="s">
        <v>1277</v>
      </c>
      <c r="H571" s="1871" t="s">
        <v>5766</v>
      </c>
      <c r="I571" s="1871" t="s">
        <v>5767</v>
      </c>
      <c r="J571" s="1872" t="s">
        <v>5768</v>
      </c>
      <c r="K571" s="1873" t="s">
        <v>5769</v>
      </c>
    </row>
    <row r="572" spans="1:27" ht="30">
      <c r="A572" s="1024" t="s">
        <v>1587</v>
      </c>
      <c r="B572" s="156" t="s">
        <v>5774</v>
      </c>
      <c r="C572" s="1874">
        <v>45685</v>
      </c>
      <c r="D572" s="158">
        <v>47514</v>
      </c>
      <c r="E572" s="158" t="str">
        <f t="shared" ca="1" si="93"/>
        <v>VIGENTE</v>
      </c>
      <c r="F572" s="158" t="str">
        <f t="shared" ca="1" si="94"/>
        <v>OK</v>
      </c>
      <c r="G572" s="156" t="s">
        <v>1277</v>
      </c>
      <c r="H572" s="556" t="s">
        <v>5771</v>
      </c>
      <c r="I572" s="556" t="s">
        <v>5772</v>
      </c>
      <c r="J572" s="159" t="s">
        <v>93</v>
      </c>
      <c r="K572" s="807" t="s">
        <v>5773</v>
      </c>
    </row>
    <row r="573" spans="1:27" ht="45">
      <c r="A573" s="1024" t="s">
        <v>1587</v>
      </c>
      <c r="B573" s="156" t="s">
        <v>5793</v>
      </c>
      <c r="C573" s="1874">
        <v>45712</v>
      </c>
      <c r="D573" s="158">
        <v>47542</v>
      </c>
      <c r="E573" s="158" t="str">
        <f t="shared" ca="1" si="93"/>
        <v>VIGENTE</v>
      </c>
      <c r="F573" s="158" t="str">
        <f t="shared" ca="1" si="94"/>
        <v>OK</v>
      </c>
      <c r="G573" s="156" t="s">
        <v>1278</v>
      </c>
      <c r="H573" s="556" t="s">
        <v>5794</v>
      </c>
      <c r="I573" s="556" t="s">
        <v>5795</v>
      </c>
      <c r="J573" s="159" t="s">
        <v>3144</v>
      </c>
      <c r="K573" s="807" t="s">
        <v>5796</v>
      </c>
    </row>
    <row r="574" spans="1:27" ht="60">
      <c r="A574" s="1025" t="s">
        <v>1596</v>
      </c>
      <c r="B574" s="557" t="s">
        <v>5806</v>
      </c>
      <c r="C574" s="1853">
        <v>45729</v>
      </c>
      <c r="D574" s="559">
        <v>47573</v>
      </c>
      <c r="E574" s="559" t="str">
        <f t="shared" ca="1" si="93"/>
        <v>VIGENTE</v>
      </c>
      <c r="F574" s="559" t="str">
        <f t="shared" ca="1" si="94"/>
        <v>OK</v>
      </c>
      <c r="G574" s="557" t="s">
        <v>1277</v>
      </c>
      <c r="H574" s="560" t="s">
        <v>5807</v>
      </c>
      <c r="I574" s="560" t="s">
        <v>5808</v>
      </c>
      <c r="J574" s="999" t="s">
        <v>5809</v>
      </c>
      <c r="K574" s="876" t="s">
        <v>5810</v>
      </c>
    </row>
    <row r="575" spans="1:27" ht="45">
      <c r="A575" s="1918" t="s">
        <v>1587</v>
      </c>
      <c r="B575" s="156" t="s">
        <v>5824</v>
      </c>
      <c r="C575" s="1869">
        <v>45797</v>
      </c>
      <c r="D575" s="1870">
        <v>47634</v>
      </c>
      <c r="E575" s="1870" t="str">
        <f ca="1">IF(D575&lt;=$T$2,"CADUCADO","VIGENTE")</f>
        <v>VIGENTE</v>
      </c>
      <c r="F575" s="1870" t="str">
        <f ca="1">IF($T$2&gt;=(EDATE(D575,-4)),"ALERTA","OK")</f>
        <v>OK</v>
      </c>
      <c r="G575" s="1919" t="s">
        <v>1277</v>
      </c>
      <c r="H575" s="1871" t="s">
        <v>5825</v>
      </c>
      <c r="I575" s="1871" t="s">
        <v>5826</v>
      </c>
      <c r="J575" s="1872" t="s">
        <v>743</v>
      </c>
      <c r="K575" s="807" t="s">
        <v>5827</v>
      </c>
    </row>
    <row r="576" spans="1:27" ht="60">
      <c r="A576" s="1024" t="s">
        <v>1587</v>
      </c>
      <c r="B576" s="156" t="s">
        <v>5828</v>
      </c>
      <c r="C576" s="1874">
        <v>45797</v>
      </c>
      <c r="D576" s="158">
        <v>47634</v>
      </c>
      <c r="E576" s="158" t="str">
        <f ca="1">IF(D576&lt;=$T$2,"CADUCADO","VIGENTE")</f>
        <v>VIGENTE</v>
      </c>
      <c r="F576" s="158" t="str">
        <f ca="1">IF($T$2&gt;=(EDATE(D576,-4)),"ALERTA","OK")</f>
        <v>OK</v>
      </c>
      <c r="G576" s="156" t="s">
        <v>1276</v>
      </c>
      <c r="H576" s="556" t="s">
        <v>5829</v>
      </c>
      <c r="I576" s="556" t="s">
        <v>5830</v>
      </c>
      <c r="J576" s="159" t="s">
        <v>5831</v>
      </c>
      <c r="K576" s="807" t="s">
        <v>5832</v>
      </c>
    </row>
    <row r="577" spans="1:11" ht="30">
      <c r="A577" s="1024" t="s">
        <v>1587</v>
      </c>
      <c r="B577" s="156" t="s">
        <v>5818</v>
      </c>
      <c r="C577" s="1869">
        <v>45797</v>
      </c>
      <c r="D577" s="1870">
        <v>47634</v>
      </c>
      <c r="E577" s="1870" t="str">
        <f ca="1">IF(D577&lt;=$T$2,"CADUCADO","VIGENTE")</f>
        <v>VIGENTE</v>
      </c>
      <c r="F577" s="1870" t="str">
        <f ca="1">IF($T$2&gt;=(EDATE(D577,-4)),"ALERTA","OK")</f>
        <v>OK</v>
      </c>
      <c r="G577" s="156" t="s">
        <v>1277</v>
      </c>
      <c r="H577" s="1871" t="s">
        <v>5816</v>
      </c>
      <c r="I577" s="1871" t="s">
        <v>5817</v>
      </c>
      <c r="J577" s="1872"/>
      <c r="K577" s="1873"/>
    </row>
    <row r="578" spans="1:11" ht="30">
      <c r="A578" s="1024" t="s">
        <v>1587</v>
      </c>
      <c r="B578" s="156" t="s">
        <v>5811</v>
      </c>
      <c r="C578" s="1874">
        <v>45797</v>
      </c>
      <c r="D578" s="158">
        <v>47634</v>
      </c>
      <c r="E578" s="158" t="str">
        <f t="shared" ca="1" si="93"/>
        <v>VIGENTE</v>
      </c>
      <c r="F578" s="158" t="str">
        <f t="shared" ca="1" si="94"/>
        <v>OK</v>
      </c>
      <c r="G578" s="156" t="s">
        <v>1277</v>
      </c>
      <c r="H578" s="556" t="s">
        <v>5812</v>
      </c>
      <c r="I578" s="556" t="s">
        <v>5813</v>
      </c>
      <c r="J578" s="159" t="s">
        <v>5814</v>
      </c>
      <c r="K578" s="807" t="s">
        <v>5815</v>
      </c>
    </row>
    <row r="579" spans="1:11" ht="45">
      <c r="A579" s="1024" t="s">
        <v>1587</v>
      </c>
      <c r="B579" s="156" t="s">
        <v>5867</v>
      </c>
      <c r="C579" s="1874">
        <v>45811</v>
      </c>
      <c r="D579" s="158">
        <v>47664</v>
      </c>
      <c r="E579" s="158" t="str">
        <f ca="1">IF(D579&lt;=$T$2,"CADUCADO","VIGENTE")</f>
        <v>VIGENTE</v>
      </c>
      <c r="F579" s="158" t="str">
        <f ca="1">IF($T$2&gt;=(EDATE(D579,-4)),"ALERTA","OK")</f>
        <v>OK</v>
      </c>
      <c r="G579" s="156" t="s">
        <v>1277</v>
      </c>
      <c r="H579" s="556" t="s">
        <v>5868</v>
      </c>
      <c r="I579" s="556" t="s">
        <v>5869</v>
      </c>
      <c r="J579" s="159" t="s">
        <v>5870</v>
      </c>
      <c r="K579" s="807" t="s">
        <v>5871</v>
      </c>
    </row>
    <row r="580" spans="1:11" ht="45">
      <c r="A580" s="1918" t="s">
        <v>1587</v>
      </c>
      <c r="B580" s="1919" t="s">
        <v>5862</v>
      </c>
      <c r="C580" s="1869">
        <v>45811</v>
      </c>
      <c r="D580" s="1870">
        <v>47664</v>
      </c>
      <c r="E580" s="1870" t="str">
        <f ca="1">IF(D580&lt;=$T$2,"CADUCADO","VIGENTE")</f>
        <v>VIGENTE</v>
      </c>
      <c r="F580" s="1870" t="str">
        <f ca="1">IF($T$2&gt;=(EDATE(D580,-4)),"ALERTA","OK")</f>
        <v>OK</v>
      </c>
      <c r="G580" s="1919" t="s">
        <v>1277</v>
      </c>
      <c r="H580" s="1871" t="s">
        <v>5863</v>
      </c>
      <c r="I580" s="556" t="s">
        <v>5864</v>
      </c>
      <c r="J580" s="159" t="s">
        <v>5865</v>
      </c>
      <c r="K580" s="807" t="s">
        <v>5866</v>
      </c>
    </row>
    <row r="581" spans="1:11" ht="30">
      <c r="A581" s="1024" t="s">
        <v>1587</v>
      </c>
      <c r="B581" s="156" t="s">
        <v>5857</v>
      </c>
      <c r="C581" s="1874">
        <v>45811</v>
      </c>
      <c r="D581" s="158">
        <v>47664</v>
      </c>
      <c r="E581" s="158" t="str">
        <f ca="1">IF(D581&lt;=$T$2,"CADUCADO","VIGENTE")</f>
        <v>VIGENTE</v>
      </c>
      <c r="F581" s="158" t="str">
        <f ca="1">IF($T$2&gt;=(EDATE(D581,-4)),"ALERTA","OK")</f>
        <v>OK</v>
      </c>
      <c r="G581" s="156" t="s">
        <v>1277</v>
      </c>
      <c r="H581" s="556" t="s">
        <v>5858</v>
      </c>
      <c r="I581" s="556" t="s">
        <v>5859</v>
      </c>
      <c r="J581" s="159" t="s">
        <v>5860</v>
      </c>
      <c r="K581" s="807" t="s">
        <v>5861</v>
      </c>
    </row>
    <row r="582" spans="1:11" ht="30">
      <c r="A582" s="1024" t="s">
        <v>1587</v>
      </c>
      <c r="B582" s="156" t="s">
        <v>5856</v>
      </c>
      <c r="C582" s="555">
        <v>45817</v>
      </c>
      <c r="D582" s="158">
        <v>47664</v>
      </c>
      <c r="E582" s="158" t="str">
        <f t="shared" ref="E582:E584" ca="1" si="95">IF(D582&lt;=$T$2,"CADUCADO","VIGENTE")</f>
        <v>VIGENTE</v>
      </c>
      <c r="F582" s="158" t="str">
        <f t="shared" ref="F582:F584" ca="1" si="96">IF($T$2&gt;=(EDATE(D582,-4)),"ALERTA","OK")</f>
        <v>OK</v>
      </c>
      <c r="G582" s="156" t="s">
        <v>1278</v>
      </c>
      <c r="H582" s="556" t="s">
        <v>5852</v>
      </c>
      <c r="I582" s="1685" t="s">
        <v>5853</v>
      </c>
      <c r="J582" s="159" t="s">
        <v>5854</v>
      </c>
      <c r="K582" s="1689" t="s">
        <v>5855</v>
      </c>
    </row>
    <row r="583" spans="1:11" ht="30">
      <c r="A583" s="1024" t="s">
        <v>1587</v>
      </c>
      <c r="B583" s="156" t="s">
        <v>5872</v>
      </c>
      <c r="C583" s="555">
        <v>45818</v>
      </c>
      <c r="D583" s="158">
        <v>47664</v>
      </c>
      <c r="E583" s="158" t="str">
        <f t="shared" ca="1" si="95"/>
        <v>VIGENTE</v>
      </c>
      <c r="F583" s="158" t="str">
        <f t="shared" ca="1" si="96"/>
        <v>OK</v>
      </c>
      <c r="G583" s="156" t="s">
        <v>1276</v>
      </c>
      <c r="H583" s="556" t="s">
        <v>5873</v>
      </c>
      <c r="I583" s="1685" t="s">
        <v>5874</v>
      </c>
      <c r="J583" s="159" t="s">
        <v>5875</v>
      </c>
      <c r="K583" s="1689" t="s">
        <v>5876</v>
      </c>
    </row>
    <row r="584" spans="1:11" ht="45">
      <c r="A584" s="1024" t="s">
        <v>1587</v>
      </c>
      <c r="B584" s="156" t="s">
        <v>6094</v>
      </c>
      <c r="C584" s="555">
        <v>45876</v>
      </c>
      <c r="D584" s="158">
        <v>47726</v>
      </c>
      <c r="E584" s="158" t="str">
        <f t="shared" ca="1" si="95"/>
        <v>VIGENTE</v>
      </c>
      <c r="F584" s="158" t="str">
        <f t="shared" ca="1" si="96"/>
        <v>OK</v>
      </c>
      <c r="G584" s="156" t="s">
        <v>1277</v>
      </c>
      <c r="H584" s="556" t="s">
        <v>6095</v>
      </c>
      <c r="I584" s="1685" t="s">
        <v>6096</v>
      </c>
      <c r="J584" s="159" t="s">
        <v>6097</v>
      </c>
      <c r="K584" s="1689" t="s">
        <v>6098</v>
      </c>
    </row>
    <row r="585" spans="1:11" ht="60">
      <c r="A585" s="2413" t="s">
        <v>1587</v>
      </c>
      <c r="B585" s="2414" t="s">
        <v>6109</v>
      </c>
      <c r="C585" s="2415">
        <v>45910</v>
      </c>
      <c r="D585" s="2416">
        <v>47756</v>
      </c>
      <c r="E585" s="2416" t="str">
        <f t="shared" ref="E585:E591" ca="1" si="97">IF(D585&lt;=$T$2,"CADUCADO","VIGENTE")</f>
        <v>VIGENTE</v>
      </c>
      <c r="F585" s="2416" t="str">
        <f t="shared" ref="F585:F591" ca="1" si="98">IF($T$2&gt;=(EDATE(D585,-4)),"ALERTA","OK")</f>
        <v>OK</v>
      </c>
      <c r="G585" s="2414" t="s">
        <v>1276</v>
      </c>
      <c r="H585" s="2417" t="s">
        <v>6110</v>
      </c>
      <c r="I585" s="2417" t="s">
        <v>6111</v>
      </c>
      <c r="J585" s="2418" t="s">
        <v>6112</v>
      </c>
      <c r="K585" s="2419" t="s">
        <v>6113</v>
      </c>
    </row>
    <row r="586" spans="1:11" ht="30">
      <c r="A586" s="2428" t="s">
        <v>1589</v>
      </c>
      <c r="B586" s="2429" t="s">
        <v>6132</v>
      </c>
      <c r="C586" s="2430">
        <v>45937</v>
      </c>
      <c r="D586" s="2431">
        <v>47787</v>
      </c>
      <c r="E586" s="2431" t="str">
        <f t="shared" ca="1" si="97"/>
        <v>VIGENTE</v>
      </c>
      <c r="F586" s="2431" t="str">
        <f t="shared" ca="1" si="98"/>
        <v>OK</v>
      </c>
      <c r="G586" s="2429" t="s">
        <v>1277</v>
      </c>
      <c r="H586" s="2432" t="s">
        <v>6131</v>
      </c>
      <c r="I586" s="2432" t="s">
        <v>6133</v>
      </c>
      <c r="J586" s="2433" t="s">
        <v>6134</v>
      </c>
      <c r="K586" s="2434"/>
    </row>
    <row r="587" spans="1:11" ht="45">
      <c r="A587" s="1024" t="s">
        <v>1588</v>
      </c>
      <c r="B587" s="156" t="s">
        <v>6135</v>
      </c>
      <c r="C587" s="2415">
        <v>45937</v>
      </c>
      <c r="D587" s="2416">
        <v>47787</v>
      </c>
      <c r="E587" s="2416" t="str">
        <f t="shared" ca="1" si="97"/>
        <v>VIGENTE</v>
      </c>
      <c r="F587" s="2416" t="str">
        <f t="shared" ca="1" si="98"/>
        <v>OK</v>
      </c>
      <c r="G587" s="156" t="s">
        <v>1277</v>
      </c>
      <c r="H587" s="2417" t="s">
        <v>6137</v>
      </c>
      <c r="I587" s="2417" t="s">
        <v>6142</v>
      </c>
      <c r="J587" s="159" t="s">
        <v>6146</v>
      </c>
      <c r="K587" s="807" t="s">
        <v>6150</v>
      </c>
    </row>
    <row r="588" spans="1:11" ht="45">
      <c r="A588" s="1024" t="s">
        <v>1588</v>
      </c>
      <c r="B588" s="156" t="s">
        <v>6136</v>
      </c>
      <c r="C588" s="2415">
        <v>45937</v>
      </c>
      <c r="D588" s="2416">
        <v>47787</v>
      </c>
      <c r="E588" s="158" t="str">
        <f t="shared" ca="1" si="97"/>
        <v>VIGENTE</v>
      </c>
      <c r="F588" s="158" t="str">
        <f t="shared" ca="1" si="98"/>
        <v>OK</v>
      </c>
      <c r="G588" s="156" t="s">
        <v>1277</v>
      </c>
      <c r="H588" s="556" t="s">
        <v>6138</v>
      </c>
      <c r="I588" s="556" t="s">
        <v>6143</v>
      </c>
      <c r="J588" s="159" t="s">
        <v>6147</v>
      </c>
      <c r="K588" s="807" t="s">
        <v>6151</v>
      </c>
    </row>
    <row r="589" spans="1:11" ht="45">
      <c r="A589" s="1024" t="s">
        <v>1588</v>
      </c>
      <c r="B589" s="156" t="s">
        <v>6132</v>
      </c>
      <c r="C589" s="2415">
        <v>45937</v>
      </c>
      <c r="D589" s="2416">
        <v>47787</v>
      </c>
      <c r="E589" s="158" t="str">
        <f t="shared" ca="1" si="97"/>
        <v>VIGENTE</v>
      </c>
      <c r="F589" s="158" t="str">
        <f t="shared" ca="1" si="98"/>
        <v>OK</v>
      </c>
      <c r="G589" s="156" t="s">
        <v>1277</v>
      </c>
      <c r="H589" s="556" t="s">
        <v>6139</v>
      </c>
      <c r="I589" s="556" t="s">
        <v>6144</v>
      </c>
      <c r="J589" s="159" t="s">
        <v>6148</v>
      </c>
      <c r="K589" s="807" t="s">
        <v>6152</v>
      </c>
    </row>
    <row r="590" spans="1:11">
      <c r="A590" s="1024" t="s">
        <v>1588</v>
      </c>
      <c r="B590" s="156" t="s">
        <v>6132</v>
      </c>
      <c r="C590" s="2415">
        <v>45937</v>
      </c>
      <c r="D590" s="2416">
        <v>47787</v>
      </c>
      <c r="E590" s="158" t="str">
        <f t="shared" ca="1" si="97"/>
        <v>VIGENTE</v>
      </c>
      <c r="F590" s="158" t="str">
        <f t="shared" ca="1" si="98"/>
        <v>OK</v>
      </c>
      <c r="G590" s="156" t="s">
        <v>1277</v>
      </c>
      <c r="H590" s="556" t="s">
        <v>6140</v>
      </c>
      <c r="I590" s="556" t="s">
        <v>6145</v>
      </c>
      <c r="J590" s="65" t="s">
        <v>6149</v>
      </c>
      <c r="K590" s="807" t="s">
        <v>6153</v>
      </c>
    </row>
    <row r="591" spans="1:11">
      <c r="A591" s="1024" t="s">
        <v>1588</v>
      </c>
      <c r="B591" s="156" t="s">
        <v>6132</v>
      </c>
      <c r="C591" s="2415">
        <v>45937</v>
      </c>
      <c r="D591" s="2416">
        <v>47787</v>
      </c>
      <c r="E591" s="158" t="str">
        <f t="shared" ca="1" si="97"/>
        <v>VIGENTE</v>
      </c>
      <c r="F591" s="158" t="str">
        <f t="shared" ca="1" si="98"/>
        <v>OK</v>
      </c>
      <c r="G591" s="156" t="s">
        <v>1277</v>
      </c>
      <c r="H591" s="556" t="s">
        <v>6141</v>
      </c>
      <c r="I591" s="556" t="s">
        <v>6145</v>
      </c>
      <c r="J591" s="159" t="s">
        <v>6149</v>
      </c>
      <c r="K591" s="807" t="s">
        <v>6154</v>
      </c>
    </row>
    <row r="592" spans="1:11" ht="45">
      <c r="A592" s="1024" t="s">
        <v>1587</v>
      </c>
      <c r="B592" s="156" t="s">
        <v>6094</v>
      </c>
      <c r="C592" s="555">
        <v>45876</v>
      </c>
      <c r="D592" s="158">
        <v>47726</v>
      </c>
      <c r="E592" s="158" t="str">
        <f t="shared" ref="E592" ca="1" si="99">IF(D592&lt;=$T$2,"CADUCADO","VIGENTE")</f>
        <v>VIGENTE</v>
      </c>
      <c r="F592" s="158" t="str">
        <f t="shared" ref="F592" ca="1" si="100">IF($T$2&gt;=(EDATE(D592,-4)),"ALERTA","OK")</f>
        <v>OK</v>
      </c>
      <c r="G592" s="156" t="s">
        <v>1277</v>
      </c>
      <c r="H592" s="556" t="s">
        <v>6095</v>
      </c>
      <c r="I592" s="1685" t="s">
        <v>6096</v>
      </c>
      <c r="J592" s="159" t="s">
        <v>6097</v>
      </c>
      <c r="K592" s="1689" t="s">
        <v>6098</v>
      </c>
    </row>
    <row r="593" spans="1:14" ht="60">
      <c r="A593" s="1024" t="s">
        <v>1587</v>
      </c>
      <c r="B593" s="156" t="s">
        <v>6109</v>
      </c>
      <c r="C593" s="555">
        <v>45910</v>
      </c>
      <c r="D593" s="158">
        <v>47756</v>
      </c>
      <c r="E593" s="158" t="str">
        <f t="shared" ref="E593" ca="1" si="101">IF(D593&lt;=$T$2,"CADUCADO","VIGENTE")</f>
        <v>VIGENTE</v>
      </c>
      <c r="F593" s="158" t="str">
        <f t="shared" ref="F593" ca="1" si="102">IF($T$2&gt;=(EDATE(D593,-4)),"ALERTA","OK")</f>
        <v>OK</v>
      </c>
      <c r="G593" s="156" t="s">
        <v>1276</v>
      </c>
      <c r="H593" s="2435" t="s">
        <v>6110</v>
      </c>
      <c r="I593" s="1685" t="s">
        <v>6111</v>
      </c>
      <c r="J593" s="159" t="s">
        <v>6112</v>
      </c>
      <c r="K593" s="1689" t="s">
        <v>6113</v>
      </c>
    </row>
    <row r="594" spans="1:14" ht="45">
      <c r="A594" s="2413" t="s">
        <v>1587</v>
      </c>
      <c r="B594" s="2414" t="s">
        <v>6158</v>
      </c>
      <c r="C594" s="2415">
        <v>45936</v>
      </c>
      <c r="D594" s="2416">
        <v>47787</v>
      </c>
      <c r="E594" s="2416" t="str">
        <f t="shared" ref="E594:E602" ca="1" si="103">IF(D594&lt;=$T$2,"CADUCADO","VIGENTE")</f>
        <v>VIGENTE</v>
      </c>
      <c r="F594" s="2416" t="str">
        <f t="shared" ref="F594:F602" ca="1" si="104">IF($T$2&gt;=(EDATE(D594,-4)),"ALERTA","OK")</f>
        <v>OK</v>
      </c>
      <c r="G594" s="2414" t="s">
        <v>1278</v>
      </c>
      <c r="H594" s="2417" t="s">
        <v>6159</v>
      </c>
      <c r="I594" s="2417" t="s">
        <v>6160</v>
      </c>
      <c r="J594" s="2418" t="s">
        <v>6161</v>
      </c>
      <c r="K594" s="2419" t="s">
        <v>6162</v>
      </c>
    </row>
    <row r="595" spans="1:14" ht="30">
      <c r="A595" s="1226" t="s">
        <v>1589</v>
      </c>
      <c r="B595" s="969" t="s">
        <v>6132</v>
      </c>
      <c r="C595" s="2436">
        <v>45937</v>
      </c>
      <c r="D595" s="1206">
        <v>47787</v>
      </c>
      <c r="E595" s="1206" t="str">
        <f t="shared" ca="1" si="103"/>
        <v>VIGENTE</v>
      </c>
      <c r="F595" s="1206" t="str">
        <f t="shared" ca="1" si="104"/>
        <v>OK</v>
      </c>
      <c r="G595" s="969" t="s">
        <v>1277</v>
      </c>
      <c r="H595" s="1228" t="s">
        <v>6131</v>
      </c>
      <c r="I595" s="1228" t="s">
        <v>6133</v>
      </c>
      <c r="J595" s="973"/>
      <c r="K595" s="1229"/>
    </row>
    <row r="596" spans="1:14" ht="45">
      <c r="A596" s="1024" t="s">
        <v>1588</v>
      </c>
      <c r="B596" s="156" t="s">
        <v>6135</v>
      </c>
      <c r="C596" s="1874">
        <v>45937</v>
      </c>
      <c r="D596" s="158">
        <v>47787</v>
      </c>
      <c r="E596" s="158" t="str">
        <f t="shared" ca="1" si="103"/>
        <v>VIGENTE</v>
      </c>
      <c r="F596" s="158" t="str">
        <f t="shared" ca="1" si="104"/>
        <v>OK</v>
      </c>
      <c r="G596" s="156" t="s">
        <v>1277</v>
      </c>
      <c r="H596" s="556" t="s">
        <v>6137</v>
      </c>
      <c r="I596" s="556" t="s">
        <v>6142</v>
      </c>
      <c r="J596" s="156" t="s">
        <v>6150</v>
      </c>
      <c r="K596" s="807" t="s">
        <v>6146</v>
      </c>
    </row>
    <row r="597" spans="1:14" ht="45">
      <c r="A597" s="1024" t="s">
        <v>1588</v>
      </c>
      <c r="B597" s="156" t="s">
        <v>6136</v>
      </c>
      <c r="C597" s="1874">
        <v>45937</v>
      </c>
      <c r="D597" s="158">
        <v>47787</v>
      </c>
      <c r="E597" s="158" t="str">
        <f t="shared" ca="1" si="103"/>
        <v>VIGENTE</v>
      </c>
      <c r="F597" s="158" t="str">
        <f t="shared" ca="1" si="104"/>
        <v>OK</v>
      </c>
      <c r="G597" s="156" t="s">
        <v>1277</v>
      </c>
      <c r="H597" s="556" t="s">
        <v>6138</v>
      </c>
      <c r="I597" s="556" t="s">
        <v>6143</v>
      </c>
      <c r="J597" s="156" t="s">
        <v>6151</v>
      </c>
      <c r="K597" s="807" t="s">
        <v>6147</v>
      </c>
    </row>
    <row r="598" spans="1:14" ht="45">
      <c r="A598" s="1024" t="s">
        <v>1588</v>
      </c>
      <c r="B598" s="156" t="s">
        <v>6155</v>
      </c>
      <c r="C598" s="1874">
        <v>45937</v>
      </c>
      <c r="D598" s="158">
        <v>47787</v>
      </c>
      <c r="E598" s="158" t="str">
        <f t="shared" ca="1" si="103"/>
        <v>VIGENTE</v>
      </c>
      <c r="F598" s="158" t="str">
        <f t="shared" ca="1" si="104"/>
        <v>OK</v>
      </c>
      <c r="G598" s="156" t="s">
        <v>1277</v>
      </c>
      <c r="H598" s="556" t="s">
        <v>6139</v>
      </c>
      <c r="I598" s="556" t="s">
        <v>6144</v>
      </c>
      <c r="J598" s="156" t="s">
        <v>6152</v>
      </c>
      <c r="K598" s="807" t="s">
        <v>6148</v>
      </c>
    </row>
    <row r="599" spans="1:14">
      <c r="A599" s="1024" t="s">
        <v>1588</v>
      </c>
      <c r="B599" s="156" t="s">
        <v>6156</v>
      </c>
      <c r="C599" s="1874">
        <v>45937</v>
      </c>
      <c r="D599" s="158">
        <v>47787</v>
      </c>
      <c r="E599" s="158" t="str">
        <f t="shared" ca="1" si="103"/>
        <v>VIGENTE</v>
      </c>
      <c r="F599" s="158" t="str">
        <f t="shared" ca="1" si="104"/>
        <v>OK</v>
      </c>
      <c r="G599" s="156" t="s">
        <v>1277</v>
      </c>
      <c r="H599" s="556" t="s">
        <v>6140</v>
      </c>
      <c r="I599" s="556" t="s">
        <v>6145</v>
      </c>
      <c r="J599" s="156">
        <v>11183974</v>
      </c>
      <c r="K599" s="807" t="s">
        <v>6149</v>
      </c>
    </row>
    <row r="600" spans="1:14">
      <c r="A600" s="1024" t="s">
        <v>1588</v>
      </c>
      <c r="B600" s="156" t="s">
        <v>6157</v>
      </c>
      <c r="C600" s="1874">
        <v>45937</v>
      </c>
      <c r="D600" s="158">
        <v>47787</v>
      </c>
      <c r="E600" s="158" t="str">
        <f t="shared" ca="1" si="103"/>
        <v>VIGENTE</v>
      </c>
      <c r="F600" s="158" t="str">
        <f t="shared" ca="1" si="104"/>
        <v>OK</v>
      </c>
      <c r="G600" s="156" t="s">
        <v>1277</v>
      </c>
      <c r="H600" s="556" t="s">
        <v>6141</v>
      </c>
      <c r="I600" s="556" t="s">
        <v>6145</v>
      </c>
      <c r="J600" s="156">
        <v>11183982</v>
      </c>
      <c r="K600" s="807" t="s">
        <v>6149</v>
      </c>
    </row>
    <row r="601" spans="1:14" ht="30">
      <c r="A601" s="1024" t="s">
        <v>1587</v>
      </c>
      <c r="B601" s="156" t="s">
        <v>6163</v>
      </c>
      <c r="C601" s="1874">
        <v>45959</v>
      </c>
      <c r="D601" s="158">
        <v>47787</v>
      </c>
      <c r="E601" s="158" t="str">
        <f t="shared" ca="1" si="103"/>
        <v>VIGENTE</v>
      </c>
      <c r="F601" s="158" t="str">
        <f t="shared" ca="1" si="104"/>
        <v>OK</v>
      </c>
      <c r="G601" s="156" t="s">
        <v>1277</v>
      </c>
      <c r="H601" s="556" t="s">
        <v>6164</v>
      </c>
      <c r="I601" s="556" t="s">
        <v>6165</v>
      </c>
      <c r="J601" s="159" t="s">
        <v>6166</v>
      </c>
      <c r="K601" s="807" t="s">
        <v>6167</v>
      </c>
    </row>
    <row r="602" spans="1:14" ht="45">
      <c r="A602" s="2413" t="s">
        <v>1587</v>
      </c>
      <c r="B602" s="2414" t="s">
        <v>6168</v>
      </c>
      <c r="C602" s="2415">
        <v>45959</v>
      </c>
      <c r="D602" s="2416">
        <v>47787</v>
      </c>
      <c r="E602" s="2416" t="str">
        <f t="shared" ca="1" si="103"/>
        <v>VIGENTE</v>
      </c>
      <c r="F602" s="2416" t="str">
        <f t="shared" ca="1" si="104"/>
        <v>OK</v>
      </c>
      <c r="G602" s="2414" t="s">
        <v>1278</v>
      </c>
      <c r="H602" s="2417" t="s">
        <v>6169</v>
      </c>
      <c r="I602" s="2417" t="s">
        <v>6170</v>
      </c>
      <c r="J602" s="2418" t="s">
        <v>6171</v>
      </c>
      <c r="K602" s="2419" t="s">
        <v>6172</v>
      </c>
    </row>
    <row r="603" spans="1:14" ht="45">
      <c r="A603" s="1025" t="s">
        <v>1596</v>
      </c>
      <c r="B603" s="557" t="s">
        <v>6248</v>
      </c>
      <c r="C603" s="1853">
        <v>45967</v>
      </c>
      <c r="D603" s="559">
        <v>47817</v>
      </c>
      <c r="E603" s="559" t="str">
        <f ca="1">IF(D603&lt;=$T$2,"CADUCADO","VIGENTE")</f>
        <v>VIGENTE</v>
      </c>
      <c r="F603" s="559" t="str">
        <f ca="1">IF($T$2&gt;=(EDATE(D603,-4)),"ALERTA","OK")</f>
        <v>OK</v>
      </c>
      <c r="G603" s="557" t="s">
        <v>1278</v>
      </c>
      <c r="H603" s="560" t="s">
        <v>6249</v>
      </c>
      <c r="I603" s="560" t="s">
        <v>6250</v>
      </c>
      <c r="J603" s="999" t="s">
        <v>6251</v>
      </c>
      <c r="K603" s="876" t="s">
        <v>6252</v>
      </c>
    </row>
    <row r="604" spans="1:14" ht="30">
      <c r="A604" s="1226" t="s">
        <v>1589</v>
      </c>
      <c r="B604" s="969" t="s">
        <v>6202</v>
      </c>
      <c r="C604" s="2436">
        <v>45989</v>
      </c>
      <c r="D604" s="1206">
        <v>47817</v>
      </c>
      <c r="E604" s="1206" t="str">
        <f t="shared" ref="E604:E605" ca="1" si="105">IF(D604&lt;=$T$2,"CADUCADO","VIGENTE")</f>
        <v>VIGENTE</v>
      </c>
      <c r="F604" s="1206" t="str">
        <f t="shared" ref="F604:F605" ca="1" si="106">IF($T$2&gt;=(EDATE(D604,-4)),"ALERTA","OK")</f>
        <v>OK</v>
      </c>
      <c r="G604" s="969" t="s">
        <v>1278</v>
      </c>
      <c r="H604" s="1228" t="s">
        <v>6203</v>
      </c>
      <c r="I604" s="1228" t="s">
        <v>6204</v>
      </c>
      <c r="J604" s="973"/>
      <c r="K604" s="1229"/>
    </row>
    <row r="605" spans="1:14" ht="30">
      <c r="A605" s="1024" t="s">
        <v>1588</v>
      </c>
      <c r="B605" s="156" t="s">
        <v>6205</v>
      </c>
      <c r="C605" s="1874">
        <v>45989</v>
      </c>
      <c r="D605" s="158">
        <v>47817</v>
      </c>
      <c r="E605" s="158" t="str">
        <f t="shared" ca="1" si="105"/>
        <v>VIGENTE</v>
      </c>
      <c r="F605" s="158" t="str">
        <f t="shared" ca="1" si="106"/>
        <v>OK</v>
      </c>
      <c r="G605" s="156" t="s">
        <v>1278</v>
      </c>
      <c r="H605" s="556" t="s">
        <v>6207</v>
      </c>
      <c r="I605" s="556" t="s">
        <v>6209</v>
      </c>
      <c r="J605" s="156" t="s">
        <v>5150</v>
      </c>
      <c r="K605" s="807" t="s">
        <v>6211</v>
      </c>
    </row>
    <row r="606" spans="1:14" ht="30">
      <c r="A606" s="1024" t="s">
        <v>1588</v>
      </c>
      <c r="B606" s="156" t="s">
        <v>6206</v>
      </c>
      <c r="C606" s="1874">
        <v>45989</v>
      </c>
      <c r="D606" s="158">
        <v>47817</v>
      </c>
      <c r="E606" s="158" t="str">
        <f t="shared" ref="E606" ca="1" si="107">IF(D606&lt;=$T$2,"CADUCADO","VIGENTE")</f>
        <v>VIGENTE</v>
      </c>
      <c r="F606" s="158" t="str">
        <f t="shared" ref="F606" ca="1" si="108">IF($T$2&gt;=(EDATE(D606,-4)),"ALERTA","OK")</f>
        <v>OK</v>
      </c>
      <c r="G606" s="156" t="s">
        <v>1278</v>
      </c>
      <c r="H606" s="556" t="s">
        <v>6208</v>
      </c>
      <c r="I606" s="556" t="s">
        <v>6210</v>
      </c>
      <c r="J606" s="156" t="s">
        <v>5150</v>
      </c>
      <c r="K606" s="807" t="s">
        <v>6212</v>
      </c>
    </row>
    <row r="608" spans="1:14" s="1948" customFormat="1">
      <c r="A608" s="2017"/>
      <c r="B608" s="2018"/>
      <c r="C608" s="2231"/>
      <c r="D608" s="2234"/>
      <c r="E608" s="2020"/>
      <c r="F608" s="2020"/>
      <c r="G608" s="2018"/>
      <c r="H608" s="2232"/>
      <c r="I608" s="2232"/>
      <c r="J608" s="2159"/>
      <c r="K608" s="2233"/>
      <c r="L608" s="2017"/>
      <c r="M608" s="2017"/>
      <c r="N608" s="2017"/>
    </row>
    <row r="609" spans="1:46" s="1948" customFormat="1">
      <c r="C609" s="2231"/>
      <c r="D609" s="2020"/>
      <c r="E609" s="2235"/>
      <c r="F609" s="2020"/>
      <c r="G609" s="2018"/>
      <c r="H609" s="2232"/>
      <c r="I609" s="2232"/>
      <c r="K609" s="2233"/>
      <c r="L609" s="2017"/>
      <c r="M609" s="2017"/>
      <c r="N609" s="2017"/>
    </row>
    <row r="610" spans="1:46" s="1948" customFormat="1">
      <c r="A610" s="2017"/>
      <c r="B610" s="2017"/>
      <c r="C610" s="2017"/>
      <c r="D610" s="2017"/>
      <c r="E610" s="2017"/>
      <c r="F610" s="2017"/>
      <c r="G610" s="2018"/>
      <c r="H610" s="2232"/>
      <c r="I610" s="2236"/>
      <c r="K610" s="2233"/>
      <c r="L610" s="2017"/>
      <c r="M610" s="2017"/>
      <c r="N610" s="2017"/>
    </row>
    <row r="611" spans="1:46" ht="30">
      <c r="A611" s="401" t="s">
        <v>1599</v>
      </c>
      <c r="B611" s="401" t="s">
        <v>1600</v>
      </c>
      <c r="C611" s="401" t="s">
        <v>1601</v>
      </c>
      <c r="D611" s="401" t="s">
        <v>1602</v>
      </c>
      <c r="E611" s="2043"/>
      <c r="F611" s="2043"/>
      <c r="G611" s="2018" t="s">
        <v>3127</v>
      </c>
      <c r="H611" s="2232"/>
      <c r="I611" s="2232"/>
      <c r="J611" s="1948"/>
      <c r="K611" s="2233"/>
      <c r="L611" s="2017"/>
      <c r="M611" s="2017"/>
      <c r="N611" s="2017"/>
      <c r="O611" s="1948"/>
      <c r="P611" s="1948"/>
      <c r="Q611" s="1948"/>
      <c r="AB611" s="1948"/>
      <c r="AC611" s="1948"/>
      <c r="AD611" s="1948"/>
      <c r="AE611" s="1948"/>
      <c r="AF611" s="1948"/>
      <c r="AG611" s="1948"/>
      <c r="AH611" s="1948"/>
      <c r="AI611" s="1948"/>
      <c r="AJ611" s="1948"/>
      <c r="AK611" s="1948"/>
      <c r="AL611" s="1948"/>
      <c r="AM611" s="1948"/>
      <c r="AN611" s="1948"/>
      <c r="AO611" s="1948"/>
      <c r="AP611" s="1948"/>
      <c r="AQ611" s="1948"/>
      <c r="AR611" s="1948"/>
      <c r="AS611" s="1948"/>
      <c r="AT611" s="1948"/>
    </row>
    <row r="612" spans="1:46">
      <c r="A612" s="402">
        <f>COUNTIF($A5:$A610,"P*")</f>
        <v>419</v>
      </c>
      <c r="B612" s="402">
        <f>COUNTIF($A5:$A610,"S*")</f>
        <v>146</v>
      </c>
      <c r="C612" s="402">
        <f>COUNTIF($A5:$A610,"F*")</f>
        <v>36</v>
      </c>
      <c r="D612" s="874">
        <f>COUNTIF($A5:$A610,"P*") + COUNTIF($A5:$A610,"S2") *2 + COUNTIF($A5:$A610,"S3") *3 + COUNTIF($A5:$A610,"S4") *4 + COUNTIF($A5:$A610,"S5") *5</f>
        <v>756</v>
      </c>
      <c r="E612" s="2018"/>
      <c r="F612" s="2018"/>
      <c r="G612" s="2018"/>
      <c r="H612" s="2232"/>
      <c r="I612" s="2232"/>
      <c r="J612" s="1948"/>
      <c r="K612" s="2233"/>
      <c r="L612" s="2017"/>
      <c r="M612" s="2017"/>
      <c r="N612" s="2017"/>
      <c r="O612" s="1948"/>
      <c r="P612" s="1948"/>
      <c r="Q612" s="1948"/>
      <c r="AB612" s="1948"/>
      <c r="AC612" s="1948"/>
      <c r="AD612" s="1948"/>
      <c r="AE612" s="1948"/>
      <c r="AF612" s="1948"/>
      <c r="AG612" s="1948"/>
      <c r="AH612" s="1948"/>
      <c r="AI612" s="1948"/>
      <c r="AJ612" s="1948"/>
      <c r="AK612" s="1948"/>
      <c r="AL612" s="1948"/>
      <c r="AM612" s="1948"/>
      <c r="AN612" s="1948"/>
      <c r="AO612" s="1948"/>
      <c r="AP612" s="1948"/>
      <c r="AQ612" s="1948"/>
      <c r="AR612" s="1948"/>
      <c r="AS612" s="1948"/>
      <c r="AT612" s="1948"/>
    </row>
    <row r="613" spans="1:46" s="1948" customFormat="1">
      <c r="A613" s="2017"/>
      <c r="H613" s="2216"/>
      <c r="K613" s="2017"/>
      <c r="L613" s="2017"/>
      <c r="M613" s="2017"/>
      <c r="N613" s="2017"/>
    </row>
    <row r="614" spans="1:46">
      <c r="A614" s="586"/>
      <c r="B614" s="587">
        <v>2012</v>
      </c>
      <c r="C614" s="587">
        <v>2013</v>
      </c>
      <c r="D614" s="587">
        <v>2014</v>
      </c>
      <c r="E614" s="587">
        <v>2015</v>
      </c>
      <c r="F614" s="587">
        <v>2016</v>
      </c>
      <c r="G614" s="587">
        <v>2017</v>
      </c>
      <c r="H614" s="587">
        <v>2018</v>
      </c>
      <c r="I614" s="587" t="s">
        <v>1595</v>
      </c>
      <c r="AB614" s="1948"/>
      <c r="AC614" s="1948"/>
      <c r="AD614" s="1948"/>
      <c r="AE614" s="1948"/>
      <c r="AF614" s="1948"/>
      <c r="AG614" s="1948"/>
      <c r="AH614" s="1948"/>
      <c r="AI614" s="1948"/>
      <c r="AJ614" s="1948"/>
      <c r="AK614" s="1948"/>
      <c r="AL614" s="1948"/>
      <c r="AM614" s="1948"/>
      <c r="AN614" s="1948"/>
      <c r="AO614" s="1948"/>
      <c r="AP614" s="1948"/>
      <c r="AQ614" s="1948"/>
      <c r="AR614" s="1948"/>
      <c r="AS614" s="1948"/>
      <c r="AT614" s="1948"/>
    </row>
    <row r="615" spans="1:46">
      <c r="A615" s="583" t="s">
        <v>2740</v>
      </c>
      <c r="B615" s="873">
        <f>COUNTIFS($C$5:$C$592, "&gt;="&amp;B619, $C$5:$C$592, "&lt;="&amp;B620, $A$5:$A$592, "&lt;&gt;F",$G$5:$G$592, "B" + COUNTIF($A$5:$A$592, "S2")*2 + COUNTIF($A$5:$A$592, "S3")*3 + COUNTIF($A$5:$A$592, "S4")*4)</f>
        <v>0</v>
      </c>
      <c r="C615" s="553">
        <f>COUNTIFS($C$5:$C$348, "&gt;="&amp;C619, $C$5:$C$348, "&lt;="&amp;C620, $A$5:$A$348, "&lt;&gt;F",$G$5:$G$348, "A" )</f>
        <v>0</v>
      </c>
      <c r="D615" s="553">
        <f>COUNTIFS($C$5:$C$348, "&gt;="&amp;D619, $C$5:$C$348, "&lt;="&amp;D620, $A$5:$A$348, "&lt;&gt;F",$G$5:$G$348, "A" )</f>
        <v>0</v>
      </c>
      <c r="E615" s="553">
        <f>COUNTIFS($C$5:$C$348, "&gt;="&amp;E619, $C$5:$C$348, "&lt;="&amp;E620, $A$5:$A$348, "&lt;&gt;F",$G$5:$G$348, "A" )</f>
        <v>2</v>
      </c>
      <c r="F615" s="553" t="e">
        <f>COUNTIFS($C$5:$C$605, "&gt;="&amp;F619, $C$5:$C$605, "&lt;="&amp;F620, $A$5:$A$600, "&lt;&gt;F",$G$5:$G$605, "A" )</f>
        <v>#VALUE!</v>
      </c>
      <c r="G615" s="553" t="e">
        <f>COUNTIFS($C$5:$C$605, "&gt;="&amp;G619, $C$5:$C$605, "&lt;="&amp;G620, $A$5:$A$600, "&lt;&gt;F",$G$5:$G$605, "A" )</f>
        <v>#VALUE!</v>
      </c>
      <c r="H615" s="553" t="e">
        <f>COUNTIFS($C$5:$C$605, "&gt;="&amp;H619, $C$5:$C$605, "&lt;="&amp;H620, $A$5:$A$600, "&lt;&gt;F",$G$5:$G$605, "A" )</f>
        <v>#VALUE!</v>
      </c>
      <c r="I615" s="569" t="e">
        <f>SUM(C615:H615)</f>
        <v>#VALUE!</v>
      </c>
      <c r="AB615" s="1948"/>
      <c r="AC615" s="1948"/>
      <c r="AD615" s="1948"/>
      <c r="AE615" s="1948"/>
      <c r="AF615" s="1948"/>
      <c r="AG615" s="1948"/>
      <c r="AH615" s="1948"/>
      <c r="AI615" s="1948"/>
      <c r="AJ615" s="1948"/>
      <c r="AK615" s="1948"/>
      <c r="AL615" s="1948"/>
      <c r="AM615" s="1948"/>
      <c r="AN615" s="1948"/>
      <c r="AO615" s="1948"/>
      <c r="AP615" s="1948"/>
      <c r="AQ615" s="1948"/>
      <c r="AR615" s="1948"/>
      <c r="AS615" s="1948"/>
      <c r="AT615" s="1948"/>
    </row>
    <row r="616" spans="1:46">
      <c r="A616" s="583" t="s">
        <v>2741</v>
      </c>
      <c r="B616" s="873">
        <f>COUNTIFS($C$5:$C$592, "&gt;="&amp;B620, $C$5:$C$592, "&lt;="&amp;B621, $A$5:$A$592, "&lt;&gt;F",$G$5:$G$592, "A" + COUNTIF($A$5:$A$592, "S2")*2 + COUNTIF($A$5:$A$592, "S3")*3 + COUNTIF($A$5:$A$592, "S4")*4)</f>
        <v>0</v>
      </c>
      <c r="C616" s="553">
        <f>COUNTIFS($C$5:$C$348, "&gt;="&amp;C619, $C$5:$C$348, "&lt;="&amp;C620, $A$5:$A$348, "&lt;&gt;F",$G$5:$G$348, "B" )</f>
        <v>25</v>
      </c>
      <c r="D616" s="553">
        <f>COUNTIFS($C$5:$C$348, "&gt;="&amp;D619, $C$5:$C$348, "&lt;="&amp;D620, $A$5:$A$348, "&lt;&gt;F",$G$5:$G$348, "B" )</f>
        <v>13</v>
      </c>
      <c r="E616" s="553">
        <f>COUNTIFS($C$5:$C$348, "&gt;="&amp;E619, $C$5:$C$348, "&lt;="&amp;E620, $A$5:$A$348, "&lt;&gt;F",$G$5:$G$348, "B" )</f>
        <v>12</v>
      </c>
      <c r="F616" s="553" t="e">
        <f>COUNTIFS($C$5:$C$605, "&gt;="&amp;F619, $C$5:$C$605, "&lt;="&amp;F620, $A$5:$A$600, "&lt;&gt;F",$G$5:$G$605, "B" )</f>
        <v>#VALUE!</v>
      </c>
      <c r="G616" s="553" t="e">
        <f>COUNTIFS($C$5:$C$605, "&gt;="&amp;G619, $C$5:$C$605, "&lt;="&amp;G620, $A$5:$A$600, "&lt;&gt;F",$G$5:$G$605, "B" )</f>
        <v>#VALUE!</v>
      </c>
      <c r="H616" s="553" t="e">
        <f>COUNTIFS($C$5:$C$605, "&gt;="&amp;H619, $C$5:$C$605, "&lt;="&amp;H620, $A$5:$A$600, "&lt;&gt;F",$G$5:$G$605, "B" )</f>
        <v>#VALUE!</v>
      </c>
      <c r="I616" s="569" t="e">
        <f>SUM(C616:H616)</f>
        <v>#VALUE!</v>
      </c>
      <c r="AB616" s="1948"/>
      <c r="AC616" s="1948"/>
      <c r="AD616" s="1948"/>
      <c r="AE616" s="1948"/>
      <c r="AF616" s="1948"/>
      <c r="AG616" s="1948"/>
      <c r="AH616" s="1948"/>
      <c r="AI616" s="1948"/>
      <c r="AJ616" s="1948"/>
      <c r="AK616" s="1948"/>
      <c r="AL616" s="1948"/>
      <c r="AM616" s="1948"/>
      <c r="AN616" s="1948"/>
      <c r="AO616" s="1948"/>
      <c r="AP616" s="1948"/>
      <c r="AQ616" s="1948"/>
      <c r="AR616" s="1948"/>
      <c r="AS616" s="1948"/>
      <c r="AT616" s="1948"/>
    </row>
    <row r="617" spans="1:46">
      <c r="A617" s="583" t="s">
        <v>2742</v>
      </c>
      <c r="B617" s="553">
        <f>COUNTIFS($C$5:$C$348, "&gt;="&amp;B619, $C$5:$C$348, "&lt;="&amp;B620, $A$5:$A$348, "&lt;&gt;F",$G$5:$G$348, "C" )</f>
        <v>5</v>
      </c>
      <c r="C617" s="553">
        <f>COUNTIFS($C$5:$C$348, "&gt;="&amp;C619, $C$5:$C$348, "&lt;="&amp;C620, $A$5:$A$348, "&lt;&gt;F",$G$5:$G$348, "C" )</f>
        <v>8</v>
      </c>
      <c r="D617" s="553">
        <f>COUNTIFS($C$5:$C$348, "&gt;="&amp;D619, $C$5:$C$348, "&lt;="&amp;D620, $A$5:$A$348, "&lt;&gt;F",$G$5:$G$348, "C" )</f>
        <v>16</v>
      </c>
      <c r="E617" s="553">
        <f>COUNTIFS($C$5:$C$348, "&gt;="&amp;E619, $C$5:$C$348, "&lt;="&amp;E620, $A$5:$A$348, "&lt;&gt;F",$G$5:$G$348, "C" )</f>
        <v>3</v>
      </c>
      <c r="F617" s="553" t="e">
        <f>COUNTIFS($C$5:$C$605, "&gt;="&amp;F619, $C$5:$C$605, "&lt;="&amp;F620, $A$5:$A$600, "&lt;&gt;F",$G$5:$G$605, "C" )</f>
        <v>#VALUE!</v>
      </c>
      <c r="G617" s="553" t="e">
        <f>COUNTIFS($C$5:$C$605, "&gt;="&amp;G619, $C$5:$C$605, "&lt;="&amp;G620, $A$5:$A$600, "&lt;&gt;F",$G$5:$G$605, "C" )</f>
        <v>#VALUE!</v>
      </c>
      <c r="H617" s="553" t="e">
        <f>COUNTIFS($C$5:$C$605, "&gt;="&amp;H619, $C$5:$C$605, "&lt;="&amp;H620, $A$5:$A$600, "&lt;&gt;F",$G$5:$G$605, "C" )</f>
        <v>#VALUE!</v>
      </c>
      <c r="I617" s="569" t="e">
        <f>SUM(C617:H617)</f>
        <v>#VALUE!</v>
      </c>
      <c r="AB617" s="1948"/>
      <c r="AC617" s="1948"/>
      <c r="AD617" s="1948"/>
      <c r="AE617" s="1948"/>
      <c r="AF617" s="1948"/>
      <c r="AG617" s="1948"/>
      <c r="AH617" s="1948"/>
      <c r="AI617" s="1948"/>
      <c r="AJ617" s="1948"/>
      <c r="AK617" s="1948"/>
      <c r="AL617" s="1948"/>
      <c r="AM617" s="1948"/>
      <c r="AN617" s="1948"/>
      <c r="AO617" s="1948"/>
      <c r="AP617" s="1948"/>
      <c r="AQ617" s="1948"/>
      <c r="AR617" s="1948"/>
      <c r="AS617" s="1948"/>
      <c r="AT617" s="1948"/>
    </row>
    <row r="618" spans="1:46" ht="15.75" thickBot="1">
      <c r="A618" s="584" t="s">
        <v>2743</v>
      </c>
      <c r="B618" s="554">
        <f>COUNTIFS($C$5:$C$348, "&gt;="&amp;B619, $C$5:$C$348, "&lt;="&amp;B620, $A$5:$A$348, "&lt;&gt;F",$G$5:$G$348, "D" )</f>
        <v>1</v>
      </c>
      <c r="C618" s="554">
        <f>COUNTIFS($C$5:$C$348, "&gt;="&amp;C619, $C$5:$C$348, "&lt;="&amp;C620, $A$5:$A$348, "&lt;&gt;F",$G$5:$G$348, "D" )</f>
        <v>0</v>
      </c>
      <c r="D618" s="554">
        <f>COUNTIFS($C$5:$C$348, "&gt;="&amp;D619, $C$5:$C$348, "&lt;="&amp;D620, $A$5:$A$348, "&lt;&gt;F",$G$5:$G$348, "D" )</f>
        <v>1</v>
      </c>
      <c r="E618" s="554">
        <f>COUNTIFS($C$5:$C$348, "&gt;="&amp;E619, $C$5:$C$348, "&lt;="&amp;E620, $A$5:$A$348, "&lt;&gt;F",$G$5:$G$348, "D" )</f>
        <v>2</v>
      </c>
      <c r="F618" s="554" t="e">
        <f>COUNTIFS($C$5:$C$605, "&gt;="&amp;F619, $C$5:$C$605, "&lt;="&amp;F620, $A$5:$A$600, "&lt;&gt;F",$G$5:$G$605, "D" )</f>
        <v>#VALUE!</v>
      </c>
      <c r="G618" s="554" t="e">
        <f>COUNTIFS($C$5:$C$605, "&gt;="&amp;G619, $C$5:$C$605, "&lt;="&amp;G620, $A$5:$A$600, "&lt;&gt;F",$G$5:$G$605, "D" )</f>
        <v>#VALUE!</v>
      </c>
      <c r="H618" s="554" t="e">
        <f>COUNTIFS($C$5:$C$605, "&gt;="&amp;H619, $C$5:$C$605, "&lt;="&amp;H620, $A$5:$A$600, "&lt;&gt;F",$G$5:$G$605, "D" )</f>
        <v>#VALUE!</v>
      </c>
      <c r="I618" s="570" t="e">
        <f>SUM(C618:H618)</f>
        <v>#VALUE!</v>
      </c>
      <c r="AB618" s="1948"/>
      <c r="AC618" s="1948"/>
      <c r="AD618" s="1948"/>
      <c r="AE618" s="1948"/>
      <c r="AF618" s="1948"/>
      <c r="AG618" s="1948"/>
      <c r="AH618" s="1948"/>
      <c r="AI618" s="1948"/>
      <c r="AJ618" s="1948"/>
      <c r="AK618" s="1948"/>
      <c r="AL618" s="1948"/>
      <c r="AM618" s="1948"/>
      <c r="AN618" s="1948"/>
      <c r="AO618" s="1948"/>
      <c r="AP618" s="1948"/>
      <c r="AQ618" s="1948"/>
      <c r="AR618" s="1948"/>
      <c r="AS618" s="1948"/>
      <c r="AT618" s="1948"/>
    </row>
    <row r="619" spans="1:46" s="1948" customFormat="1" ht="15.75" thickTop="1">
      <c r="A619" s="1986"/>
      <c r="B619" s="1987">
        <v>40909</v>
      </c>
      <c r="C619" s="1987">
        <v>41275</v>
      </c>
      <c r="D619" s="1987">
        <v>41640</v>
      </c>
      <c r="E619" s="1987">
        <v>42005</v>
      </c>
      <c r="F619" s="1987">
        <v>42370</v>
      </c>
      <c r="G619" s="1987">
        <v>42736</v>
      </c>
      <c r="H619" s="1987">
        <v>43101</v>
      </c>
      <c r="I619" s="2017"/>
      <c r="L619" s="2017"/>
      <c r="M619" s="2017"/>
      <c r="N619" s="2017"/>
    </row>
    <row r="620" spans="1:46" s="1948" customFormat="1">
      <c r="A620" s="1986"/>
      <c r="B620" s="2005">
        <v>41274</v>
      </c>
      <c r="C620" s="2005">
        <v>41639</v>
      </c>
      <c r="D620" s="2005">
        <v>42004</v>
      </c>
      <c r="E620" s="2005">
        <v>42369</v>
      </c>
      <c r="F620" s="2005">
        <v>42735</v>
      </c>
      <c r="G620" s="2005">
        <v>43100</v>
      </c>
      <c r="H620" s="2005">
        <v>43465</v>
      </c>
      <c r="L620" s="2017"/>
      <c r="M620" s="2017"/>
      <c r="N620" s="2017"/>
    </row>
    <row r="621" spans="1:46" s="1948" customFormat="1">
      <c r="A621" s="2017"/>
      <c r="H621" s="2216"/>
      <c r="L621" s="2017"/>
      <c r="M621" s="2017"/>
      <c r="N621" s="2017"/>
    </row>
    <row r="622" spans="1:46" s="1948" customFormat="1">
      <c r="A622" s="2017"/>
      <c r="H622" s="2216"/>
      <c r="L622" s="2017"/>
      <c r="M622" s="2017"/>
      <c r="N622" s="2017"/>
    </row>
    <row r="623" spans="1:46" s="1948" customFormat="1">
      <c r="A623" s="2017"/>
      <c r="H623" s="2216"/>
      <c r="L623" s="2017"/>
      <c r="M623" s="2017"/>
      <c r="N623" s="2017"/>
    </row>
    <row r="624" spans="1:46" s="1948" customFormat="1">
      <c r="A624" s="2017"/>
      <c r="H624" s="2216"/>
      <c r="L624" s="2017"/>
      <c r="M624" s="2017"/>
      <c r="N624" s="2017"/>
    </row>
    <row r="625" spans="1:180" s="1948" customFormat="1">
      <c r="A625" s="2017"/>
      <c r="H625" s="2216"/>
      <c r="L625" s="2017"/>
      <c r="M625" s="2017"/>
      <c r="N625" s="2017"/>
    </row>
    <row r="626" spans="1:180" s="1948" customFormat="1">
      <c r="A626" s="2017"/>
      <c r="H626" s="2216"/>
      <c r="K626" s="2017"/>
      <c r="L626" s="2017"/>
      <c r="M626" s="2017"/>
      <c r="N626" s="2017"/>
    </row>
    <row r="627" spans="1:180" s="1948" customFormat="1">
      <c r="A627" s="2017"/>
      <c r="H627" s="2216"/>
      <c r="K627" s="2017"/>
      <c r="L627" s="2017"/>
      <c r="M627" s="2017"/>
      <c r="N627" s="2017"/>
    </row>
    <row r="628" spans="1:180" s="1948" customFormat="1">
      <c r="A628" s="2017"/>
      <c r="H628" s="2216"/>
      <c r="K628" s="2017"/>
      <c r="L628" s="2017"/>
      <c r="M628" s="2017"/>
      <c r="N628" s="2017"/>
    </row>
    <row r="629" spans="1:180" s="1948" customFormat="1">
      <c r="A629" s="2017"/>
      <c r="H629" s="2216"/>
      <c r="K629" s="2017"/>
      <c r="L629" s="2017"/>
      <c r="M629" s="2017"/>
      <c r="N629" s="2017"/>
    </row>
    <row r="630" spans="1:180" s="1948" customFormat="1">
      <c r="A630" s="2017"/>
      <c r="H630" s="2216"/>
      <c r="K630" s="2017"/>
      <c r="L630" s="2017"/>
      <c r="M630" s="2017"/>
      <c r="N630" s="2017"/>
    </row>
    <row r="631" spans="1:180" s="1948" customFormat="1">
      <c r="A631" s="2017"/>
      <c r="H631" s="2216"/>
      <c r="K631" s="2017"/>
      <c r="L631" s="2017"/>
      <c r="M631" s="2017"/>
      <c r="N631" s="2017"/>
    </row>
    <row r="632" spans="1:180" s="1948" customFormat="1">
      <c r="A632" s="2017"/>
      <c r="H632" s="2216"/>
      <c r="K632" s="2017"/>
      <c r="L632" s="2017"/>
      <c r="M632" s="2017"/>
      <c r="N632" s="2017"/>
    </row>
    <row r="633" spans="1:180" s="1948" customFormat="1">
      <c r="A633" s="2017"/>
      <c r="H633" s="2216"/>
      <c r="K633" s="2017"/>
      <c r="L633" s="2017"/>
      <c r="M633" s="2017"/>
      <c r="N633" s="2017"/>
    </row>
    <row r="634" spans="1:180" s="1948" customFormat="1">
      <c r="A634" s="2017"/>
      <c r="H634" s="2216"/>
      <c r="K634" s="2017"/>
      <c r="L634" s="2017"/>
      <c r="M634" s="2017"/>
      <c r="N634" s="2017"/>
    </row>
    <row r="635" spans="1:180" s="1948" customFormat="1">
      <c r="A635" s="2017"/>
      <c r="H635" s="2216"/>
      <c r="K635" s="2017"/>
      <c r="L635" s="2017"/>
      <c r="M635" s="2017"/>
      <c r="N635" s="2017"/>
    </row>
    <row r="638" spans="1:180">
      <c r="L638" s="375"/>
      <c r="M638" s="129"/>
      <c r="N638" s="129"/>
      <c r="O638" s="129"/>
      <c r="P638" s="129"/>
      <c r="Q638" s="129"/>
      <c r="CO638" s="129"/>
      <c r="CP638" s="129"/>
      <c r="CQ638" s="129"/>
      <c r="CR638" s="129"/>
      <c r="CS638" s="129"/>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c r="EB638" s="129"/>
      <c r="EC638" s="129"/>
      <c r="ED638" s="129"/>
      <c r="EE638" s="129"/>
      <c r="EF638" s="129"/>
      <c r="EG638" s="129"/>
      <c r="EH638" s="129"/>
      <c r="EI638" s="129"/>
      <c r="EJ638" s="129"/>
      <c r="EK638" s="129"/>
      <c r="EL638" s="129"/>
      <c r="EM638" s="129"/>
      <c r="EN638" s="129"/>
      <c r="EO638" s="129"/>
      <c r="EP638" s="129"/>
      <c r="EQ638" s="129"/>
      <c r="ER638" s="129"/>
      <c r="ES638" s="129"/>
      <c r="ET638" s="129"/>
      <c r="EU638" s="129"/>
      <c r="EV638" s="129"/>
      <c r="EW638" s="129"/>
      <c r="EX638" s="129"/>
      <c r="EY638" s="129"/>
      <c r="EZ638" s="129"/>
      <c r="FA638" s="129"/>
      <c r="FB638" s="129"/>
      <c r="FC638" s="129"/>
      <c r="FD638" s="129"/>
      <c r="FE638" s="129"/>
      <c r="FF638" s="129"/>
      <c r="FG638" s="129"/>
      <c r="FH638" s="129"/>
      <c r="FI638" s="129"/>
      <c r="FJ638" s="129"/>
      <c r="FK638" s="129"/>
      <c r="FL638" s="129"/>
      <c r="FM638" s="129"/>
      <c r="FN638" s="129"/>
      <c r="FO638" s="129"/>
      <c r="FP638" s="129"/>
      <c r="FQ638" s="129"/>
      <c r="FR638" s="129"/>
      <c r="FS638" s="129"/>
      <c r="FT638" s="129"/>
      <c r="FU638" s="129"/>
      <c r="FV638" s="129"/>
      <c r="FW638" s="129"/>
      <c r="FX638" s="129"/>
    </row>
    <row r="639" spans="1:180">
      <c r="L639" s="375"/>
      <c r="M639" s="129"/>
      <c r="N639" s="129"/>
      <c r="O639" s="129"/>
      <c r="P639" s="129"/>
      <c r="Q639" s="129"/>
      <c r="CO639" s="129"/>
      <c r="CP639" s="129"/>
      <c r="CQ639" s="129"/>
      <c r="CR639" s="129"/>
      <c r="CS639" s="129"/>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c r="EB639" s="129"/>
      <c r="EC639" s="129"/>
      <c r="ED639" s="129"/>
      <c r="EE639" s="129"/>
      <c r="EF639" s="129"/>
      <c r="EG639" s="129"/>
      <c r="EH639" s="129"/>
      <c r="EI639" s="129"/>
      <c r="EJ639" s="129"/>
      <c r="EK639" s="129"/>
      <c r="EL639" s="129"/>
      <c r="EM639" s="129"/>
      <c r="EN639" s="129"/>
      <c r="EO639" s="129"/>
      <c r="EP639" s="129"/>
      <c r="EQ639" s="129"/>
      <c r="ER639" s="129"/>
      <c r="ES639" s="129"/>
      <c r="ET639" s="129"/>
      <c r="EU639" s="129"/>
      <c r="EV639" s="129"/>
      <c r="EW639" s="129"/>
      <c r="EX639" s="129"/>
      <c r="EY639" s="129"/>
      <c r="EZ639" s="129"/>
      <c r="FA639" s="129"/>
      <c r="FB639" s="129"/>
      <c r="FC639" s="129"/>
      <c r="FD639" s="129"/>
      <c r="FE639" s="129"/>
      <c r="FF639" s="129"/>
      <c r="FG639" s="129"/>
      <c r="FH639" s="129"/>
      <c r="FI639" s="129"/>
      <c r="FJ639" s="129"/>
      <c r="FK639" s="129"/>
      <c r="FL639" s="129"/>
      <c r="FM639" s="129"/>
      <c r="FN639" s="129"/>
      <c r="FO639" s="129"/>
      <c r="FP639" s="129"/>
      <c r="FQ639" s="129"/>
      <c r="FR639" s="129"/>
      <c r="FS639" s="129"/>
      <c r="FT639" s="129"/>
      <c r="FU639" s="129"/>
      <c r="FV639" s="129"/>
      <c r="FW639" s="129"/>
      <c r="FX639" s="129"/>
    </row>
    <row r="660" spans="1:11">
      <c r="A660" s="129"/>
      <c r="H660" s="129"/>
      <c r="K660" s="129"/>
    </row>
    <row r="661" spans="1:11">
      <c r="A661" s="129"/>
      <c r="H661" s="129"/>
      <c r="K661" s="129"/>
    </row>
  </sheetData>
  <sortState xmlns:xlrd2="http://schemas.microsoft.com/office/spreadsheetml/2017/richdata2" ref="A5:L270">
    <sortCondition ref="D5:D270"/>
  </sortState>
  <mergeCells count="3">
    <mergeCell ref="A1:H1"/>
    <mergeCell ref="A2:C2"/>
    <mergeCell ref="A3:G3"/>
  </mergeCells>
  <phoneticPr fontId="0" type="noConversion"/>
  <conditionalFormatting sqref="F300 F395:F396 F411 F608 F398:F409 F291:F293 F231:F254 F256:F274 F336:F337 F339:F340 F515:F517 F524 F460:F466 F5:F154 F353:F372 F468:F482 F485:F512 F220:F229 F159:F214">
    <cfRule type="containsText" dxfId="438" priority="209" operator="containsText" text="ALERTA">
      <formula>NOT(ISERROR(SEARCH("ALERTA",F5)))</formula>
    </cfRule>
  </conditionalFormatting>
  <conditionalFormatting sqref="E300 E608 E492:E512 E291:E293 E231:E254 E256:E274 E336:E337 E339:E340 E515:E517 E524 E5:E154 E353:E372 E220:E229 E159:E214">
    <cfRule type="containsText" dxfId="437" priority="210" operator="containsText" text="CADUCADO">
      <formula>NOT(ISERROR(SEARCH("CADUCADO",E5)))</formula>
    </cfRule>
  </conditionalFormatting>
  <conditionalFormatting sqref="F275:F277">
    <cfRule type="containsText" dxfId="436" priority="207" operator="containsText" text="ALERTA">
      <formula>NOT(ISERROR(SEARCH("ALERTA",F275)))</formula>
    </cfRule>
  </conditionalFormatting>
  <conditionalFormatting sqref="E275:E277">
    <cfRule type="containsText" dxfId="435" priority="208" operator="containsText" text="CADUCADO">
      <formula>NOT(ISERROR(SEARCH("CADUCADO",E275)))</formula>
    </cfRule>
  </conditionalFormatting>
  <conditionalFormatting sqref="F278">
    <cfRule type="containsText" dxfId="434" priority="205" operator="containsText" text="ALERTA">
      <formula>NOT(ISERROR(SEARCH("ALERTA",F278)))</formula>
    </cfRule>
  </conditionalFormatting>
  <conditionalFormatting sqref="E278">
    <cfRule type="containsText" dxfId="433" priority="206" operator="containsText" text="CADUCADO">
      <formula>NOT(ISERROR(SEARCH("CADUCADO",E278)))</formula>
    </cfRule>
  </conditionalFormatting>
  <conditionalFormatting sqref="F279:F281">
    <cfRule type="containsText" dxfId="432" priority="203" operator="containsText" text="ALERTA">
      <formula>NOT(ISERROR(SEARCH("ALERTA",F279)))</formula>
    </cfRule>
  </conditionalFormatting>
  <conditionalFormatting sqref="E279:E281">
    <cfRule type="containsText" dxfId="431" priority="204" operator="containsText" text="CADUCADO">
      <formula>NOT(ISERROR(SEARCH("CADUCADO",E279)))</formula>
    </cfRule>
  </conditionalFormatting>
  <conditionalFormatting sqref="F282:F290">
    <cfRule type="containsText" dxfId="430" priority="199" operator="containsText" text="ALERTA">
      <formula>NOT(ISERROR(SEARCH("ALERTA",F282)))</formula>
    </cfRule>
  </conditionalFormatting>
  <conditionalFormatting sqref="E282:E290">
    <cfRule type="containsText" dxfId="429" priority="200" operator="containsText" text="CADUCADO">
      <formula>NOT(ISERROR(SEARCH("CADUCADO",E282)))</formula>
    </cfRule>
  </conditionalFormatting>
  <conditionalFormatting sqref="F294:F297 F348">
    <cfRule type="containsText" dxfId="428" priority="195" operator="containsText" text="ALERTA">
      <formula>NOT(ISERROR(SEARCH("ALERTA",F294)))</formula>
    </cfRule>
  </conditionalFormatting>
  <conditionalFormatting sqref="E294:E297 E348">
    <cfRule type="containsText" dxfId="427" priority="196" operator="containsText" text="CADUCADO">
      <formula>NOT(ISERROR(SEARCH("CADUCADO",E294)))</formula>
    </cfRule>
  </conditionalFormatting>
  <conditionalFormatting sqref="F298">
    <cfRule type="containsText" dxfId="426" priority="193" operator="containsText" text="ALERTA">
      <formula>NOT(ISERROR(SEARCH("ALERTA",F298)))</formula>
    </cfRule>
  </conditionalFormatting>
  <conditionalFormatting sqref="E298">
    <cfRule type="containsText" dxfId="425" priority="194" operator="containsText" text="CADUCADO">
      <formula>NOT(ISERROR(SEARCH("CADUCADO",E298)))</formula>
    </cfRule>
  </conditionalFormatting>
  <conditionalFormatting sqref="F299">
    <cfRule type="containsText" dxfId="424" priority="191" operator="containsText" text="ALERTA">
      <formula>NOT(ISERROR(SEARCH("ALERTA",F299)))</formula>
    </cfRule>
  </conditionalFormatting>
  <conditionalFormatting sqref="E299">
    <cfRule type="containsText" dxfId="423" priority="192" operator="containsText" text="CADUCADO">
      <formula>NOT(ISERROR(SEARCH("CADUCADO",E299)))</formula>
    </cfRule>
  </conditionalFormatting>
  <conditionalFormatting sqref="F301:F302">
    <cfRule type="containsText" dxfId="422" priority="187" operator="containsText" text="ALERTA">
      <formula>NOT(ISERROR(SEARCH("ALERTA",F301)))</formula>
    </cfRule>
  </conditionalFormatting>
  <conditionalFormatting sqref="E301:E302">
    <cfRule type="containsText" dxfId="421" priority="188" operator="containsText" text="CADUCADO">
      <formula>NOT(ISERROR(SEARCH("CADUCADO",E301)))</formula>
    </cfRule>
  </conditionalFormatting>
  <conditionalFormatting sqref="F303">
    <cfRule type="containsText" dxfId="420" priority="185" operator="containsText" text="ALERTA">
      <formula>NOT(ISERROR(SEARCH("ALERTA",F303)))</formula>
    </cfRule>
  </conditionalFormatting>
  <conditionalFormatting sqref="E303">
    <cfRule type="containsText" dxfId="419" priority="186" operator="containsText" text="CADUCADO">
      <formula>NOT(ISERROR(SEARCH("CADUCADO",E303)))</formula>
    </cfRule>
  </conditionalFormatting>
  <conditionalFormatting sqref="F304:F308">
    <cfRule type="containsText" dxfId="418" priority="183" operator="containsText" text="ALERTA">
      <formula>NOT(ISERROR(SEARCH("ALERTA",F304)))</formula>
    </cfRule>
  </conditionalFormatting>
  <conditionalFormatting sqref="E304:E308">
    <cfRule type="containsText" dxfId="417" priority="184" operator="containsText" text="CADUCADO">
      <formula>NOT(ISERROR(SEARCH("CADUCADO",E304)))</formula>
    </cfRule>
  </conditionalFormatting>
  <conditionalFormatting sqref="F309">
    <cfRule type="containsText" dxfId="416" priority="181" operator="containsText" text="ALERTA">
      <formula>NOT(ISERROR(SEARCH("ALERTA",F309)))</formula>
    </cfRule>
  </conditionalFormatting>
  <conditionalFormatting sqref="E309">
    <cfRule type="containsText" dxfId="415" priority="182" operator="containsText" text="CADUCADO">
      <formula>NOT(ISERROR(SEARCH("CADUCADO",E309)))</formula>
    </cfRule>
  </conditionalFormatting>
  <conditionalFormatting sqref="F310">
    <cfRule type="containsText" dxfId="414" priority="179" operator="containsText" text="ALERTA">
      <formula>NOT(ISERROR(SEARCH("ALERTA",F310)))</formula>
    </cfRule>
  </conditionalFormatting>
  <conditionalFormatting sqref="E310">
    <cfRule type="containsText" dxfId="413" priority="180" operator="containsText" text="CADUCADO">
      <formula>NOT(ISERROR(SEARCH("CADUCADO",E310)))</formula>
    </cfRule>
  </conditionalFormatting>
  <conditionalFormatting sqref="F311:F316">
    <cfRule type="containsText" dxfId="412" priority="177" operator="containsText" text="ALERTA">
      <formula>NOT(ISERROR(SEARCH("ALERTA",F311)))</formula>
    </cfRule>
  </conditionalFormatting>
  <conditionalFormatting sqref="E311:E316">
    <cfRule type="containsText" dxfId="411" priority="178" operator="containsText" text="CADUCADO">
      <formula>NOT(ISERROR(SEARCH("CADUCADO",E311)))</formula>
    </cfRule>
  </conditionalFormatting>
  <conditionalFormatting sqref="F317">
    <cfRule type="containsText" dxfId="410" priority="175" operator="containsText" text="ALERTA">
      <formula>NOT(ISERROR(SEARCH("ALERTA",F317)))</formula>
    </cfRule>
  </conditionalFormatting>
  <conditionalFormatting sqref="E317">
    <cfRule type="containsText" dxfId="409" priority="176" operator="containsText" text="CADUCADO">
      <formula>NOT(ISERROR(SEARCH("CADUCADO",E317)))</formula>
    </cfRule>
  </conditionalFormatting>
  <conditionalFormatting sqref="F318">
    <cfRule type="containsText" dxfId="408" priority="173" operator="containsText" text="ALERTA">
      <formula>NOT(ISERROR(SEARCH("ALERTA",F318)))</formula>
    </cfRule>
  </conditionalFormatting>
  <conditionalFormatting sqref="E318">
    <cfRule type="containsText" dxfId="407" priority="174" operator="containsText" text="CADUCADO">
      <formula>NOT(ISERROR(SEARCH("CADUCADO",E318)))</formula>
    </cfRule>
  </conditionalFormatting>
  <conditionalFormatting sqref="F319:F328">
    <cfRule type="containsText" dxfId="406" priority="171" operator="containsText" text="ALERTA">
      <formula>NOT(ISERROR(SEARCH("ALERTA",F319)))</formula>
    </cfRule>
  </conditionalFormatting>
  <conditionalFormatting sqref="E319:E328">
    <cfRule type="containsText" dxfId="405" priority="172" operator="containsText" text="CADUCADO">
      <formula>NOT(ISERROR(SEARCH("CADUCADO",E319)))</formula>
    </cfRule>
  </conditionalFormatting>
  <conditionalFormatting sqref="F329:F330">
    <cfRule type="containsText" dxfId="404" priority="169" operator="containsText" text="ALERTA">
      <formula>NOT(ISERROR(SEARCH("ALERTA",F329)))</formula>
    </cfRule>
  </conditionalFormatting>
  <conditionalFormatting sqref="E329:E330">
    <cfRule type="containsText" dxfId="403" priority="170" operator="containsText" text="CADUCADO">
      <formula>NOT(ISERROR(SEARCH("CADUCADO",E329)))</formula>
    </cfRule>
  </conditionalFormatting>
  <conditionalFormatting sqref="F331">
    <cfRule type="containsText" dxfId="402" priority="167" operator="containsText" text="ALERTA">
      <formula>NOT(ISERROR(SEARCH("ALERTA",F331)))</formula>
    </cfRule>
  </conditionalFormatting>
  <conditionalFormatting sqref="E331">
    <cfRule type="containsText" dxfId="401" priority="168" operator="containsText" text="CADUCADO">
      <formula>NOT(ISERROR(SEARCH("CADUCADO",E331)))</formula>
    </cfRule>
  </conditionalFormatting>
  <conditionalFormatting sqref="F332">
    <cfRule type="containsText" dxfId="400" priority="165" operator="containsText" text="ALERTA">
      <formula>NOT(ISERROR(SEARCH("ALERTA",F332)))</formula>
    </cfRule>
  </conditionalFormatting>
  <conditionalFormatting sqref="E332">
    <cfRule type="containsText" dxfId="399" priority="166" operator="containsText" text="CADUCADO">
      <formula>NOT(ISERROR(SEARCH("CADUCADO",E332)))</formula>
    </cfRule>
  </conditionalFormatting>
  <conditionalFormatting sqref="F333 F335">
    <cfRule type="containsText" dxfId="398" priority="163" operator="containsText" text="ALERTA">
      <formula>NOT(ISERROR(SEARCH("ALERTA",F333)))</formula>
    </cfRule>
  </conditionalFormatting>
  <conditionalFormatting sqref="E333 E335">
    <cfRule type="containsText" dxfId="397" priority="164" operator="containsText" text="CADUCADO">
      <formula>NOT(ISERROR(SEARCH("CADUCADO",E333)))</formula>
    </cfRule>
  </conditionalFormatting>
  <conditionalFormatting sqref="F334">
    <cfRule type="containsText" dxfId="396" priority="161" operator="containsText" text="ALERTA">
      <formula>NOT(ISERROR(SEARCH("ALERTA",F334)))</formula>
    </cfRule>
  </conditionalFormatting>
  <conditionalFormatting sqref="E334">
    <cfRule type="containsText" dxfId="395" priority="162" operator="containsText" text="CADUCADO">
      <formula>NOT(ISERROR(SEARCH("CADUCADO",E334)))</formula>
    </cfRule>
  </conditionalFormatting>
  <conditionalFormatting sqref="F341">
    <cfRule type="containsText" dxfId="394" priority="157" operator="containsText" text="ALERTA">
      <formula>NOT(ISERROR(SEARCH("ALERTA",F341)))</formula>
    </cfRule>
  </conditionalFormatting>
  <conditionalFormatting sqref="E341">
    <cfRule type="containsText" dxfId="393" priority="158" operator="containsText" text="CADUCADO">
      <formula>NOT(ISERROR(SEARCH("CADUCADO",E341)))</formula>
    </cfRule>
  </conditionalFormatting>
  <conditionalFormatting sqref="F342:F343">
    <cfRule type="containsText" dxfId="392" priority="153" operator="containsText" text="ALERTA">
      <formula>NOT(ISERROR(SEARCH("ALERTA",F342)))</formula>
    </cfRule>
  </conditionalFormatting>
  <conditionalFormatting sqref="E342:E343">
    <cfRule type="containsText" dxfId="391" priority="154" operator="containsText" text="CADUCADO">
      <formula>NOT(ISERROR(SEARCH("CADUCADO",E342)))</formula>
    </cfRule>
  </conditionalFormatting>
  <conditionalFormatting sqref="F344">
    <cfRule type="containsText" dxfId="390" priority="149" operator="containsText" text="ALERTA">
      <formula>NOT(ISERROR(SEARCH("ALERTA",F344)))</formula>
    </cfRule>
  </conditionalFormatting>
  <conditionalFormatting sqref="E344">
    <cfRule type="containsText" dxfId="389" priority="150" operator="containsText" text="CADUCADO">
      <formula>NOT(ISERROR(SEARCH("CADUCADO",E344)))</formula>
    </cfRule>
  </conditionalFormatting>
  <conditionalFormatting sqref="F345">
    <cfRule type="containsText" dxfId="388" priority="147" operator="containsText" text="ALERTA">
      <formula>NOT(ISERROR(SEARCH("ALERTA",F345)))</formula>
    </cfRule>
  </conditionalFormatting>
  <conditionalFormatting sqref="E345">
    <cfRule type="containsText" dxfId="387" priority="148" operator="containsText" text="CADUCADO">
      <formula>NOT(ISERROR(SEARCH("CADUCADO",E345)))</formula>
    </cfRule>
  </conditionalFormatting>
  <conditionalFormatting sqref="F346">
    <cfRule type="containsText" dxfId="386" priority="145" operator="containsText" text="ALERTA">
      <formula>NOT(ISERROR(SEARCH("ALERTA",F346)))</formula>
    </cfRule>
  </conditionalFormatting>
  <conditionalFormatting sqref="E346">
    <cfRule type="containsText" dxfId="385" priority="146" operator="containsText" text="CADUCADO">
      <formula>NOT(ISERROR(SEARCH("CADUCADO",E346)))</formula>
    </cfRule>
  </conditionalFormatting>
  <conditionalFormatting sqref="F347">
    <cfRule type="containsText" dxfId="384" priority="143" operator="containsText" text="ALERTA">
      <formula>NOT(ISERROR(SEARCH("ALERTA",F347)))</formula>
    </cfRule>
  </conditionalFormatting>
  <conditionalFormatting sqref="E347">
    <cfRule type="containsText" dxfId="383" priority="144" operator="containsText" text="CADUCADO">
      <formula>NOT(ISERROR(SEARCH("CADUCADO",E347)))</formula>
    </cfRule>
  </conditionalFormatting>
  <conditionalFormatting sqref="F349">
    <cfRule type="containsText" dxfId="382" priority="141" operator="containsText" text="ALERTA">
      <formula>NOT(ISERROR(SEARCH("ALERTA",F349)))</formula>
    </cfRule>
  </conditionalFormatting>
  <conditionalFormatting sqref="E349">
    <cfRule type="containsText" dxfId="381" priority="142" operator="containsText" text="CADUCADO">
      <formula>NOT(ISERROR(SEARCH("CADUCADO",E349)))</formula>
    </cfRule>
  </conditionalFormatting>
  <conditionalFormatting sqref="F350:F351">
    <cfRule type="containsText" dxfId="380" priority="139" operator="containsText" text="ALERTA">
      <formula>NOT(ISERROR(SEARCH("ALERTA",F350)))</formula>
    </cfRule>
  </conditionalFormatting>
  <conditionalFormatting sqref="E350:E351">
    <cfRule type="containsText" dxfId="379" priority="140" operator="containsText" text="CADUCADO">
      <formula>NOT(ISERROR(SEARCH("CADUCADO",E350)))</formula>
    </cfRule>
  </conditionalFormatting>
  <conditionalFormatting sqref="F373 F392">
    <cfRule type="containsText" dxfId="378" priority="137" operator="containsText" text="ALERTA">
      <formula>NOT(ISERROR(SEARCH("ALERTA",F373)))</formula>
    </cfRule>
  </conditionalFormatting>
  <conditionalFormatting sqref="E373 E392">
    <cfRule type="containsText" dxfId="377" priority="138" operator="containsText" text="CADUCADO">
      <formula>NOT(ISERROR(SEARCH("CADUCADO",E373)))</formula>
    </cfRule>
  </conditionalFormatting>
  <conditionalFormatting sqref="F410">
    <cfRule type="containsText" dxfId="376" priority="136" operator="containsText" text="ALERTA">
      <formula>NOT(ISERROR(SEARCH("ALERTA",F410)))</formula>
    </cfRule>
  </conditionalFormatting>
  <conditionalFormatting sqref="F412:F413">
    <cfRule type="containsText" dxfId="375" priority="134" operator="containsText" text="ALERTA">
      <formula>NOT(ISERROR(SEARCH("ALERTA",F412)))</formula>
    </cfRule>
  </conditionalFormatting>
  <conditionalFormatting sqref="F414:F415">
    <cfRule type="containsText" dxfId="374" priority="133" operator="containsText" text="ALERTA">
      <formula>NOT(ISERROR(SEARCH("ALERTA",F414)))</formula>
    </cfRule>
  </conditionalFormatting>
  <conditionalFormatting sqref="F420 F424">
    <cfRule type="containsText" dxfId="373" priority="132" operator="containsText" text="ALERTA">
      <formula>NOT(ISERROR(SEARCH("ALERTA",F420)))</formula>
    </cfRule>
  </conditionalFormatting>
  <conditionalFormatting sqref="F416:F418">
    <cfRule type="containsText" dxfId="372" priority="131" operator="containsText" text="ALERTA">
      <formula>NOT(ISERROR(SEARCH("ALERTA",F416)))</formula>
    </cfRule>
  </conditionalFormatting>
  <conditionalFormatting sqref="F419">
    <cfRule type="containsText" dxfId="371" priority="130" operator="containsText" text="ALERTA">
      <formula>NOT(ISERROR(SEARCH("ALERTA",F419)))</formula>
    </cfRule>
  </conditionalFormatting>
  <conditionalFormatting sqref="F421:F423">
    <cfRule type="containsText" dxfId="370" priority="129" operator="containsText" text="ALERTA">
      <formula>NOT(ISERROR(SEARCH("ALERTA",F421)))</formula>
    </cfRule>
  </conditionalFormatting>
  <conditionalFormatting sqref="F425">
    <cfRule type="containsText" dxfId="369" priority="127" operator="containsText" text="ALERTA">
      <formula>NOT(ISERROR(SEARCH("ALERTA",F425)))</formula>
    </cfRule>
  </conditionalFormatting>
  <conditionalFormatting sqref="F426">
    <cfRule type="containsText" dxfId="368" priority="126" operator="containsText" text="ALERTA">
      <formula>NOT(ISERROR(SEARCH("ALERTA",F426)))</formula>
    </cfRule>
  </conditionalFormatting>
  <conditionalFormatting sqref="F427">
    <cfRule type="containsText" dxfId="367" priority="124" operator="containsText" text="ALERTA">
      <formula>NOT(ISERROR(SEARCH("ALERTA",F427)))</formula>
    </cfRule>
  </conditionalFormatting>
  <conditionalFormatting sqref="F428:F430">
    <cfRule type="containsText" dxfId="366" priority="123" operator="containsText" text="ALERTA">
      <formula>NOT(ISERROR(SEARCH("ALERTA",F428)))</formula>
    </cfRule>
  </conditionalFormatting>
  <conditionalFormatting sqref="F397">
    <cfRule type="containsText" dxfId="365" priority="122" operator="containsText" text="ALERTA">
      <formula>NOT(ISERROR(SEARCH("ALERTA",F397)))</formula>
    </cfRule>
  </conditionalFormatting>
  <conditionalFormatting sqref="F352">
    <cfRule type="containsText" dxfId="364" priority="120" operator="containsText" text="ALERTA">
      <formula>NOT(ISERROR(SEARCH("ALERTA",F352)))</formula>
    </cfRule>
  </conditionalFormatting>
  <conditionalFormatting sqref="E352">
    <cfRule type="containsText" dxfId="363" priority="121" operator="containsText" text="CADUCADO">
      <formula>NOT(ISERROR(SEARCH("CADUCADO",E352)))</formula>
    </cfRule>
  </conditionalFormatting>
  <conditionalFormatting sqref="F431">
    <cfRule type="containsText" dxfId="362" priority="119" operator="containsText" text="ALERTA">
      <formula>NOT(ISERROR(SEARCH("ALERTA",F431)))</formula>
    </cfRule>
  </conditionalFormatting>
  <conditionalFormatting sqref="F432">
    <cfRule type="containsText" dxfId="361" priority="118" operator="containsText" text="ALERTA">
      <formula>NOT(ISERROR(SEARCH("ALERTA",F432)))</formula>
    </cfRule>
  </conditionalFormatting>
  <conditionalFormatting sqref="F433:F438">
    <cfRule type="containsText" dxfId="360" priority="117" operator="containsText" text="ALERTA">
      <formula>NOT(ISERROR(SEARCH("ALERTA",F433)))</formula>
    </cfRule>
  </conditionalFormatting>
  <conditionalFormatting sqref="F439 F455:F458 F442:F452">
    <cfRule type="containsText" dxfId="359" priority="116" operator="containsText" text="ALERTA">
      <formula>NOT(ISERROR(SEARCH("ALERTA",F439)))</formula>
    </cfRule>
  </conditionalFormatting>
  <conditionalFormatting sqref="F453:F454">
    <cfRule type="containsText" dxfId="358" priority="115" operator="containsText" text="ALERTA">
      <formula>NOT(ISERROR(SEARCH("ALERTA",F453)))</formula>
    </cfRule>
  </conditionalFormatting>
  <conditionalFormatting sqref="F440">
    <cfRule type="containsText" dxfId="357" priority="114" operator="containsText" text="ALERTA">
      <formula>NOT(ISERROR(SEARCH("ALERTA",F440)))</formula>
    </cfRule>
  </conditionalFormatting>
  <conditionalFormatting sqref="F374:F377">
    <cfRule type="containsText" dxfId="356" priority="111" operator="containsText" text="ALERTA">
      <formula>NOT(ISERROR(SEARCH("ALERTA",F374)))</formula>
    </cfRule>
  </conditionalFormatting>
  <conditionalFormatting sqref="E374:E377">
    <cfRule type="containsText" dxfId="355" priority="112" operator="containsText" text="CADUCADO">
      <formula>NOT(ISERROR(SEARCH("CADUCADO",E374)))</formula>
    </cfRule>
  </conditionalFormatting>
  <conditionalFormatting sqref="F155">
    <cfRule type="containsText" dxfId="354" priority="109" operator="containsText" text="ALERTA">
      <formula>NOT(ISERROR(SEARCH("ALERTA",F155)))</formula>
    </cfRule>
  </conditionalFormatting>
  <conditionalFormatting sqref="E155">
    <cfRule type="containsText" dxfId="353" priority="110" operator="containsText" text="CADUCADO">
      <formula>NOT(ISERROR(SEARCH("CADUCADO",E155)))</formula>
    </cfRule>
  </conditionalFormatting>
  <conditionalFormatting sqref="F378">
    <cfRule type="containsText" dxfId="352" priority="103" operator="containsText" text="ALERTA">
      <formula>NOT(ISERROR(SEARCH("ALERTA",F378)))</formula>
    </cfRule>
  </conditionalFormatting>
  <conditionalFormatting sqref="E378">
    <cfRule type="containsText" dxfId="351" priority="104" operator="containsText" text="CADUCADO">
      <formula>NOT(ISERROR(SEARCH("CADUCADO",E378)))</formula>
    </cfRule>
  </conditionalFormatting>
  <conditionalFormatting sqref="F379">
    <cfRule type="containsText" dxfId="350" priority="101" operator="containsText" text="ALERTA">
      <formula>NOT(ISERROR(SEARCH("ALERTA",F379)))</formula>
    </cfRule>
  </conditionalFormatting>
  <conditionalFormatting sqref="E379">
    <cfRule type="containsText" dxfId="349" priority="102" operator="containsText" text="CADUCADO">
      <formula>NOT(ISERROR(SEARCH("CADUCADO",E379)))</formula>
    </cfRule>
  </conditionalFormatting>
  <conditionalFormatting sqref="F380:F383">
    <cfRule type="containsText" dxfId="348" priority="99" operator="containsText" text="ALERTA">
      <formula>NOT(ISERROR(SEARCH("ALERTA",F380)))</formula>
    </cfRule>
  </conditionalFormatting>
  <conditionalFormatting sqref="E380:E383">
    <cfRule type="containsText" dxfId="347" priority="100" operator="containsText" text="CADUCADO">
      <formula>NOT(ISERROR(SEARCH("CADUCADO",E380)))</formula>
    </cfRule>
  </conditionalFormatting>
  <conditionalFormatting sqref="F384">
    <cfRule type="containsText" dxfId="346" priority="97" operator="containsText" text="ALERTA">
      <formula>NOT(ISERROR(SEARCH("ALERTA",F384)))</formula>
    </cfRule>
  </conditionalFormatting>
  <conditionalFormatting sqref="E384">
    <cfRule type="containsText" dxfId="345" priority="98" operator="containsText" text="CADUCADO">
      <formula>NOT(ISERROR(SEARCH("CADUCADO",E384)))</formula>
    </cfRule>
  </conditionalFormatting>
  <conditionalFormatting sqref="F156">
    <cfRule type="containsText" dxfId="344" priority="95" operator="containsText" text="ALERTA">
      <formula>NOT(ISERROR(SEARCH("ALERTA",F156)))</formula>
    </cfRule>
  </conditionalFormatting>
  <conditionalFormatting sqref="E156">
    <cfRule type="containsText" dxfId="343" priority="96" operator="containsText" text="CADUCADO">
      <formula>NOT(ISERROR(SEARCH("CADUCADO",E156)))</formula>
    </cfRule>
  </conditionalFormatting>
  <conditionalFormatting sqref="F230">
    <cfRule type="containsText" dxfId="342" priority="93" operator="containsText" text="ALERTA">
      <formula>NOT(ISERROR(SEARCH("ALERTA",F230)))</formula>
    </cfRule>
  </conditionalFormatting>
  <conditionalFormatting sqref="E230">
    <cfRule type="containsText" dxfId="341" priority="94" operator="containsText" text="CADUCADO">
      <formula>NOT(ISERROR(SEARCH("CADUCADO",E230)))</formula>
    </cfRule>
  </conditionalFormatting>
  <conditionalFormatting sqref="F255">
    <cfRule type="containsText" dxfId="340" priority="91" operator="containsText" text="ALERTA">
      <formula>NOT(ISERROR(SEARCH("ALERTA",F255)))</formula>
    </cfRule>
  </conditionalFormatting>
  <conditionalFormatting sqref="E255">
    <cfRule type="containsText" dxfId="339" priority="92" operator="containsText" text="CADUCADO">
      <formula>NOT(ISERROR(SEARCH("CADUCADO",E255)))</formula>
    </cfRule>
  </conditionalFormatting>
  <conditionalFormatting sqref="F513">
    <cfRule type="containsText" dxfId="338" priority="89" operator="containsText" text="ALERTA">
      <formula>NOT(ISERROR(SEARCH("ALERTA",F513)))</formula>
    </cfRule>
  </conditionalFormatting>
  <conditionalFormatting sqref="E513">
    <cfRule type="containsText" dxfId="337" priority="90" operator="containsText" text="CADUCADO">
      <formula>NOT(ISERROR(SEARCH("CADUCADO",E513)))</formula>
    </cfRule>
  </conditionalFormatting>
  <conditionalFormatting sqref="F514">
    <cfRule type="containsText" dxfId="336" priority="87" operator="containsText" text="ALERTA">
      <formula>NOT(ISERROR(SEARCH("ALERTA",F514)))</formula>
    </cfRule>
  </conditionalFormatting>
  <conditionalFormatting sqref="E514">
    <cfRule type="containsText" dxfId="335" priority="88" operator="containsText" text="CADUCADO">
      <formula>NOT(ISERROR(SEARCH("CADUCADO",E514)))</formula>
    </cfRule>
  </conditionalFormatting>
  <conditionalFormatting sqref="F157">
    <cfRule type="containsText" dxfId="334" priority="85" operator="containsText" text="ALERTA">
      <formula>NOT(ISERROR(SEARCH("ALERTA",F157)))</formula>
    </cfRule>
  </conditionalFormatting>
  <conditionalFormatting sqref="E157">
    <cfRule type="containsText" dxfId="333" priority="86" operator="containsText" text="CADUCADO">
      <formula>NOT(ISERROR(SEARCH("CADUCADO",E157)))</formula>
    </cfRule>
  </conditionalFormatting>
  <conditionalFormatting sqref="F338">
    <cfRule type="containsText" dxfId="332" priority="83" operator="containsText" text="ALERTA">
      <formula>NOT(ISERROR(SEARCH("ALERTA",F338)))</formula>
    </cfRule>
  </conditionalFormatting>
  <conditionalFormatting sqref="E338">
    <cfRule type="containsText" dxfId="331" priority="84" operator="containsText" text="CADUCADO">
      <formula>NOT(ISERROR(SEARCH("CADUCADO",E338)))</formula>
    </cfRule>
  </conditionalFormatting>
  <conditionalFormatting sqref="F525:F529">
    <cfRule type="containsText" dxfId="330" priority="81" operator="containsText" text="ALERTA">
      <formula>NOT(ISERROR(SEARCH("ALERTA",F525)))</formula>
    </cfRule>
  </conditionalFormatting>
  <conditionalFormatting sqref="E525:E529">
    <cfRule type="containsText" dxfId="329" priority="82" operator="containsText" text="CADUCADO">
      <formula>NOT(ISERROR(SEARCH("CADUCADO",E525)))</formula>
    </cfRule>
  </conditionalFormatting>
  <conditionalFormatting sqref="F537">
    <cfRule type="containsText" dxfId="328" priority="79" operator="containsText" text="ALERTA">
      <formula>NOT(ISERROR(SEARCH("ALERTA",F537)))</formula>
    </cfRule>
  </conditionalFormatting>
  <conditionalFormatting sqref="E537">
    <cfRule type="containsText" dxfId="327" priority="80" operator="containsText" text="CADUCADO">
      <formula>NOT(ISERROR(SEARCH("CADUCADO",E537)))</formula>
    </cfRule>
  </conditionalFormatting>
  <conditionalFormatting sqref="F538:F539">
    <cfRule type="containsText" dxfId="326" priority="77" operator="containsText" text="ALERTA">
      <formula>NOT(ISERROR(SEARCH("ALERTA",F538)))</formula>
    </cfRule>
  </conditionalFormatting>
  <conditionalFormatting sqref="E538:E539">
    <cfRule type="containsText" dxfId="325" priority="78" operator="containsText" text="CADUCADO">
      <formula>NOT(ISERROR(SEARCH("CADUCADO",E538)))</formula>
    </cfRule>
  </conditionalFormatting>
  <conditionalFormatting sqref="F520">
    <cfRule type="containsText" dxfId="324" priority="75" operator="containsText" text="ALERTA">
      <formula>NOT(ISERROR(SEARCH("ALERTA",F520)))</formula>
    </cfRule>
  </conditionalFormatting>
  <conditionalFormatting sqref="E520">
    <cfRule type="containsText" dxfId="323" priority="76" operator="containsText" text="CADUCADO">
      <formula>NOT(ISERROR(SEARCH("CADUCADO",E520)))</formula>
    </cfRule>
  </conditionalFormatting>
  <conditionalFormatting sqref="F521:F522">
    <cfRule type="containsText" dxfId="322" priority="73" operator="containsText" text="ALERTA">
      <formula>NOT(ISERROR(SEARCH("ALERTA",F521)))</formula>
    </cfRule>
  </conditionalFormatting>
  <conditionalFormatting sqref="E521:E522">
    <cfRule type="containsText" dxfId="321" priority="74" operator="containsText" text="CADUCADO">
      <formula>NOT(ISERROR(SEARCH("CADUCADO",E521)))</formula>
    </cfRule>
  </conditionalFormatting>
  <conditionalFormatting sqref="F540">
    <cfRule type="containsText" dxfId="320" priority="71" operator="containsText" text="ALERTA">
      <formula>NOT(ISERROR(SEARCH("ALERTA",F540)))</formula>
    </cfRule>
  </conditionalFormatting>
  <conditionalFormatting sqref="E540">
    <cfRule type="containsText" dxfId="319" priority="72" operator="containsText" text="CADUCADO">
      <formula>NOT(ISERROR(SEARCH("CADUCADO",E540)))</formula>
    </cfRule>
  </conditionalFormatting>
  <conditionalFormatting sqref="F542:F544">
    <cfRule type="containsText" dxfId="318" priority="67" operator="containsText" text="ALERTA">
      <formula>NOT(ISERROR(SEARCH("ALERTA",F542)))</formula>
    </cfRule>
  </conditionalFormatting>
  <conditionalFormatting sqref="E542:E544">
    <cfRule type="containsText" dxfId="317" priority="68" operator="containsText" text="CADUCADO">
      <formula>NOT(ISERROR(SEARCH("CADUCADO",E542)))</formula>
    </cfRule>
  </conditionalFormatting>
  <conditionalFormatting sqref="F545 F547 F551:F565">
    <cfRule type="containsText" dxfId="316" priority="65" operator="containsText" text="ALERTA">
      <formula>NOT(ISERROR(SEARCH("ALERTA",F545)))</formula>
    </cfRule>
  </conditionalFormatting>
  <conditionalFormatting sqref="E545 E547 E551:E565">
    <cfRule type="containsText" dxfId="315" priority="66" operator="containsText" text="CADUCADO">
      <formula>NOT(ISERROR(SEARCH("CADUCADO",E545)))</formula>
    </cfRule>
  </conditionalFormatting>
  <conditionalFormatting sqref="F536">
    <cfRule type="containsText" dxfId="314" priority="61" operator="containsText" text="ALERTA">
      <formula>NOT(ISERROR(SEARCH("ALERTA",F536)))</formula>
    </cfRule>
  </conditionalFormatting>
  <conditionalFormatting sqref="E536">
    <cfRule type="containsText" dxfId="313" priority="62" operator="containsText" text="CADUCADO">
      <formula>NOT(ISERROR(SEARCH("CADUCADO",E536)))</formula>
    </cfRule>
  </conditionalFormatting>
  <conditionalFormatting sqref="F530">
    <cfRule type="containsText" dxfId="312" priority="59" operator="containsText" text="ALERTA">
      <formula>NOT(ISERROR(SEARCH("ALERTA",F530)))</formula>
    </cfRule>
  </conditionalFormatting>
  <conditionalFormatting sqref="E530">
    <cfRule type="containsText" dxfId="311" priority="60" operator="containsText" text="CADUCADO">
      <formula>NOT(ISERROR(SEARCH("CADUCADO",E530)))</formula>
    </cfRule>
  </conditionalFormatting>
  <conditionalFormatting sqref="F531:F532">
    <cfRule type="containsText" dxfId="310" priority="57" operator="containsText" text="ALERTA">
      <formula>NOT(ISERROR(SEARCH("ALERTA",F531)))</formula>
    </cfRule>
  </conditionalFormatting>
  <conditionalFormatting sqref="E531:E532">
    <cfRule type="containsText" dxfId="309" priority="58" operator="containsText" text="CADUCADO">
      <formula>NOT(ISERROR(SEARCH("CADUCADO",E531)))</formula>
    </cfRule>
  </conditionalFormatting>
  <conditionalFormatting sqref="F533">
    <cfRule type="containsText" dxfId="308" priority="55" operator="containsText" text="ALERTA">
      <formula>NOT(ISERROR(SEARCH("ALERTA",F533)))</formula>
    </cfRule>
  </conditionalFormatting>
  <conditionalFormatting sqref="E533">
    <cfRule type="containsText" dxfId="307" priority="56" operator="containsText" text="CADUCADO">
      <formula>NOT(ISERROR(SEARCH("CADUCADO",E533)))</formula>
    </cfRule>
  </conditionalFormatting>
  <conditionalFormatting sqref="F534:F535">
    <cfRule type="containsText" dxfId="306" priority="53" operator="containsText" text="ALERTA">
      <formula>NOT(ISERROR(SEARCH("ALERTA",F534)))</formula>
    </cfRule>
  </conditionalFormatting>
  <conditionalFormatting sqref="E534:E535">
    <cfRule type="containsText" dxfId="305" priority="54" operator="containsText" text="CADUCADO">
      <formula>NOT(ISERROR(SEARCH("CADUCADO",E534)))</formula>
    </cfRule>
  </conditionalFormatting>
  <conditionalFormatting sqref="F518:F519">
    <cfRule type="containsText" dxfId="304" priority="49" operator="containsText" text="ALERTA">
      <formula>NOT(ISERROR(SEARCH("ALERTA",F518)))</formula>
    </cfRule>
  </conditionalFormatting>
  <conditionalFormatting sqref="E518:E519">
    <cfRule type="containsText" dxfId="303" priority="50" operator="containsText" text="CADUCADO">
      <formula>NOT(ISERROR(SEARCH("CADUCADO",E518)))</formula>
    </cfRule>
  </conditionalFormatting>
  <conditionalFormatting sqref="F483">
    <cfRule type="containsText" dxfId="302" priority="46" operator="containsText" text="ALERTA">
      <formula>NOT(ISERROR(SEARCH("ALERTA",F483)))</formula>
    </cfRule>
  </conditionalFormatting>
  <conditionalFormatting sqref="F484:F485">
    <cfRule type="containsText" dxfId="301" priority="45" operator="containsText" text="ALERTA">
      <formula>NOT(ISERROR(SEARCH("ALERTA",F484)))</formula>
    </cfRule>
  </conditionalFormatting>
  <conditionalFormatting sqref="F393:F394">
    <cfRule type="containsText" dxfId="300" priority="43" operator="containsText" text="ALERTA">
      <formula>NOT(ISERROR(SEARCH("ALERTA",F393)))</formula>
    </cfRule>
  </conditionalFormatting>
  <conditionalFormatting sqref="E393:E394">
    <cfRule type="containsText" dxfId="299" priority="44" operator="containsText" text="CADUCADO">
      <formula>NOT(ISERROR(SEARCH("CADUCADO",E393)))</formula>
    </cfRule>
  </conditionalFormatting>
  <conditionalFormatting sqref="F546">
    <cfRule type="containsText" dxfId="298" priority="39" operator="containsText" text="ALERTA">
      <formula>NOT(ISERROR(SEARCH("ALERTA",F546)))</formula>
    </cfRule>
  </conditionalFormatting>
  <conditionalFormatting sqref="E546">
    <cfRule type="containsText" dxfId="297" priority="40" operator="containsText" text="CADUCADO">
      <formula>NOT(ISERROR(SEARCH("CADUCADO",E546)))</formula>
    </cfRule>
  </conditionalFormatting>
  <conditionalFormatting sqref="F550">
    <cfRule type="containsText" dxfId="296" priority="37" operator="containsText" text="ALERTA">
      <formula>NOT(ISERROR(SEARCH("ALERTA",F550)))</formula>
    </cfRule>
  </conditionalFormatting>
  <conditionalFormatting sqref="E550">
    <cfRule type="containsText" dxfId="295" priority="38" operator="containsText" text="CADUCADO">
      <formula>NOT(ISERROR(SEARCH("CADUCADO",E550)))</formula>
    </cfRule>
  </conditionalFormatting>
  <conditionalFormatting sqref="F549">
    <cfRule type="containsText" dxfId="294" priority="35" operator="containsText" text="ALERTA">
      <formula>NOT(ISERROR(SEARCH("ALERTA",F549)))</formula>
    </cfRule>
  </conditionalFormatting>
  <conditionalFormatting sqref="E549">
    <cfRule type="containsText" dxfId="293" priority="36" operator="containsText" text="CADUCADO">
      <formula>NOT(ISERROR(SEARCH("CADUCADO",E549)))</formula>
    </cfRule>
  </conditionalFormatting>
  <conditionalFormatting sqref="F548">
    <cfRule type="containsText" dxfId="292" priority="33" operator="containsText" text="ALERTA">
      <formula>NOT(ISERROR(SEARCH("ALERTA",F548)))</formula>
    </cfRule>
  </conditionalFormatting>
  <conditionalFormatting sqref="E548">
    <cfRule type="containsText" dxfId="291" priority="34" operator="containsText" text="CADUCADO">
      <formula>NOT(ISERROR(SEARCH("CADUCADO",E548)))</formula>
    </cfRule>
  </conditionalFormatting>
  <conditionalFormatting sqref="F385:F391">
    <cfRule type="containsText" dxfId="290" priority="31" operator="containsText" text="ALERTA">
      <formula>NOT(ISERROR(SEARCH("ALERTA",F385)))</formula>
    </cfRule>
  </conditionalFormatting>
  <conditionalFormatting sqref="E385:E391">
    <cfRule type="containsText" dxfId="289" priority="32" operator="containsText" text="CADUCADO">
      <formula>NOT(ISERROR(SEARCH("CADUCADO",E385)))</formula>
    </cfRule>
  </conditionalFormatting>
  <conditionalFormatting sqref="F158">
    <cfRule type="containsText" dxfId="288" priority="29" operator="containsText" text="ALERTA">
      <formula>NOT(ISERROR(SEARCH("ALERTA",F158)))</formula>
    </cfRule>
  </conditionalFormatting>
  <conditionalFormatting sqref="E158">
    <cfRule type="containsText" dxfId="287" priority="30" operator="containsText" text="CADUCADO">
      <formula>NOT(ISERROR(SEARCH("CADUCADO",E158)))</formula>
    </cfRule>
  </conditionalFormatting>
  <conditionalFormatting sqref="F441">
    <cfRule type="containsText" dxfId="286" priority="28" operator="containsText" text="ALERTA">
      <formula>NOT(ISERROR(SEARCH("ALERTA",F441)))</formula>
    </cfRule>
  </conditionalFormatting>
  <conditionalFormatting sqref="F566:F569 F571:F581">
    <cfRule type="containsText" dxfId="285" priority="26" operator="containsText" text="ALERTA">
      <formula>NOT(ISERROR(SEARCH("ALERTA",F566)))</formula>
    </cfRule>
  </conditionalFormatting>
  <conditionalFormatting sqref="E566:E569 E571:E581">
    <cfRule type="containsText" dxfId="284" priority="27" operator="containsText" text="CADUCADO">
      <formula>NOT(ISERROR(SEARCH("CADUCADO",E566)))</formula>
    </cfRule>
  </conditionalFormatting>
  <conditionalFormatting sqref="F467">
    <cfRule type="containsText" dxfId="283" priority="25" operator="containsText" text="ALERTA">
      <formula>NOT(ISERROR(SEARCH("ALERTA",F467)))</formula>
    </cfRule>
  </conditionalFormatting>
  <conditionalFormatting sqref="F570">
    <cfRule type="containsText" dxfId="282" priority="23" operator="containsText" text="ALERTA">
      <formula>NOT(ISERROR(SEARCH("ALERTA",F570)))</formula>
    </cfRule>
  </conditionalFormatting>
  <conditionalFormatting sqref="E570">
    <cfRule type="containsText" dxfId="281" priority="24" operator="containsText" text="CADUCADO">
      <formula>NOT(ISERROR(SEARCH("CADUCADO",E570)))</formula>
    </cfRule>
  </conditionalFormatting>
  <conditionalFormatting sqref="F592">
    <cfRule type="containsText" dxfId="280" priority="21" operator="containsText" text="ALERTA">
      <formula>NOT(ISERROR(SEARCH("ALERTA",F592)))</formula>
    </cfRule>
  </conditionalFormatting>
  <conditionalFormatting sqref="E592">
    <cfRule type="containsText" dxfId="279" priority="22" operator="containsText" text="CADUCADO">
      <formula>NOT(ISERROR(SEARCH("CADUCADO",E592)))</formula>
    </cfRule>
  </conditionalFormatting>
  <conditionalFormatting sqref="F582">
    <cfRule type="containsText" dxfId="278" priority="19" operator="containsText" text="ALERTA">
      <formula>NOT(ISERROR(SEARCH("ALERTA",F582)))</formula>
    </cfRule>
  </conditionalFormatting>
  <conditionalFormatting sqref="E582">
    <cfRule type="containsText" dxfId="277" priority="20" operator="containsText" text="CADUCADO">
      <formula>NOT(ISERROR(SEARCH("CADUCADO",E582)))</formula>
    </cfRule>
  </conditionalFormatting>
  <conditionalFormatting sqref="F583 F585:F603">
    <cfRule type="containsText" dxfId="276" priority="17" operator="containsText" text="ALERTA">
      <formula>NOT(ISERROR(SEARCH("ALERTA",F583)))</formula>
    </cfRule>
  </conditionalFormatting>
  <conditionalFormatting sqref="E583 E585:E603">
    <cfRule type="containsText" dxfId="275" priority="18" operator="containsText" text="CADUCADO">
      <formula>NOT(ISERROR(SEARCH("CADUCADO",E583)))</formula>
    </cfRule>
  </conditionalFormatting>
  <conditionalFormatting sqref="F584">
    <cfRule type="containsText" dxfId="274" priority="15" operator="containsText" text="ALERTA">
      <formula>NOT(ISERROR(SEARCH("ALERTA",F584)))</formula>
    </cfRule>
  </conditionalFormatting>
  <conditionalFormatting sqref="E584">
    <cfRule type="containsText" dxfId="273" priority="16" operator="containsText" text="CADUCADO">
      <formula>NOT(ISERROR(SEARCH("CADUCADO",E584)))</formula>
    </cfRule>
  </conditionalFormatting>
  <conditionalFormatting sqref="F593:F594">
    <cfRule type="containsText" dxfId="272" priority="13" operator="containsText" text="ALERTA">
      <formula>NOT(ISERROR(SEARCH("ALERTA",F593)))</formula>
    </cfRule>
  </conditionalFormatting>
  <conditionalFormatting sqref="E593:E594">
    <cfRule type="containsText" dxfId="271" priority="14" operator="containsText" text="CADUCADO">
      <formula>NOT(ISERROR(SEARCH("CADUCADO",E593)))</formula>
    </cfRule>
  </conditionalFormatting>
  <conditionalFormatting sqref="F215:F217">
    <cfRule type="containsText" dxfId="270" priority="11" operator="containsText" text="ALERTA">
      <formula>NOT(ISERROR(SEARCH("ALERTA",F215)))</formula>
    </cfRule>
  </conditionalFormatting>
  <conditionalFormatting sqref="E215:E217">
    <cfRule type="containsText" dxfId="269" priority="12" operator="containsText" text="CADUCADO">
      <formula>NOT(ISERROR(SEARCH("CADUCADO",E215)))</formula>
    </cfRule>
  </conditionalFormatting>
  <conditionalFormatting sqref="F218:F219">
    <cfRule type="containsText" dxfId="268" priority="9" operator="containsText" text="ALERTA">
      <formula>NOT(ISERROR(SEARCH("ALERTA",F218)))</formula>
    </cfRule>
  </conditionalFormatting>
  <conditionalFormatting sqref="E218:E219">
    <cfRule type="containsText" dxfId="267" priority="10" operator="containsText" text="CADUCADO">
      <formula>NOT(ISERROR(SEARCH("CADUCADO",E218)))</formula>
    </cfRule>
  </conditionalFormatting>
  <conditionalFormatting sqref="F604:F605">
    <cfRule type="containsText" dxfId="266" priority="7" operator="containsText" text="ALERTA">
      <formula>NOT(ISERROR(SEARCH("ALERTA",F604)))</formula>
    </cfRule>
  </conditionalFormatting>
  <conditionalFormatting sqref="E604:E605">
    <cfRule type="containsText" dxfId="265" priority="8" operator="containsText" text="CADUCADO">
      <formula>NOT(ISERROR(SEARCH("CADUCADO",E604)))</formula>
    </cfRule>
  </conditionalFormatting>
  <conditionalFormatting sqref="F606">
    <cfRule type="containsText" dxfId="264" priority="5" operator="containsText" text="ALERTA">
      <formula>NOT(ISERROR(SEARCH("ALERTA",F606)))</formula>
    </cfRule>
  </conditionalFormatting>
  <conditionalFormatting sqref="E606">
    <cfRule type="containsText" dxfId="263" priority="6" operator="containsText" text="CADUCADO">
      <formula>NOT(ISERROR(SEARCH("CADUCADO",E606)))</formula>
    </cfRule>
  </conditionalFormatting>
  <conditionalFormatting sqref="F523">
    <cfRule type="containsText" dxfId="262" priority="3" operator="containsText" text="ALERTA">
      <formula>NOT(ISERROR(SEARCH("ALERTA",F523)))</formula>
    </cfRule>
  </conditionalFormatting>
  <conditionalFormatting sqref="E523">
    <cfRule type="containsText" dxfId="261" priority="4" operator="containsText" text="CADUCADO">
      <formula>NOT(ISERROR(SEARCH("CADUCADO",E523)))</formula>
    </cfRule>
  </conditionalFormatting>
  <conditionalFormatting sqref="F541">
    <cfRule type="containsText" dxfId="260" priority="1" operator="containsText" text="ALERTA">
      <formula>NOT(ISERROR(SEARCH("ALERTA",F541)))</formula>
    </cfRule>
  </conditionalFormatting>
  <conditionalFormatting sqref="E541">
    <cfRule type="containsText" dxfId="259" priority="2" operator="containsText" text="CADUCADO">
      <formula>NOT(ISERROR(SEARCH("CADUCADO",E541)))</formula>
    </cfRule>
  </conditionalFormatting>
  <hyperlinks>
    <hyperlink ref="A1:H1" location="TITULARES!A1" display="LISTA DE DIAGNOSTICADORES CON AUTORIZACIÓN DE COMERCIALIZACIÓN EN CUBA 2017" xr:uid="{00000000-0004-0000-1600-000000000000}"/>
  </hyperlinks>
  <pageMargins left="0.75" right="0.75" top="1" bottom="1" header="0" footer="0"/>
  <pageSetup scale="33" fitToHeight="0" orientation="portrait" verticalDpi="1200" r:id="rId2"/>
  <headerFooter alignWithMargins="0"/>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P334"/>
  <sheetViews>
    <sheetView workbookViewId="0">
      <selection sqref="A1:H1"/>
    </sheetView>
  </sheetViews>
  <sheetFormatPr baseColWidth="10" defaultRowHeight="15"/>
  <cols>
    <col min="1" max="1" width="15.140625" style="145" customWidth="1"/>
    <col min="2" max="2" width="14.42578125" style="145" customWidth="1"/>
    <col min="3" max="3" width="14.5703125" style="145" customWidth="1"/>
    <col min="4" max="4" width="14" style="145" customWidth="1"/>
    <col min="5" max="5" width="17.7109375" style="145" customWidth="1"/>
    <col min="6" max="6" width="16.7109375" style="145" customWidth="1"/>
    <col min="7" max="7" width="11.5703125" style="145" customWidth="1"/>
    <col min="8" max="8" width="43.140625" style="145" customWidth="1"/>
    <col min="9" max="9" width="55.140625" style="145" customWidth="1"/>
    <col min="10" max="10" width="27.7109375" style="145" customWidth="1"/>
    <col min="11" max="11" width="18" style="294" customWidth="1"/>
    <col min="12" max="12" width="11.42578125" style="294" hidden="1" customWidth="1"/>
    <col min="13" max="13" width="12.85546875" style="294" hidden="1" customWidth="1"/>
    <col min="14" max="14" width="17.28515625" style="294" hidden="1" customWidth="1"/>
    <col min="15" max="15" width="11.5703125" style="145" hidden="1" customWidth="1"/>
    <col min="16" max="16" width="8.5703125" style="145" hidden="1" customWidth="1"/>
    <col min="17" max="17" width="5" style="145" hidden="1" customWidth="1"/>
    <col min="18" max="19" width="11.42578125" style="1953"/>
    <col min="20" max="27" width="0" style="1953" hidden="1" customWidth="1"/>
    <col min="28" max="42" width="11.42578125" style="1953"/>
    <col min="43" max="16384" width="11.42578125" style="145"/>
  </cols>
  <sheetData>
    <row r="1" spans="1:42" s="1953" customFormat="1" ht="22.5" customHeight="1">
      <c r="A1" s="2606" t="s">
        <v>6200</v>
      </c>
      <c r="B1" s="2607"/>
      <c r="C1" s="2607"/>
      <c r="D1" s="2607"/>
      <c r="E1" s="2607"/>
      <c r="F1" s="2607"/>
      <c r="G1" s="2607"/>
      <c r="H1" s="2607"/>
      <c r="K1" s="2127"/>
      <c r="L1" s="2127"/>
      <c r="M1" s="2127"/>
      <c r="N1" s="2127"/>
    </row>
    <row r="2" spans="1:42" s="1953" customFormat="1" ht="20.25" customHeight="1" thickBot="1">
      <c r="A2" s="1958" t="s">
        <v>2997</v>
      </c>
      <c r="B2" s="2237"/>
      <c r="C2" s="2237"/>
      <c r="D2" s="2237"/>
      <c r="E2" s="2237"/>
      <c r="F2" s="2237"/>
      <c r="K2" s="2127"/>
      <c r="L2" s="2127"/>
      <c r="M2" s="2127"/>
      <c r="N2" s="2127"/>
      <c r="S2" s="2238" t="s">
        <v>2738</v>
      </c>
      <c r="T2" s="2239">
        <f ca="1">TODAY()</f>
        <v>46175</v>
      </c>
    </row>
    <row r="3" spans="1:42" s="1953" customFormat="1" ht="18" customHeight="1" thickTop="1" thickBot="1">
      <c r="A3" s="2608" t="s">
        <v>1161</v>
      </c>
      <c r="B3" s="2609"/>
      <c r="C3" s="2609"/>
      <c r="D3" s="2609"/>
      <c r="E3" s="2610"/>
      <c r="F3" s="2610"/>
      <c r="G3" s="2609"/>
      <c r="H3" s="2240"/>
      <c r="I3" s="2240"/>
      <c r="J3" s="2240"/>
      <c r="K3" s="2241"/>
      <c r="L3" s="2127"/>
      <c r="M3" s="2127"/>
      <c r="N3" s="2127"/>
    </row>
    <row r="4" spans="1:42" ht="38.25" customHeight="1" thickTop="1">
      <c r="A4" s="643" t="s">
        <v>1603</v>
      </c>
      <c r="B4" s="644" t="s">
        <v>1160</v>
      </c>
      <c r="C4" s="644" t="s">
        <v>1162</v>
      </c>
      <c r="D4" s="645" t="s">
        <v>1163</v>
      </c>
      <c r="E4" s="646" t="s">
        <v>2736</v>
      </c>
      <c r="F4" s="646" t="s">
        <v>2737</v>
      </c>
      <c r="G4" s="647" t="s">
        <v>1046</v>
      </c>
      <c r="H4" s="644" t="s">
        <v>732</v>
      </c>
      <c r="I4" s="644" t="s">
        <v>1164</v>
      </c>
      <c r="J4" s="644" t="s">
        <v>429</v>
      </c>
      <c r="K4" s="648" t="s">
        <v>1047</v>
      </c>
      <c r="L4" s="294" t="s">
        <v>1592</v>
      </c>
      <c r="M4" s="294" t="s">
        <v>1590</v>
      </c>
      <c r="N4" s="294" t="s">
        <v>1591</v>
      </c>
      <c r="O4" s="656" t="s">
        <v>1594</v>
      </c>
      <c r="T4" s="2242"/>
      <c r="U4" s="2243">
        <v>2012</v>
      </c>
      <c r="V4" s="2244">
        <v>2013</v>
      </c>
      <c r="W4" s="2244">
        <v>2014</v>
      </c>
      <c r="X4" s="2244">
        <v>2015</v>
      </c>
      <c r="Y4" s="2244">
        <v>2016</v>
      </c>
      <c r="Z4" s="2243" t="s">
        <v>2739</v>
      </c>
      <c r="AA4" s="2245" t="s">
        <v>1595</v>
      </c>
    </row>
    <row r="5" spans="1:42" s="305" customFormat="1" ht="29.25" customHeight="1">
      <c r="A5" s="658" t="s">
        <v>1587</v>
      </c>
      <c r="B5" s="659" t="s">
        <v>2944</v>
      </c>
      <c r="C5" s="287">
        <v>42880</v>
      </c>
      <c r="D5" s="416">
        <v>46508</v>
      </c>
      <c r="E5" s="416" t="str">
        <f ca="1">IF(D5&lt;=$T$2,"CADUCADO","VIGENTE")</f>
        <v>VIGENTE</v>
      </c>
      <c r="F5" s="416" t="str">
        <f ca="1">IF($T$2&gt;=(EDATE(D5,-4)),"ALERTA","OK")</f>
        <v>OK</v>
      </c>
      <c r="G5" s="659" t="s">
        <v>1276</v>
      </c>
      <c r="H5" s="660" t="s">
        <v>2948</v>
      </c>
      <c r="I5" s="661" t="s">
        <v>2949</v>
      </c>
      <c r="J5" s="672" t="s">
        <v>522</v>
      </c>
      <c r="K5" s="672" t="s">
        <v>2950</v>
      </c>
      <c r="L5" s="649"/>
      <c r="M5" s="649" t="e">
        <f>IF(ISNUMBER(FIND("/",#REF!,1)),MID(#REF!,1,FIND("/",#REF!,1)-1),#REF!)</f>
        <v>#REF!</v>
      </c>
      <c r="N5" s="649" t="str">
        <f>IF(ISNUMBER(FIND("/",#REF!,1)),MID(#REF!,FIND("/",#REF!,1)+1,LEN(#REF!)),"")</f>
        <v/>
      </c>
      <c r="O5" s="305" t="s">
        <v>1603</v>
      </c>
      <c r="P5" s="305" t="s">
        <v>1590</v>
      </c>
      <c r="Q5" s="305" t="s">
        <v>1595</v>
      </c>
      <c r="R5" s="1953"/>
      <c r="S5" s="1953"/>
      <c r="T5" s="2246"/>
      <c r="U5" s="2247">
        <f>COUNTIFS($C$10:$C$248, "&gt;="&amp;U10, $C$10:$C$248, "&lt;="&amp;U11, $A$10:$A$248, "&lt;&gt;F")</f>
        <v>0</v>
      </c>
      <c r="V5" s="2247">
        <f>COUNTIFS($C$10:$C$248, "&gt;="&amp;V10, $C$10:$C$248, "&lt;="&amp;V11, $A$10:$A$248, "&lt;&gt;F")</f>
        <v>0</v>
      </c>
      <c r="W5" s="2247">
        <f>COUNTIFS($C$10:$C$248, "&gt;="&amp;W10, $C$10:$C$248, "&lt;="&amp;W11, $A$10:$A$248, "&lt;&gt;F")</f>
        <v>0</v>
      </c>
      <c r="X5" s="2247">
        <f>COUNTIFS($C$10:$C$248, "&gt;="&amp;X10, $C$10:$C$248, "&lt;="&amp;X11, $A$10:$A$248, "&lt;&gt;F")</f>
        <v>0</v>
      </c>
      <c r="Y5" s="2247">
        <f>COUNTIFS($C$10:$C$248, "&gt;="&amp;Y10, $C$10:$C$248, "&lt;="&amp;Y11, $A$10:$A$248, "&lt;&gt;F")</f>
        <v>0</v>
      </c>
      <c r="Z5" s="2247">
        <f>COUNTIFS($C$10:$C$248,"&gt;="&amp;Z10, $C$10:$C$248, "&lt;="&amp;Z11, $A$10:$A$248, "&lt;&gt;F")</f>
        <v>0</v>
      </c>
      <c r="AA5" s="2248">
        <f>SUM(U5:Y5)</f>
        <v>0</v>
      </c>
      <c r="AB5" s="1953"/>
      <c r="AC5" s="1953"/>
      <c r="AD5" s="1953"/>
      <c r="AE5" s="1953"/>
      <c r="AF5" s="1953"/>
      <c r="AG5" s="1953"/>
      <c r="AH5" s="1953"/>
      <c r="AI5" s="1953"/>
      <c r="AJ5" s="1953"/>
      <c r="AK5" s="1953"/>
      <c r="AL5" s="1953"/>
      <c r="AM5" s="1953"/>
      <c r="AN5" s="1953"/>
      <c r="AO5" s="1953"/>
      <c r="AP5" s="1953"/>
    </row>
    <row r="6" spans="1:42" ht="30">
      <c r="A6" s="658" t="s">
        <v>1587</v>
      </c>
      <c r="B6" s="415" t="s">
        <v>2945</v>
      </c>
      <c r="C6" s="287">
        <v>42881</v>
      </c>
      <c r="D6" s="416">
        <v>46508</v>
      </c>
      <c r="E6" s="416" t="str">
        <f ca="1">IF(D6&lt;=$T$2,"CADUCADO","VIGENTE")</f>
        <v>VIGENTE</v>
      </c>
      <c r="F6" s="416" t="str">
        <f ca="1">IF($T$2&gt;=(EDATE(D6,-4)),"ALERTA","OK")</f>
        <v>OK</v>
      </c>
      <c r="G6" s="659" t="s">
        <v>1276</v>
      </c>
      <c r="H6" s="651" t="s">
        <v>2982</v>
      </c>
      <c r="I6" s="288" t="s">
        <v>2983</v>
      </c>
      <c r="J6" s="415" t="s">
        <v>522</v>
      </c>
      <c r="K6" s="662" t="s">
        <v>2984</v>
      </c>
      <c r="M6" s="294" t="e">
        <f>IF(ISNUMBER(FIND("/",#REF!,1)),MID(#REF!,1,FIND("/",#REF!,1)-1),#REF!)</f>
        <v>#REF!</v>
      </c>
      <c r="N6" s="294" t="str">
        <f>IF(ISNUMBER(FIND("/",#REF!,1)),MID(#REF!,FIND("/",#REF!,1)+1,LEN(#REF!)),"")</f>
        <v/>
      </c>
      <c r="O6" s="145" t="s">
        <v>1589</v>
      </c>
      <c r="Q6" s="657">
        <v>4</v>
      </c>
      <c r="T6" s="2249" t="s">
        <v>2740</v>
      </c>
      <c r="U6" s="2250">
        <f>COUNTIFS($C$10:$C$248, "&gt;="&amp;U10, $C$10:$C$248, "&lt;="&amp;U11, $A$10:$A$248, "&lt;&gt;F",$G$10:$G$248, "A" )</f>
        <v>0</v>
      </c>
      <c r="V6" s="2250">
        <f>COUNTIFS($C$10:$C$248, "&gt;="&amp;V10, $C$10:$C$248, "&lt;="&amp;V11, $A$10:$A$248, "&lt;&gt;F",$G$10:$G$248, "A" )</f>
        <v>0</v>
      </c>
      <c r="W6" s="2250">
        <f>COUNTIFS($C$10:$C$248, "&gt;="&amp;W10, $C$10:$C$248, "&lt;="&amp;W11, $A$10:$A$248, "&lt;&gt;F",$G$10:$G$248, "A" )</f>
        <v>0</v>
      </c>
      <c r="X6" s="2250">
        <f>COUNTIFS($C$10:$C$248, "&gt;="&amp;X10, $C$10:$C$248, "&lt;="&amp;X11, $A$10:$A$248, "&lt;&gt;F",$G$10:$G$248, "A" )</f>
        <v>0</v>
      </c>
      <c r="Y6" s="2250">
        <f>COUNTIFS($C$10:$C$248, "&gt;="&amp;Y10, $C$10:$C$248, "&lt;="&amp;Y11, $A$10:$A$248, "&lt;&gt;F",$G$10:$G$248, "A" )</f>
        <v>0</v>
      </c>
      <c r="Z6" s="2250">
        <f>COUNTIFS($C$10:$C$248,"&gt;="&amp;Z11, $C$10:$C$248, "&lt;="&amp;Z12, $A$10:$A$248, "&lt;&gt;F",$G$10:$G$248, "A")</f>
        <v>0</v>
      </c>
      <c r="AA6" s="2251">
        <f>SUM(U6:Y6)</f>
        <v>0</v>
      </c>
    </row>
    <row r="7" spans="1:42" ht="30">
      <c r="A7" s="658" t="s">
        <v>1587</v>
      </c>
      <c r="B7" s="415" t="s">
        <v>2946</v>
      </c>
      <c r="C7" s="287">
        <v>42882</v>
      </c>
      <c r="D7" s="416">
        <v>46508</v>
      </c>
      <c r="E7" s="416" t="str">
        <f ca="1">IF(D7&lt;=$T$2,"CADUCADO","VIGENTE")</f>
        <v>VIGENTE</v>
      </c>
      <c r="F7" s="416" t="str">
        <f ca="1">IF($T$2&gt;=(EDATE(D7,-4)),"ALERTA","OK")</f>
        <v>OK</v>
      </c>
      <c r="G7" s="659" t="s">
        <v>1276</v>
      </c>
      <c r="H7" s="674" t="s">
        <v>2951</v>
      </c>
      <c r="I7" s="288" t="s">
        <v>2952</v>
      </c>
      <c r="J7" s="415" t="s">
        <v>2953</v>
      </c>
      <c r="K7" s="662" t="s">
        <v>2954</v>
      </c>
      <c r="M7" s="294" t="e">
        <f>IF(ISNUMBER(FIND("/",#REF!,1)),MID(#REF!,1,FIND("/",#REF!,1)-1),#REF!)</f>
        <v>#REF!</v>
      </c>
      <c r="N7" s="294" t="str">
        <f>IF(ISNUMBER(FIND("/",#REF!,1)),MID(#REF!,FIND("/",#REF!,1)+1,LEN(#REF!)),"")</f>
        <v/>
      </c>
      <c r="O7" s="145" t="s">
        <v>1588</v>
      </c>
      <c r="Q7" s="657">
        <v>24</v>
      </c>
      <c r="T7" s="2249" t="s">
        <v>2741</v>
      </c>
      <c r="U7" s="2250">
        <f>COUNTIFS($C$10:$C$248, "&gt;="&amp;U10, $C$10:$C$248, "&lt;="&amp;U11, $A$10:$A$248, "&lt;&gt;F",$G$10:$G$248, "B" )</f>
        <v>0</v>
      </c>
      <c r="V7" s="2250">
        <f>COUNTIFS($C$10:$C$248, "&gt;="&amp;V10, $C$10:$C$248, "&lt;="&amp;V11, $A$10:$A$248, "&lt;&gt;F",$G$10:$G$248, "B" )</f>
        <v>0</v>
      </c>
      <c r="W7" s="2250">
        <f>COUNTIFS($C$10:$C$248, "&gt;="&amp;W10, $C$10:$C$248, "&lt;="&amp;W11, $A$10:$A$248, "&lt;&gt;F",$G$10:$G$248, "B" )</f>
        <v>0</v>
      </c>
      <c r="X7" s="2250">
        <f>COUNTIFS($C$10:$C$248, "&gt;="&amp;X10, $C$10:$C$248, "&lt;="&amp;X11, $A$10:$A$248, "&lt;&gt;F",$G$10:$G$248, "B" )</f>
        <v>0</v>
      </c>
      <c r="Y7" s="2250">
        <f>COUNTIFS($C$10:$C$248, "&gt;="&amp;Y10, $C$10:$C$248, "&lt;="&amp;Y11, $A$10:$A$248, "&lt;&gt;F",$G$10:$G$248, "B" )</f>
        <v>0</v>
      </c>
      <c r="Z7" s="2250">
        <f>COUNTIFS($C$10:$C$248,"&gt;="&amp;Z12, $C$10:$C$248, "&lt;="&amp;Z13, $A$10:$A$248, "&lt;&gt;F",$G$10:$G$248, "A")</f>
        <v>0</v>
      </c>
      <c r="AA7" s="2251">
        <f>SUM(U7:Y7)</f>
        <v>0</v>
      </c>
    </row>
    <row r="8" spans="1:42" ht="30">
      <c r="A8" s="658" t="s">
        <v>1587</v>
      </c>
      <c r="B8" s="415" t="s">
        <v>2947</v>
      </c>
      <c r="C8" s="287">
        <v>42883</v>
      </c>
      <c r="D8" s="416">
        <v>46508</v>
      </c>
      <c r="E8" s="416" t="str">
        <f ca="1">IF(D8&lt;=$T$2,"CADUCADO","VIGENTE")</f>
        <v>VIGENTE</v>
      </c>
      <c r="F8" s="416" t="str">
        <f ca="1">IF($T$2&gt;=(EDATE(D8,-4)),"ALERTA","OK")</f>
        <v>OK</v>
      </c>
      <c r="G8" s="659" t="s">
        <v>1276</v>
      </c>
      <c r="H8" s="651" t="s">
        <v>2959</v>
      </c>
      <c r="I8" s="288" t="s">
        <v>2960</v>
      </c>
      <c r="J8" s="415" t="s">
        <v>522</v>
      </c>
      <c r="K8" s="662" t="s">
        <v>2961</v>
      </c>
      <c r="M8" s="294" t="e">
        <f>IF(ISNUMBER(FIND("/",#REF!,1)),MID(#REF!,1,FIND("/",#REF!,1)-1),#REF!)</f>
        <v>#REF!</v>
      </c>
      <c r="N8" s="294" t="str">
        <f>IF(ISNUMBER(FIND("/",#REF!,1)),MID(#REF!,FIND("/",#REF!,1)+1,LEN(#REF!)),"")</f>
        <v/>
      </c>
      <c r="O8" s="145" t="s">
        <v>1593</v>
      </c>
      <c r="Q8" s="657">
        <v>28</v>
      </c>
      <c r="T8" s="2249" t="s">
        <v>2742</v>
      </c>
      <c r="U8" s="2250">
        <f>COUNTIFS($C$10:$C$248, "&gt;="&amp;U10, $C$10:$C$248, "&lt;="&amp;U11, $A$10:$A$248, "&lt;&gt;F",$G$10:$G$248, "C" )</f>
        <v>0</v>
      </c>
      <c r="V8" s="2250">
        <f>COUNTIFS($C$10:$C$248, "&gt;="&amp;V10, $C$10:$C$248, "&lt;="&amp;V11, $A$10:$A$248, "&lt;&gt;F",$G$10:$G$248, "C" )</f>
        <v>0</v>
      </c>
      <c r="W8" s="2250">
        <f>COUNTIFS($C$10:$C$248, "&gt;="&amp;W10, $C$10:$C$248, "&lt;="&amp;W11, $A$10:$A$248, "&lt;&gt;F",$G$10:$G$248, "C" )</f>
        <v>0</v>
      </c>
      <c r="X8" s="2250">
        <f>COUNTIFS($C$10:$C$248, "&gt;="&amp;X10, $C$10:$C$248, "&lt;="&amp;X11, $A$10:$A$248, "&lt;&gt;F",$G$10:$G$248, "C" )</f>
        <v>0</v>
      </c>
      <c r="Y8" s="2250">
        <f>COUNTIFS($C$10:$C$248, "&gt;="&amp;Y10, $C$10:$C$248, "&lt;="&amp;Y11, $A$10:$A$248, "&lt;&gt;F",$G$10:$G$248, "C" )</f>
        <v>0</v>
      </c>
      <c r="Z8" s="2250">
        <f>COUNTIFS($C$10:$C$248,"&gt;="&amp;Z13, $C$10:$C$248, "&lt;="&amp;Z14, $A$10:$A$248, "&lt;&gt;F",$G$10:$G$248, "A")</f>
        <v>0</v>
      </c>
      <c r="AA8" s="2251">
        <f>SUM(U8:Y8)</f>
        <v>0</v>
      </c>
    </row>
    <row r="9" spans="1:42" ht="45.75" customHeight="1" thickBot="1">
      <c r="A9" s="357" t="s">
        <v>1587</v>
      </c>
      <c r="B9" s="415" t="s">
        <v>2925</v>
      </c>
      <c r="C9" s="287">
        <v>42880</v>
      </c>
      <c r="D9" s="416">
        <v>46508</v>
      </c>
      <c r="E9" s="416" t="str">
        <f t="shared" ref="E9:E27" ca="1" si="0">IF(D9&lt;=$T$2,"CADUCADO","VIGENTE")</f>
        <v>VIGENTE</v>
      </c>
      <c r="F9" s="416" t="str">
        <f ca="1">IF($T$2&gt;=(EDATE(D9,-4)),"ALERTA","OK")</f>
        <v>OK</v>
      </c>
      <c r="G9" s="415" t="s">
        <v>1276</v>
      </c>
      <c r="H9" s="651" t="s">
        <v>2924</v>
      </c>
      <c r="I9" s="288" t="s">
        <v>2926</v>
      </c>
      <c r="J9" s="415" t="s">
        <v>2927</v>
      </c>
      <c r="K9" s="662" t="s">
        <v>2928</v>
      </c>
      <c r="M9" s="294" t="e">
        <f>IF(ISNUMBER(FIND("/",#REF!,1)),MID(#REF!,1,FIND("/",#REF!,1)-1),#REF!)</f>
        <v>#REF!</v>
      </c>
      <c r="N9" s="294" t="str">
        <f>IF(ISNUMBER(FIND("/",#REF!,1)),MID(#REF!,FIND("/",#REF!,1)+1,LEN(#REF!)),"")</f>
        <v/>
      </c>
      <c r="T9" s="2252" t="s">
        <v>2743</v>
      </c>
      <c r="U9" s="2253">
        <f>COUNTIFS($C$10:$C$248, "&gt;="&amp;U10, $C$10:$C$248, "&lt;="&amp;U11, $A$10:$A$248, "&lt;&gt;F",$G$10:$G$248, "D" )</f>
        <v>0</v>
      </c>
      <c r="V9" s="2253">
        <f>COUNTIFS($C$10:$C$248, "&gt;="&amp;V10, $C$10:$C$248, "&lt;="&amp;V11, $A$10:$A$248, "&lt;&gt;F",$G$10:$G$248, "D" )</f>
        <v>0</v>
      </c>
      <c r="W9" s="2253">
        <f>COUNTIFS($C$10:$C$248, "&gt;="&amp;W10, $C$10:$C$248, "&lt;="&amp;W11, $A$10:$A$248, "&lt;&gt;F",$G$10:$G$248, "D" )</f>
        <v>0</v>
      </c>
      <c r="X9" s="2253">
        <f>COUNTIFS($C$10:$C$248, "&gt;="&amp;X10, $C$10:$C$248, "&lt;="&amp;X11, $A$10:$A$248, "&lt;&gt;F",$G$10:$G$248, "D" )</f>
        <v>0</v>
      </c>
      <c r="Y9" s="2253">
        <f>COUNTIFS($C$10:$C$248, "&gt;="&amp;Y10, $C$10:$C$248, "&lt;="&amp;Y11, $A$10:$A$248, "&lt;&gt;F",$G$10:$G$248, "D" )</f>
        <v>0</v>
      </c>
      <c r="Z9" s="2253">
        <f>COUNTIFS($C$10:$C$248,"&gt;="&amp;Z14, $C$10:$C$248, "&lt;="&amp;Z15, $A$10:$A$248, "&lt;&gt;F",$G$10:$G$248, "A")</f>
        <v>0</v>
      </c>
      <c r="AA9" s="2254">
        <f>SUM(U9:Y9)</f>
        <v>0</v>
      </c>
    </row>
    <row r="10" spans="1:42" ht="60.75" thickTop="1">
      <c r="A10" s="357" t="s">
        <v>1587</v>
      </c>
      <c r="B10" s="415" t="s">
        <v>2929</v>
      </c>
      <c r="C10" s="287">
        <v>42880</v>
      </c>
      <c r="D10" s="416">
        <v>46508</v>
      </c>
      <c r="E10" s="416" t="str">
        <f t="shared" ca="1" si="0"/>
        <v>VIGENTE</v>
      </c>
      <c r="F10" s="416" t="str">
        <f t="shared" ref="F10:F21" ca="1" si="1">IF($T$2&gt;=(EDATE(D10,-4)),"ALERTA","OK")</f>
        <v>OK</v>
      </c>
      <c r="G10" s="415" t="s">
        <v>1276</v>
      </c>
      <c r="H10" s="651" t="s">
        <v>2965</v>
      </c>
      <c r="I10" s="288" t="s">
        <v>2966</v>
      </c>
      <c r="J10" s="668" t="s">
        <v>522</v>
      </c>
      <c r="K10" s="662" t="s">
        <v>2967</v>
      </c>
      <c r="M10" s="294" t="e">
        <f>IF(ISNUMBER(FIND("/",#REF!,1)),MID(#REF!,1,FIND("/",#REF!,1)-1),#REF!)</f>
        <v>#REF!</v>
      </c>
      <c r="N10" s="294" t="str">
        <f>IF(ISNUMBER(FIND("/",#REF!,1)),MID(#REF!,FIND("/",#REF!,1)+1,LEN(#REF!)),"")</f>
        <v/>
      </c>
      <c r="T10" s="1949"/>
      <c r="U10" s="2255">
        <v>40909</v>
      </c>
      <c r="V10" s="2255">
        <v>41275</v>
      </c>
      <c r="W10" s="2255">
        <v>41640</v>
      </c>
      <c r="X10" s="2255">
        <v>42005</v>
      </c>
      <c r="Y10" s="2255">
        <v>42370</v>
      </c>
      <c r="Z10" s="2255">
        <v>40909</v>
      </c>
      <c r="AA10" s="1949"/>
    </row>
    <row r="11" spans="1:42" s="305" customFormat="1" ht="48" customHeight="1">
      <c r="A11" s="357" t="s">
        <v>1587</v>
      </c>
      <c r="B11" s="415" t="s">
        <v>2930</v>
      </c>
      <c r="C11" s="287">
        <v>42880</v>
      </c>
      <c r="D11" s="416">
        <v>46508</v>
      </c>
      <c r="E11" s="416" t="str">
        <f t="shared" ca="1" si="0"/>
        <v>VIGENTE</v>
      </c>
      <c r="F11" s="416" t="str">
        <f t="shared" ca="1" si="1"/>
        <v>OK</v>
      </c>
      <c r="G11" s="415" t="s">
        <v>1276</v>
      </c>
      <c r="H11" s="651" t="s">
        <v>2968</v>
      </c>
      <c r="I11" s="288" t="s">
        <v>2969</v>
      </c>
      <c r="J11" s="415" t="s">
        <v>522</v>
      </c>
      <c r="K11" s="662" t="s">
        <v>2970</v>
      </c>
      <c r="L11" s="649"/>
      <c r="M11" s="649" t="e">
        <f>IF(ISNUMBER(FIND("/",#REF!,1)),MID(#REF!,1,FIND("/",#REF!,1)-1),#REF!)</f>
        <v>#REF!</v>
      </c>
      <c r="N11" s="649" t="str">
        <f>IF(ISNUMBER(FIND("/",#REF!,1)),MID(#REF!,FIND("/",#REF!,1)+1,LEN(#REF!)),"")</f>
        <v/>
      </c>
      <c r="R11" s="1953"/>
      <c r="S11" s="1953"/>
      <c r="T11" s="1949"/>
      <c r="U11" s="2256">
        <v>41274</v>
      </c>
      <c r="V11" s="2256">
        <v>41639</v>
      </c>
      <c r="W11" s="2256">
        <v>42004</v>
      </c>
      <c r="X11" s="2256">
        <v>42369</v>
      </c>
      <c r="Y11" s="2256">
        <v>42735</v>
      </c>
      <c r="Z11" s="2256">
        <v>42735</v>
      </c>
      <c r="AA11" s="1949"/>
      <c r="AB11" s="1953"/>
      <c r="AC11" s="1953"/>
      <c r="AD11" s="1953"/>
      <c r="AE11" s="1953"/>
      <c r="AF11" s="1953"/>
      <c r="AG11" s="1953"/>
      <c r="AH11" s="1953"/>
      <c r="AI11" s="1953"/>
      <c r="AJ11" s="1953"/>
      <c r="AK11" s="1953"/>
      <c r="AL11" s="1953"/>
      <c r="AM11" s="1953"/>
      <c r="AN11" s="1953"/>
      <c r="AO11" s="1953"/>
      <c r="AP11" s="1953"/>
    </row>
    <row r="12" spans="1:42" ht="30">
      <c r="A12" s="357" t="s">
        <v>1587</v>
      </c>
      <c r="B12" s="415" t="s">
        <v>2931</v>
      </c>
      <c r="C12" s="287">
        <v>42880</v>
      </c>
      <c r="D12" s="416">
        <v>46508</v>
      </c>
      <c r="E12" s="416" t="str">
        <f t="shared" ca="1" si="0"/>
        <v>VIGENTE</v>
      </c>
      <c r="F12" s="416" t="str">
        <f t="shared" ca="1" si="1"/>
        <v>OK</v>
      </c>
      <c r="G12" s="415" t="s">
        <v>1276</v>
      </c>
      <c r="H12" s="651" t="s">
        <v>2971</v>
      </c>
      <c r="I12" s="288" t="s">
        <v>2972</v>
      </c>
      <c r="J12" s="672" t="s">
        <v>2973</v>
      </c>
      <c r="K12" s="662" t="s">
        <v>2974</v>
      </c>
      <c r="M12" s="294" t="e">
        <f>IF(ISNUMBER(FIND("/",#REF!,1)),MID(#REF!,1,FIND("/",#REF!,1)-1),#REF!)</f>
        <v>#REF!</v>
      </c>
      <c r="N12" s="294" t="str">
        <f>IF(ISNUMBER(FIND("/",#REF!,1)),MID(#REF!,FIND("/",#REF!,1)+1,LEN(#REF!)),"")</f>
        <v/>
      </c>
    </row>
    <row r="13" spans="1:42" ht="45">
      <c r="A13" s="357" t="s">
        <v>1587</v>
      </c>
      <c r="B13" s="415" t="s">
        <v>2932</v>
      </c>
      <c r="C13" s="287">
        <v>42880</v>
      </c>
      <c r="D13" s="416">
        <v>46508</v>
      </c>
      <c r="E13" s="416" t="str">
        <f t="shared" ca="1" si="0"/>
        <v>VIGENTE</v>
      </c>
      <c r="F13" s="416" t="str">
        <f t="shared" ca="1" si="1"/>
        <v>OK</v>
      </c>
      <c r="G13" s="415" t="s">
        <v>1276</v>
      </c>
      <c r="H13" s="651" t="s">
        <v>2975</v>
      </c>
      <c r="I13" s="288" t="s">
        <v>2976</v>
      </c>
      <c r="J13" s="415" t="s">
        <v>522</v>
      </c>
      <c r="K13" s="662" t="s">
        <v>2977</v>
      </c>
      <c r="M13" s="294" t="e">
        <f>IF(ISNUMBER(FIND("/",#REF!,1)),MID(#REF!,1,FIND("/",#REF!,1)-1),#REF!)</f>
        <v>#REF!</v>
      </c>
      <c r="N13" s="294" t="str">
        <f>IF(ISNUMBER(FIND("/",#REF!,1)),MID(#REF!,FIND("/",#REF!,1)+1,LEN(#REF!)),"")</f>
        <v/>
      </c>
    </row>
    <row r="14" spans="1:42" s="305" customFormat="1" ht="30">
      <c r="A14" s="357" t="s">
        <v>1587</v>
      </c>
      <c r="B14" s="415" t="s">
        <v>2933</v>
      </c>
      <c r="C14" s="287">
        <v>42880</v>
      </c>
      <c r="D14" s="416">
        <v>46508</v>
      </c>
      <c r="E14" s="416" t="str">
        <f t="shared" ca="1" si="0"/>
        <v>VIGENTE</v>
      </c>
      <c r="F14" s="416" t="str">
        <f t="shared" ca="1" si="1"/>
        <v>OK</v>
      </c>
      <c r="G14" s="415" t="s">
        <v>1276</v>
      </c>
      <c r="H14" s="674" t="s">
        <v>2985</v>
      </c>
      <c r="I14" s="288" t="s">
        <v>2986</v>
      </c>
      <c r="J14" s="415" t="s">
        <v>179</v>
      </c>
      <c r="K14" s="662" t="s">
        <v>2987</v>
      </c>
      <c r="L14" s="649"/>
      <c r="M14" s="649" t="e">
        <f>IF(ISNUMBER(FIND("/",#REF!,1)),MID(#REF!,1,FIND("/",#REF!,1)-1),#REF!)</f>
        <v>#REF!</v>
      </c>
      <c r="N14" s="649" t="str">
        <f>IF(ISNUMBER(FIND("/",#REF!,1)),MID(#REF!,FIND("/",#REF!,1)+1,LEN(#REF!)),"")</f>
        <v/>
      </c>
      <c r="R14" s="1953"/>
      <c r="S14" s="1953"/>
      <c r="T14" s="1953"/>
      <c r="U14" s="1953"/>
      <c r="V14" s="1953"/>
      <c r="W14" s="1953"/>
      <c r="X14" s="1953"/>
      <c r="Y14" s="1953"/>
      <c r="Z14" s="1953"/>
      <c r="AA14" s="1953"/>
      <c r="AB14" s="1953"/>
      <c r="AC14" s="1953"/>
      <c r="AD14" s="1953"/>
      <c r="AE14" s="1953"/>
      <c r="AF14" s="1953"/>
      <c r="AG14" s="1953"/>
      <c r="AH14" s="1953"/>
      <c r="AI14" s="1953"/>
      <c r="AJ14" s="1953"/>
      <c r="AK14" s="1953"/>
      <c r="AL14" s="1953"/>
      <c r="AM14" s="1953"/>
      <c r="AN14" s="1953"/>
      <c r="AO14" s="1953"/>
      <c r="AP14" s="1953"/>
    </row>
    <row r="15" spans="1:42" s="305" customFormat="1" ht="30">
      <c r="A15" s="357" t="s">
        <v>1587</v>
      </c>
      <c r="B15" s="415" t="s">
        <v>2934</v>
      </c>
      <c r="C15" s="287">
        <v>42880</v>
      </c>
      <c r="D15" s="416">
        <v>46508</v>
      </c>
      <c r="E15" s="416" t="str">
        <f t="shared" ca="1" si="0"/>
        <v>VIGENTE</v>
      </c>
      <c r="F15" s="416" t="str">
        <f t="shared" ca="1" si="1"/>
        <v>OK</v>
      </c>
      <c r="G15" s="415" t="s">
        <v>1276</v>
      </c>
      <c r="H15" s="669" t="s">
        <v>2988</v>
      </c>
      <c r="I15" s="670" t="s">
        <v>2989</v>
      </c>
      <c r="J15" s="675" t="s">
        <v>522</v>
      </c>
      <c r="K15" s="671" t="s">
        <v>2990</v>
      </c>
      <c r="L15" s="649"/>
      <c r="M15" s="649" t="e">
        <f>IF(ISNUMBER(FIND("/",#REF!,1)),MID(#REF!,1,FIND("/",#REF!,1)-1),#REF!)</f>
        <v>#REF!</v>
      </c>
      <c r="N15" s="649" t="str">
        <f>IF(ISNUMBER(FIND("/",#REF!,1)),MID(#REF!,FIND("/",#REF!,1)+1,LEN(#REF!)),"")</f>
        <v/>
      </c>
      <c r="R15" s="1953"/>
      <c r="S15" s="1953"/>
      <c r="T15" s="1953"/>
      <c r="U15" s="1953"/>
      <c r="V15" s="1953"/>
      <c r="W15" s="1953"/>
      <c r="X15" s="1953"/>
      <c r="Y15" s="1953"/>
      <c r="Z15" s="1953"/>
      <c r="AA15" s="1953"/>
      <c r="AB15" s="1953"/>
      <c r="AC15" s="1953"/>
      <c r="AD15" s="1953"/>
      <c r="AE15" s="1953"/>
      <c r="AF15" s="1953"/>
      <c r="AG15" s="1953"/>
      <c r="AH15" s="1953"/>
      <c r="AI15" s="1953"/>
      <c r="AJ15" s="1953"/>
      <c r="AK15" s="1953"/>
      <c r="AL15" s="1953"/>
      <c r="AM15" s="1953"/>
      <c r="AN15" s="1953"/>
      <c r="AO15" s="1953"/>
      <c r="AP15" s="1953"/>
    </row>
    <row r="16" spans="1:42" s="305" customFormat="1" ht="45">
      <c r="A16" s="357" t="s">
        <v>1587</v>
      </c>
      <c r="B16" s="415" t="s">
        <v>2935</v>
      </c>
      <c r="C16" s="287">
        <v>42880</v>
      </c>
      <c r="D16" s="416">
        <v>46508</v>
      </c>
      <c r="E16" s="416" t="str">
        <f t="shared" ca="1" si="0"/>
        <v>VIGENTE</v>
      </c>
      <c r="F16" s="416" t="str">
        <f t="shared" ca="1" si="1"/>
        <v>OK</v>
      </c>
      <c r="G16" s="415" t="s">
        <v>1276</v>
      </c>
      <c r="H16" s="651" t="s">
        <v>2991</v>
      </c>
      <c r="I16" s="288" t="s">
        <v>2992</v>
      </c>
      <c r="J16" s="415" t="s">
        <v>522</v>
      </c>
      <c r="K16" s="662" t="s">
        <v>2993</v>
      </c>
      <c r="L16" s="649"/>
      <c r="M16" s="649" t="e">
        <f>IF(ISNUMBER(FIND("/",#REF!,1)),MID(#REF!,1,FIND("/",#REF!,1)-1),#REF!)</f>
        <v>#REF!</v>
      </c>
      <c r="N16" s="649" t="str">
        <f>IF(ISNUMBER(FIND("/",#REF!,1)),MID(#REF!,FIND("/",#REF!,1)+1,LEN(#REF!)),"")</f>
        <v/>
      </c>
      <c r="R16" s="1953"/>
      <c r="S16" s="1953"/>
      <c r="T16" s="1953"/>
      <c r="U16" s="1953"/>
      <c r="V16" s="1953"/>
      <c r="W16" s="1953"/>
      <c r="X16" s="1953"/>
      <c r="Y16" s="1953"/>
      <c r="Z16" s="1953"/>
      <c r="AA16" s="1953"/>
      <c r="AB16" s="1953"/>
      <c r="AC16" s="1953"/>
      <c r="AD16" s="1953"/>
      <c r="AE16" s="1953"/>
      <c r="AF16" s="1953"/>
      <c r="AG16" s="1953"/>
      <c r="AH16" s="1953"/>
      <c r="AI16" s="1953"/>
      <c r="AJ16" s="1953"/>
      <c r="AK16" s="1953"/>
      <c r="AL16" s="1953"/>
      <c r="AM16" s="1953"/>
      <c r="AN16" s="1953"/>
      <c r="AO16" s="1953"/>
      <c r="AP16" s="1953"/>
    </row>
    <row r="17" spans="1:42" s="305" customFormat="1" ht="30">
      <c r="A17" s="357" t="s">
        <v>1587</v>
      </c>
      <c r="B17" s="415" t="s">
        <v>2921</v>
      </c>
      <c r="C17" s="287">
        <v>42880</v>
      </c>
      <c r="D17" s="416">
        <v>46508</v>
      </c>
      <c r="E17" s="416" t="str">
        <f t="shared" ca="1" si="0"/>
        <v>VIGENTE</v>
      </c>
      <c r="F17" s="416" t="str">
        <f t="shared" ca="1" si="1"/>
        <v>OK</v>
      </c>
      <c r="G17" s="415" t="s">
        <v>1276</v>
      </c>
      <c r="H17" s="651" t="s">
        <v>2920</v>
      </c>
      <c r="I17" s="288" t="s">
        <v>2922</v>
      </c>
      <c r="J17" s="415" t="s">
        <v>522</v>
      </c>
      <c r="K17" s="662" t="s">
        <v>2923</v>
      </c>
      <c r="L17" s="649"/>
      <c r="M17" s="649" t="e">
        <f>IF(ISNUMBER(FIND("/",#REF!,1)),MID(#REF!,1,FIND("/",#REF!,1)-1),#REF!)</f>
        <v>#REF!</v>
      </c>
      <c r="N17" s="649" t="str">
        <f>IF(ISNUMBER(FIND("/",#REF!,1)),MID(#REF!,FIND("/",#REF!,1)+1,LEN(#REF!)),"")</f>
        <v/>
      </c>
      <c r="R17" s="1953"/>
      <c r="S17" s="1953"/>
      <c r="T17" s="1953"/>
      <c r="U17" s="1953"/>
      <c r="V17" s="1953"/>
      <c r="W17" s="1953"/>
      <c r="X17" s="1953"/>
      <c r="Y17" s="1953"/>
      <c r="Z17" s="1953"/>
      <c r="AA17" s="1953"/>
      <c r="AB17" s="1953"/>
      <c r="AC17" s="1953"/>
      <c r="AD17" s="1953"/>
      <c r="AE17" s="1953"/>
      <c r="AF17" s="1953"/>
      <c r="AG17" s="1953"/>
      <c r="AH17" s="1953"/>
      <c r="AI17" s="1953"/>
      <c r="AJ17" s="1953"/>
      <c r="AK17" s="1953"/>
      <c r="AL17" s="1953"/>
      <c r="AM17" s="1953"/>
      <c r="AN17" s="1953"/>
      <c r="AO17" s="1953"/>
      <c r="AP17" s="1953"/>
    </row>
    <row r="18" spans="1:42" s="305" customFormat="1" ht="21.75" customHeight="1">
      <c r="A18" s="357" t="s">
        <v>1587</v>
      </c>
      <c r="B18" s="415" t="s">
        <v>2936</v>
      </c>
      <c r="C18" s="287">
        <v>42880</v>
      </c>
      <c r="D18" s="416">
        <v>46508</v>
      </c>
      <c r="E18" s="416" t="str">
        <f t="shared" ca="1" si="0"/>
        <v>VIGENTE</v>
      </c>
      <c r="F18" s="416" t="str">
        <f t="shared" ca="1" si="1"/>
        <v>OK</v>
      </c>
      <c r="G18" s="415" t="s">
        <v>1276</v>
      </c>
      <c r="H18" s="651" t="s">
        <v>2978</v>
      </c>
      <c r="I18" s="288" t="s">
        <v>2979</v>
      </c>
      <c r="J18" s="415" t="s">
        <v>2980</v>
      </c>
      <c r="K18" s="662" t="s">
        <v>2981</v>
      </c>
      <c r="L18" s="649"/>
      <c r="M18" s="649"/>
      <c r="N18" s="649"/>
      <c r="R18" s="1953"/>
      <c r="S18" s="1953"/>
      <c r="T18" s="1953"/>
      <c r="U18" s="1953"/>
      <c r="V18" s="1953"/>
      <c r="W18" s="1953"/>
      <c r="X18" s="1953"/>
      <c r="Y18" s="1953"/>
      <c r="Z18" s="1953"/>
      <c r="AA18" s="1953"/>
      <c r="AB18" s="1953"/>
      <c r="AC18" s="1953"/>
      <c r="AD18" s="1953"/>
      <c r="AE18" s="1953"/>
      <c r="AF18" s="1953"/>
      <c r="AG18" s="1953"/>
      <c r="AH18" s="1953"/>
      <c r="AI18" s="1953"/>
      <c r="AJ18" s="1953"/>
      <c r="AK18" s="1953"/>
      <c r="AL18" s="1953"/>
      <c r="AM18" s="1953"/>
      <c r="AN18" s="1953"/>
      <c r="AO18" s="1953"/>
      <c r="AP18" s="1953"/>
    </row>
    <row r="19" spans="1:42" s="305" customFormat="1" ht="21.75" customHeight="1">
      <c r="A19" s="658" t="s">
        <v>1587</v>
      </c>
      <c r="B19" s="659" t="s">
        <v>2937</v>
      </c>
      <c r="C19" s="287">
        <v>42880</v>
      </c>
      <c r="D19" s="416">
        <v>46508</v>
      </c>
      <c r="E19" s="678" t="str">
        <f t="shared" ca="1" si="0"/>
        <v>VIGENTE</v>
      </c>
      <c r="F19" s="678" t="str">
        <f t="shared" ca="1" si="1"/>
        <v>OK</v>
      </c>
      <c r="G19" s="415" t="s">
        <v>1276</v>
      </c>
      <c r="H19" s="651" t="s">
        <v>2962</v>
      </c>
      <c r="I19" s="288" t="s">
        <v>2963</v>
      </c>
      <c r="J19" s="415" t="s">
        <v>522</v>
      </c>
      <c r="K19" s="652" t="s">
        <v>2964</v>
      </c>
      <c r="L19" s="649"/>
      <c r="M19" s="649"/>
      <c r="N19" s="649"/>
      <c r="R19" s="1953"/>
      <c r="S19" s="1953"/>
      <c r="T19" s="1953"/>
      <c r="U19" s="1953"/>
      <c r="V19" s="1953"/>
      <c r="W19" s="1953"/>
      <c r="X19" s="1953"/>
      <c r="Y19" s="1953"/>
      <c r="Z19" s="1953"/>
      <c r="AA19" s="1953"/>
      <c r="AB19" s="1953"/>
      <c r="AC19" s="1953"/>
      <c r="AD19" s="1953"/>
      <c r="AE19" s="1953"/>
      <c r="AF19" s="1953"/>
      <c r="AG19" s="1953"/>
      <c r="AH19" s="1953"/>
      <c r="AI19" s="1953"/>
      <c r="AJ19" s="1953"/>
      <c r="AK19" s="1953"/>
      <c r="AL19" s="1953"/>
      <c r="AM19" s="1953"/>
      <c r="AN19" s="1953"/>
      <c r="AO19" s="1953"/>
      <c r="AP19" s="1953"/>
    </row>
    <row r="20" spans="1:42" s="305" customFormat="1" ht="30">
      <c r="A20" s="650" t="s">
        <v>1587</v>
      </c>
      <c r="B20" s="415" t="s">
        <v>2938</v>
      </c>
      <c r="C20" s="287">
        <v>42880</v>
      </c>
      <c r="D20" s="416">
        <v>46508</v>
      </c>
      <c r="E20" s="678" t="str">
        <f t="shared" ca="1" si="0"/>
        <v>VIGENTE</v>
      </c>
      <c r="F20" s="678" t="str">
        <f t="shared" ca="1" si="1"/>
        <v>OK</v>
      </c>
      <c r="G20" s="415" t="s">
        <v>1276</v>
      </c>
      <c r="H20" s="651" t="s">
        <v>2955</v>
      </c>
      <c r="I20" s="288" t="s">
        <v>2956</v>
      </c>
      <c r="J20" s="415" t="s">
        <v>2957</v>
      </c>
      <c r="K20" s="673" t="s">
        <v>2958</v>
      </c>
      <c r="L20" s="649"/>
      <c r="M20" s="649"/>
      <c r="N20" s="649"/>
      <c r="R20" s="1953"/>
      <c r="S20" s="1953"/>
      <c r="T20" s="1953"/>
      <c r="U20" s="1953"/>
      <c r="V20" s="1953"/>
      <c r="W20" s="1953"/>
      <c r="X20" s="1953"/>
      <c r="Y20" s="1953"/>
      <c r="Z20" s="1953"/>
      <c r="AA20" s="1953"/>
      <c r="AB20" s="1953"/>
      <c r="AC20" s="1953"/>
      <c r="AD20" s="1953"/>
      <c r="AE20" s="1953"/>
      <c r="AF20" s="1953"/>
      <c r="AG20" s="1953"/>
      <c r="AH20" s="1953"/>
      <c r="AI20" s="1953"/>
      <c r="AJ20" s="1953"/>
      <c r="AK20" s="1953"/>
      <c r="AL20" s="1953"/>
      <c r="AM20" s="1953"/>
      <c r="AN20" s="1953"/>
      <c r="AO20" s="1953"/>
      <c r="AP20" s="1953"/>
    </row>
    <row r="21" spans="1:42" s="305" customFormat="1" ht="30">
      <c r="A21" s="650" t="s">
        <v>1587</v>
      </c>
      <c r="B21" s="659" t="s">
        <v>2939</v>
      </c>
      <c r="C21" s="287">
        <v>42880</v>
      </c>
      <c r="D21" s="416">
        <v>46508</v>
      </c>
      <c r="E21" s="678" t="str">
        <f t="shared" ca="1" si="0"/>
        <v>VIGENTE</v>
      </c>
      <c r="F21" s="678" t="str">
        <f t="shared" ca="1" si="1"/>
        <v>OK</v>
      </c>
      <c r="G21" s="415" t="s">
        <v>1276</v>
      </c>
      <c r="H21" s="663" t="s">
        <v>2994</v>
      </c>
      <c r="I21" s="663" t="s">
        <v>2995</v>
      </c>
      <c r="J21" s="676" t="s">
        <v>522</v>
      </c>
      <c r="K21" s="677" t="s">
        <v>2996</v>
      </c>
      <c r="L21" s="649"/>
      <c r="M21" s="649"/>
      <c r="N21" s="649"/>
      <c r="R21" s="1953"/>
      <c r="S21" s="1953"/>
      <c r="T21" s="1953"/>
      <c r="U21" s="1953"/>
      <c r="V21" s="1953"/>
      <c r="W21" s="1953"/>
      <c r="X21" s="1953"/>
      <c r="Y21" s="1953"/>
      <c r="Z21" s="1953"/>
      <c r="AA21" s="1953"/>
      <c r="AB21" s="1953"/>
      <c r="AC21" s="1953"/>
      <c r="AD21" s="1953"/>
      <c r="AE21" s="1953"/>
      <c r="AF21" s="1953"/>
      <c r="AG21" s="1953"/>
      <c r="AH21" s="1953"/>
      <c r="AI21" s="1953"/>
      <c r="AJ21" s="1953"/>
      <c r="AK21" s="1953"/>
      <c r="AL21" s="1953"/>
      <c r="AM21" s="1953"/>
      <c r="AN21" s="1953"/>
      <c r="AO21" s="1953"/>
      <c r="AP21" s="1953"/>
    </row>
    <row r="22" spans="1:42" s="305" customFormat="1" ht="30">
      <c r="A22" s="650" t="s">
        <v>1587</v>
      </c>
      <c r="B22" s="659" t="s">
        <v>2940</v>
      </c>
      <c r="C22" s="287">
        <v>42880</v>
      </c>
      <c r="D22" s="416">
        <v>46508</v>
      </c>
      <c r="E22" s="678" t="str">
        <f t="shared" ca="1" si="0"/>
        <v>VIGENTE</v>
      </c>
      <c r="F22" s="678" t="str">
        <f t="shared" ref="F22:F42" ca="1" si="2">IF($T$2&gt;=(EDATE(D22,-4)),"ALERTA","OK")</f>
        <v>OK</v>
      </c>
      <c r="G22" s="415" t="s">
        <v>1276</v>
      </c>
      <c r="H22" s="666" t="s">
        <v>2941</v>
      </c>
      <c r="I22" s="667" t="s">
        <v>2942</v>
      </c>
      <c r="J22" s="120" t="s">
        <v>522</v>
      </c>
      <c r="K22" s="120" t="s">
        <v>2943</v>
      </c>
      <c r="L22" s="649"/>
      <c r="M22" s="649"/>
      <c r="N22" s="649"/>
      <c r="R22" s="1953"/>
      <c r="S22" s="1953"/>
      <c r="T22" s="1953"/>
      <c r="U22" s="1953"/>
      <c r="V22" s="1953"/>
      <c r="W22" s="1953"/>
      <c r="X22" s="1953"/>
      <c r="Y22" s="1953"/>
      <c r="Z22" s="1953"/>
      <c r="AA22" s="1953"/>
      <c r="AB22" s="1953"/>
      <c r="AC22" s="1953"/>
      <c r="AD22" s="1953"/>
      <c r="AE22" s="1953"/>
      <c r="AF22" s="1953"/>
      <c r="AG22" s="1953"/>
      <c r="AH22" s="1953"/>
      <c r="AI22" s="1953"/>
      <c r="AJ22" s="1953"/>
      <c r="AK22" s="1953"/>
      <c r="AL22" s="1953"/>
      <c r="AM22" s="1953"/>
      <c r="AN22" s="1953"/>
      <c r="AO22" s="1953"/>
      <c r="AP22" s="1953"/>
    </row>
    <row r="23" spans="1:42" s="305" customFormat="1" ht="45">
      <c r="A23" s="357" t="s">
        <v>1587</v>
      </c>
      <c r="B23" s="415" t="s">
        <v>3079</v>
      </c>
      <c r="C23" s="287">
        <v>42881</v>
      </c>
      <c r="D23" s="416">
        <v>46508</v>
      </c>
      <c r="E23" s="416" t="str">
        <f ca="1">IF(D23&lt;=$T$2,"CADUCADO","VIGENTE")</f>
        <v>VIGENTE</v>
      </c>
      <c r="F23" s="416" t="str">
        <f ca="1">IF($T$2&gt;=(EDATE(D23,-4)),"ALERTA","OK")</f>
        <v>OK</v>
      </c>
      <c r="G23" s="415" t="s">
        <v>1276</v>
      </c>
      <c r="H23" s="651" t="s">
        <v>3076</v>
      </c>
      <c r="I23" s="288" t="s">
        <v>3077</v>
      </c>
      <c r="J23" s="415" t="s">
        <v>522</v>
      </c>
      <c r="K23" s="662" t="s">
        <v>3078</v>
      </c>
      <c r="L23" s="649"/>
      <c r="M23" s="649"/>
      <c r="N23" s="649"/>
      <c r="R23" s="1953"/>
      <c r="S23" s="1953"/>
      <c r="T23" s="1953"/>
      <c r="U23" s="1953"/>
      <c r="V23" s="1953"/>
      <c r="W23" s="1953"/>
      <c r="X23" s="1953"/>
      <c r="Y23" s="1953"/>
      <c r="Z23" s="1953"/>
      <c r="AA23" s="1953"/>
      <c r="AB23" s="1953"/>
      <c r="AC23" s="1953"/>
      <c r="AD23" s="1953"/>
      <c r="AE23" s="1953"/>
      <c r="AF23" s="1953"/>
      <c r="AG23" s="1953"/>
      <c r="AH23" s="1953"/>
      <c r="AI23" s="1953"/>
      <c r="AJ23" s="1953"/>
      <c r="AK23" s="1953"/>
      <c r="AL23" s="1953"/>
      <c r="AM23" s="1953"/>
      <c r="AN23" s="1953"/>
      <c r="AO23" s="1953"/>
      <c r="AP23" s="1953"/>
    </row>
    <row r="24" spans="1:42" s="305" customFormat="1" ht="30">
      <c r="A24" s="357" t="s">
        <v>1587</v>
      </c>
      <c r="B24" s="415" t="s">
        <v>3071</v>
      </c>
      <c r="C24" s="287">
        <v>42881</v>
      </c>
      <c r="D24" s="416">
        <v>46508</v>
      </c>
      <c r="E24" s="416" t="str">
        <f ca="1">IF(D24&lt;=$T$2,"CADUCADO","VIGENTE")</f>
        <v>VIGENTE</v>
      </c>
      <c r="F24" s="416" t="str">
        <f ca="1">IF($T$2&gt;=(EDATE(D24,-4)),"ALERTA","OK")</f>
        <v>OK</v>
      </c>
      <c r="G24" s="415" t="s">
        <v>1276</v>
      </c>
      <c r="H24" s="651" t="s">
        <v>3068</v>
      </c>
      <c r="I24" s="288" t="s">
        <v>3069</v>
      </c>
      <c r="J24" s="415" t="s">
        <v>580</v>
      </c>
      <c r="K24" s="662" t="s">
        <v>3070</v>
      </c>
      <c r="L24" s="649"/>
      <c r="M24" s="649"/>
      <c r="N24" s="649"/>
      <c r="R24" s="1953"/>
      <c r="S24" s="1953"/>
      <c r="T24" s="1953"/>
      <c r="U24" s="1953"/>
      <c r="V24" s="1953"/>
      <c r="W24" s="1953"/>
      <c r="X24" s="1953"/>
      <c r="Y24" s="1953"/>
      <c r="Z24" s="1953"/>
      <c r="AA24" s="1953"/>
      <c r="AB24" s="1953"/>
      <c r="AC24" s="1953"/>
      <c r="AD24" s="1953"/>
      <c r="AE24" s="1953"/>
      <c r="AF24" s="1953"/>
      <c r="AG24" s="1953"/>
      <c r="AH24" s="1953"/>
      <c r="AI24" s="1953"/>
      <c r="AJ24" s="1953"/>
      <c r="AK24" s="1953"/>
      <c r="AL24" s="1953"/>
      <c r="AM24" s="1953"/>
      <c r="AN24" s="1953"/>
      <c r="AO24" s="1953"/>
      <c r="AP24" s="1953"/>
    </row>
    <row r="25" spans="1:42" s="305" customFormat="1" ht="30">
      <c r="A25" s="357" t="s">
        <v>1587</v>
      </c>
      <c r="B25" s="415" t="s">
        <v>3053</v>
      </c>
      <c r="C25" s="287">
        <v>42881</v>
      </c>
      <c r="D25" s="416">
        <v>46508</v>
      </c>
      <c r="E25" s="692" t="str">
        <f ca="1">IF(D25&lt;=$T$2,"CADUCADO","VIGENTE")</f>
        <v>VIGENTE</v>
      </c>
      <c r="F25" s="692" t="str">
        <f ca="1">IF($T$2&gt;=(EDATE(D25,-4)),"ALERTA","OK")</f>
        <v>OK</v>
      </c>
      <c r="G25" s="415" t="s">
        <v>1276</v>
      </c>
      <c r="H25" s="693" t="s">
        <v>3050</v>
      </c>
      <c r="I25" s="694" t="s">
        <v>3051</v>
      </c>
      <c r="J25" s="415" t="s">
        <v>522</v>
      </c>
      <c r="K25" s="695" t="s">
        <v>3052</v>
      </c>
      <c r="L25" s="649"/>
      <c r="M25" s="649"/>
      <c r="N25" s="649"/>
      <c r="R25" s="1953"/>
      <c r="S25" s="1953"/>
      <c r="T25" s="1953"/>
      <c r="U25" s="1953"/>
      <c r="V25" s="1953"/>
      <c r="W25" s="1953"/>
      <c r="X25" s="1953"/>
      <c r="Y25" s="1953"/>
      <c r="Z25" s="1953"/>
      <c r="AA25" s="1953"/>
      <c r="AB25" s="1953"/>
      <c r="AC25" s="1953"/>
      <c r="AD25" s="1953"/>
      <c r="AE25" s="1953"/>
      <c r="AF25" s="1953"/>
      <c r="AG25" s="1953"/>
      <c r="AH25" s="1953"/>
      <c r="AI25" s="1953"/>
      <c r="AJ25" s="1953"/>
      <c r="AK25" s="1953"/>
      <c r="AL25" s="1953"/>
      <c r="AM25" s="1953"/>
      <c r="AN25" s="1953"/>
      <c r="AO25" s="1953"/>
      <c r="AP25" s="1953"/>
    </row>
    <row r="26" spans="1:42" s="305" customFormat="1" ht="60">
      <c r="A26" s="357" t="s">
        <v>1587</v>
      </c>
      <c r="B26" s="415" t="s">
        <v>3062</v>
      </c>
      <c r="C26" s="287">
        <v>42881</v>
      </c>
      <c r="D26" s="416">
        <v>44682</v>
      </c>
      <c r="E26" s="692" t="str">
        <f ca="1">IF(D26&lt;=$T$2,"CADUCADO","VIGENTE")</f>
        <v>CADUCADO</v>
      </c>
      <c r="F26" s="692" t="str">
        <f ca="1">IF($T$2&gt;=(EDATE(D26,-4)),"ALERTA","OK")</f>
        <v>ALERTA</v>
      </c>
      <c r="G26" s="415" t="s">
        <v>1276</v>
      </c>
      <c r="H26" s="693" t="s">
        <v>3058</v>
      </c>
      <c r="I26" s="694" t="s">
        <v>3059</v>
      </c>
      <c r="J26" s="696" t="s">
        <v>3060</v>
      </c>
      <c r="K26" s="695" t="s">
        <v>3061</v>
      </c>
      <c r="L26" s="649"/>
      <c r="M26" s="649"/>
      <c r="N26" s="649"/>
      <c r="R26" s="1953"/>
      <c r="S26" s="1953"/>
      <c r="T26" s="1953"/>
      <c r="U26" s="1953"/>
      <c r="V26" s="1953"/>
      <c r="W26" s="1953"/>
      <c r="X26" s="1953"/>
      <c r="Y26" s="1953"/>
      <c r="Z26" s="1953"/>
      <c r="AA26" s="1953"/>
      <c r="AB26" s="1953"/>
      <c r="AC26" s="1953"/>
      <c r="AD26" s="1953"/>
      <c r="AE26" s="1953"/>
      <c r="AF26" s="1953"/>
      <c r="AG26" s="1953"/>
      <c r="AH26" s="1953"/>
      <c r="AI26" s="1953"/>
      <c r="AJ26" s="1953"/>
      <c r="AK26" s="1953"/>
      <c r="AL26" s="1953"/>
      <c r="AM26" s="1953"/>
      <c r="AN26" s="1953"/>
      <c r="AO26" s="1953"/>
      <c r="AP26" s="1953"/>
    </row>
    <row r="27" spans="1:42" s="305" customFormat="1" ht="30">
      <c r="A27" s="650" t="s">
        <v>1587</v>
      </c>
      <c r="B27" s="659" t="s">
        <v>3001</v>
      </c>
      <c r="C27" s="287">
        <v>42881</v>
      </c>
      <c r="D27" s="416">
        <v>46904</v>
      </c>
      <c r="E27" s="678" t="str">
        <f t="shared" ca="1" si="0"/>
        <v>VIGENTE</v>
      </c>
      <c r="F27" s="678" t="str">
        <f t="shared" ca="1" si="2"/>
        <v>OK</v>
      </c>
      <c r="G27" s="415" t="s">
        <v>1276</v>
      </c>
      <c r="H27" s="664" t="s">
        <v>2998</v>
      </c>
      <c r="I27" s="665" t="s">
        <v>2999</v>
      </c>
      <c r="J27" s="680" t="s">
        <v>522</v>
      </c>
      <c r="K27" s="679" t="s">
        <v>3000</v>
      </c>
      <c r="L27" s="649"/>
      <c r="M27" s="649"/>
      <c r="N27" s="649"/>
      <c r="R27" s="1953"/>
      <c r="S27" s="1953"/>
      <c r="T27" s="1953"/>
      <c r="U27" s="1953"/>
      <c r="V27" s="1953"/>
      <c r="W27" s="1953"/>
      <c r="X27" s="1953"/>
      <c r="Y27" s="1953"/>
      <c r="Z27" s="1953"/>
      <c r="AA27" s="1953"/>
      <c r="AB27" s="1953"/>
      <c r="AC27" s="1953"/>
      <c r="AD27" s="1953"/>
      <c r="AE27" s="1953"/>
      <c r="AF27" s="1953"/>
      <c r="AG27" s="1953"/>
      <c r="AH27" s="1953"/>
      <c r="AI27" s="1953"/>
      <c r="AJ27" s="1953"/>
      <c r="AK27" s="1953"/>
      <c r="AL27" s="1953"/>
      <c r="AM27" s="1953"/>
      <c r="AN27" s="1953"/>
      <c r="AO27" s="1953"/>
      <c r="AP27" s="1953"/>
    </row>
    <row r="28" spans="1:42" s="305" customFormat="1" ht="30">
      <c r="A28" s="357" t="s">
        <v>1587</v>
      </c>
      <c r="B28" s="415" t="s">
        <v>3028</v>
      </c>
      <c r="C28" s="287">
        <v>42881</v>
      </c>
      <c r="D28" s="416">
        <v>46508</v>
      </c>
      <c r="E28" s="416" t="str">
        <f t="shared" ref="E28:E42" ca="1" si="3">IF(D28&lt;=$T$2,"CADUCADO","VIGENTE")</f>
        <v>VIGENTE</v>
      </c>
      <c r="F28" s="416" t="str">
        <f t="shared" ca="1" si="2"/>
        <v>OK</v>
      </c>
      <c r="G28" s="415" t="s">
        <v>1276</v>
      </c>
      <c r="H28" s="651" t="s">
        <v>3025</v>
      </c>
      <c r="I28" s="288" t="s">
        <v>3026</v>
      </c>
      <c r="J28" s="415" t="s">
        <v>522</v>
      </c>
      <c r="K28" s="662" t="s">
        <v>3027</v>
      </c>
      <c r="L28" s="649"/>
      <c r="M28" s="649"/>
      <c r="N28" s="649"/>
      <c r="R28" s="1953"/>
      <c r="S28" s="1953"/>
      <c r="T28" s="1953"/>
      <c r="U28" s="1953"/>
      <c r="V28" s="1953"/>
      <c r="W28" s="1953"/>
      <c r="X28" s="1953"/>
      <c r="Y28" s="1953"/>
      <c r="Z28" s="1953"/>
      <c r="AA28" s="1953"/>
      <c r="AB28" s="1953"/>
      <c r="AC28" s="1953"/>
      <c r="AD28" s="1953"/>
      <c r="AE28" s="1953"/>
      <c r="AF28" s="1953"/>
      <c r="AG28" s="1953"/>
      <c r="AH28" s="1953"/>
      <c r="AI28" s="1953"/>
      <c r="AJ28" s="1953"/>
      <c r="AK28" s="1953"/>
      <c r="AL28" s="1953"/>
      <c r="AM28" s="1953"/>
      <c r="AN28" s="1953"/>
      <c r="AO28" s="1953"/>
      <c r="AP28" s="1953"/>
    </row>
    <row r="29" spans="1:42" s="305" customFormat="1" ht="25.5" customHeight="1">
      <c r="A29" s="650" t="s">
        <v>1587</v>
      </c>
      <c r="B29" s="659" t="s">
        <v>3014</v>
      </c>
      <c r="C29" s="287">
        <v>42881</v>
      </c>
      <c r="D29" s="416">
        <v>46508</v>
      </c>
      <c r="E29" s="416" t="str">
        <f t="shared" ca="1" si="3"/>
        <v>VIGENTE</v>
      </c>
      <c r="F29" s="416" t="str">
        <f t="shared" ca="1" si="2"/>
        <v>OK</v>
      </c>
      <c r="G29" s="415" t="s">
        <v>1276</v>
      </c>
      <c r="H29" s="651" t="s">
        <v>3011</v>
      </c>
      <c r="I29" s="288" t="s">
        <v>3012</v>
      </c>
      <c r="J29" s="415" t="s">
        <v>522</v>
      </c>
      <c r="K29" s="662" t="s">
        <v>3013</v>
      </c>
      <c r="L29" s="649"/>
      <c r="M29" s="649"/>
      <c r="N29" s="649"/>
      <c r="R29" s="1953"/>
      <c r="S29" s="1953"/>
      <c r="T29" s="1953"/>
      <c r="U29" s="1953"/>
      <c r="V29" s="1953"/>
      <c r="W29" s="1953"/>
      <c r="X29" s="1953"/>
      <c r="Y29" s="1953"/>
      <c r="Z29" s="1953"/>
      <c r="AA29" s="1953"/>
      <c r="AB29" s="1953"/>
      <c r="AC29" s="1953"/>
      <c r="AD29" s="1953"/>
      <c r="AE29" s="1953"/>
      <c r="AF29" s="1953"/>
      <c r="AG29" s="1953"/>
      <c r="AH29" s="1953"/>
      <c r="AI29" s="1953"/>
      <c r="AJ29" s="1953"/>
      <c r="AK29" s="1953"/>
      <c r="AL29" s="1953"/>
      <c r="AM29" s="1953"/>
      <c r="AN29" s="1953"/>
      <c r="AO29" s="1953"/>
      <c r="AP29" s="1953"/>
    </row>
    <row r="30" spans="1:42" s="305" customFormat="1" ht="25.5" customHeight="1">
      <c r="A30" s="357" t="s">
        <v>1587</v>
      </c>
      <c r="B30" s="415" t="s">
        <v>3037</v>
      </c>
      <c r="C30" s="287">
        <v>42881</v>
      </c>
      <c r="D30" s="416">
        <v>46508</v>
      </c>
      <c r="E30" s="416" t="str">
        <f t="shared" ca="1" si="3"/>
        <v>VIGENTE</v>
      </c>
      <c r="F30" s="416" t="str">
        <f t="shared" ca="1" si="2"/>
        <v>OK</v>
      </c>
      <c r="G30" s="415" t="s">
        <v>1276</v>
      </c>
      <c r="H30" s="651" t="s">
        <v>3038</v>
      </c>
      <c r="I30" s="288" t="s">
        <v>3039</v>
      </c>
      <c r="J30" s="415" t="s">
        <v>3040</v>
      </c>
      <c r="K30" s="662" t="s">
        <v>3041</v>
      </c>
      <c r="L30" s="649"/>
      <c r="M30" s="649"/>
      <c r="N30" s="649"/>
      <c r="R30" s="1953"/>
      <c r="S30" s="1953"/>
      <c r="T30" s="1953"/>
      <c r="U30" s="1953"/>
      <c r="V30" s="1953"/>
      <c r="W30" s="1953"/>
      <c r="X30" s="1953"/>
      <c r="Y30" s="1953"/>
      <c r="Z30" s="1953"/>
      <c r="AA30" s="1953"/>
      <c r="AB30" s="1953"/>
      <c r="AC30" s="1953"/>
      <c r="AD30" s="1953"/>
      <c r="AE30" s="1953"/>
      <c r="AF30" s="1953"/>
      <c r="AG30" s="1953"/>
      <c r="AH30" s="1953"/>
      <c r="AI30" s="1953"/>
      <c r="AJ30" s="1953"/>
      <c r="AK30" s="1953"/>
      <c r="AL30" s="1953"/>
      <c r="AM30" s="1953"/>
      <c r="AN30" s="1953"/>
      <c r="AO30" s="1953"/>
      <c r="AP30" s="1953"/>
    </row>
    <row r="31" spans="1:42" s="305" customFormat="1" ht="60">
      <c r="A31" s="357" t="s">
        <v>1587</v>
      </c>
      <c r="B31" s="415" t="s">
        <v>3035</v>
      </c>
      <c r="C31" s="287">
        <v>42881</v>
      </c>
      <c r="D31" s="416">
        <v>46508</v>
      </c>
      <c r="E31" s="416" t="str">
        <f t="shared" ca="1" si="3"/>
        <v>VIGENTE</v>
      </c>
      <c r="F31" s="416" t="str">
        <f t="shared" ca="1" si="2"/>
        <v>OK</v>
      </c>
      <c r="G31" s="415" t="s">
        <v>1276</v>
      </c>
      <c r="H31" s="651" t="s">
        <v>3033</v>
      </c>
      <c r="I31" s="288" t="s">
        <v>3034</v>
      </c>
      <c r="J31" s="415" t="s">
        <v>522</v>
      </c>
      <c r="K31" s="662" t="s">
        <v>3036</v>
      </c>
      <c r="L31" s="649"/>
      <c r="M31" s="649"/>
      <c r="N31" s="649"/>
      <c r="R31" s="1953"/>
      <c r="S31" s="1953"/>
      <c r="T31" s="1953"/>
      <c r="U31" s="1953"/>
      <c r="V31" s="1953"/>
      <c r="W31" s="1953"/>
      <c r="X31" s="1953"/>
      <c r="Y31" s="1953"/>
      <c r="Z31" s="1953"/>
      <c r="AA31" s="1953"/>
      <c r="AB31" s="1953"/>
      <c r="AC31" s="1953"/>
      <c r="AD31" s="1953"/>
      <c r="AE31" s="1953"/>
      <c r="AF31" s="1953"/>
      <c r="AG31" s="1953"/>
      <c r="AH31" s="1953"/>
      <c r="AI31" s="1953"/>
      <c r="AJ31" s="1953"/>
      <c r="AK31" s="1953"/>
      <c r="AL31" s="1953"/>
      <c r="AM31" s="1953"/>
      <c r="AN31" s="1953"/>
      <c r="AO31" s="1953"/>
      <c r="AP31" s="1953"/>
    </row>
    <row r="32" spans="1:42" s="305" customFormat="1" ht="24" customHeight="1">
      <c r="A32" s="650" t="s">
        <v>1587</v>
      </c>
      <c r="B32" s="659" t="s">
        <v>3007</v>
      </c>
      <c r="C32" s="287">
        <v>42881</v>
      </c>
      <c r="D32" s="416">
        <v>46508</v>
      </c>
      <c r="E32" s="416" t="str">
        <f t="shared" ca="1" si="3"/>
        <v>VIGENTE</v>
      </c>
      <c r="F32" s="416" t="str">
        <f t="shared" ca="1" si="2"/>
        <v>OK</v>
      </c>
      <c r="G32" s="415" t="s">
        <v>1276</v>
      </c>
      <c r="H32" s="651" t="s">
        <v>3006</v>
      </c>
      <c r="I32" s="288" t="s">
        <v>3008</v>
      </c>
      <c r="J32" s="415" t="s">
        <v>3009</v>
      </c>
      <c r="K32" s="662" t="s">
        <v>3010</v>
      </c>
      <c r="L32" s="649"/>
      <c r="M32" s="649"/>
      <c r="N32" s="649"/>
      <c r="R32" s="1953"/>
      <c r="S32" s="1953"/>
      <c r="T32" s="1953"/>
      <c r="U32" s="1953"/>
      <c r="V32" s="1953"/>
      <c r="W32" s="1953"/>
      <c r="X32" s="1953"/>
      <c r="Y32" s="1953"/>
      <c r="Z32" s="1953"/>
      <c r="AA32" s="1953"/>
      <c r="AB32" s="1953"/>
      <c r="AC32" s="1953"/>
      <c r="AD32" s="1953"/>
      <c r="AE32" s="1953"/>
      <c r="AF32" s="1953"/>
      <c r="AG32" s="1953"/>
      <c r="AH32" s="1953"/>
      <c r="AI32" s="1953"/>
      <c r="AJ32" s="1953"/>
      <c r="AK32" s="1953"/>
      <c r="AL32" s="1953"/>
      <c r="AM32" s="1953"/>
      <c r="AN32" s="1953"/>
      <c r="AO32" s="1953"/>
      <c r="AP32" s="1953"/>
    </row>
    <row r="33" spans="1:42" s="305" customFormat="1" ht="30">
      <c r="A33" s="650" t="s">
        <v>1587</v>
      </c>
      <c r="B33" s="659" t="s">
        <v>3005</v>
      </c>
      <c r="C33" s="287">
        <v>42881</v>
      </c>
      <c r="D33" s="416">
        <v>46508</v>
      </c>
      <c r="E33" s="678" t="str">
        <f t="shared" ca="1" si="3"/>
        <v>VIGENTE</v>
      </c>
      <c r="F33" s="678" t="str">
        <f t="shared" ca="1" si="2"/>
        <v>OK</v>
      </c>
      <c r="G33" s="415" t="s">
        <v>1276</v>
      </c>
      <c r="H33" s="664" t="s">
        <v>3002</v>
      </c>
      <c r="I33" s="665" t="s">
        <v>3003</v>
      </c>
      <c r="J33" s="680" t="s">
        <v>522</v>
      </c>
      <c r="K33" s="679" t="s">
        <v>3004</v>
      </c>
      <c r="L33" s="649"/>
      <c r="M33" s="649"/>
      <c r="N33" s="649"/>
      <c r="R33" s="1953"/>
      <c r="S33" s="1953"/>
      <c r="T33" s="1953"/>
      <c r="U33" s="1953"/>
      <c r="V33" s="1953"/>
      <c r="W33" s="1953"/>
      <c r="X33" s="1953"/>
      <c r="Y33" s="1953"/>
      <c r="Z33" s="1953"/>
      <c r="AA33" s="1953"/>
      <c r="AB33" s="1953"/>
      <c r="AC33" s="1953"/>
      <c r="AD33" s="1953"/>
      <c r="AE33" s="1953"/>
      <c r="AF33" s="1953"/>
      <c r="AG33" s="1953"/>
      <c r="AH33" s="1953"/>
      <c r="AI33" s="1953"/>
      <c r="AJ33" s="1953"/>
      <c r="AK33" s="1953"/>
      <c r="AL33" s="1953"/>
      <c r="AM33" s="1953"/>
      <c r="AN33" s="1953"/>
      <c r="AO33" s="1953"/>
      <c r="AP33" s="1953"/>
    </row>
    <row r="34" spans="1:42" s="305" customFormat="1" ht="60">
      <c r="A34" s="357" t="s">
        <v>1587</v>
      </c>
      <c r="B34" s="415" t="s">
        <v>3043</v>
      </c>
      <c r="C34" s="287">
        <v>42881</v>
      </c>
      <c r="D34" s="416">
        <v>46508</v>
      </c>
      <c r="E34" s="416" t="str">
        <f t="shared" ca="1" si="3"/>
        <v>VIGENTE</v>
      </c>
      <c r="F34" s="416" t="str">
        <f t="shared" ca="1" si="2"/>
        <v>OK</v>
      </c>
      <c r="G34" s="415" t="s">
        <v>1276</v>
      </c>
      <c r="H34" s="651" t="s">
        <v>3042</v>
      </c>
      <c r="I34" s="288" t="s">
        <v>3044</v>
      </c>
      <c r="J34" s="651"/>
      <c r="K34" s="662" t="s">
        <v>3045</v>
      </c>
      <c r="L34" s="649"/>
      <c r="M34" s="649"/>
      <c r="N34" s="649"/>
      <c r="R34" s="1953"/>
      <c r="S34" s="1953"/>
      <c r="T34" s="1953"/>
      <c r="U34" s="1953"/>
      <c r="V34" s="1953"/>
      <c r="W34" s="1953"/>
      <c r="X34" s="1953"/>
      <c r="Y34" s="1953"/>
      <c r="Z34" s="1953"/>
      <c r="AA34" s="1953"/>
      <c r="AB34" s="1953"/>
      <c r="AC34" s="1953"/>
      <c r="AD34" s="1953"/>
      <c r="AE34" s="1953"/>
      <c r="AF34" s="1953"/>
      <c r="AG34" s="1953"/>
      <c r="AH34" s="1953"/>
      <c r="AI34" s="1953"/>
      <c r="AJ34" s="1953"/>
      <c r="AK34" s="1953"/>
      <c r="AL34" s="1953"/>
      <c r="AM34" s="1953"/>
      <c r="AN34" s="1953"/>
      <c r="AO34" s="1953"/>
      <c r="AP34" s="1953"/>
    </row>
    <row r="35" spans="1:42" s="305" customFormat="1" ht="30">
      <c r="A35" s="357" t="s">
        <v>1587</v>
      </c>
      <c r="B35" s="415" t="s">
        <v>3049</v>
      </c>
      <c r="C35" s="287">
        <v>42881</v>
      </c>
      <c r="D35" s="416">
        <v>46508</v>
      </c>
      <c r="E35" s="416" t="str">
        <f t="shared" ca="1" si="3"/>
        <v>VIGENTE</v>
      </c>
      <c r="F35" s="416" t="str">
        <f t="shared" ca="1" si="2"/>
        <v>OK</v>
      </c>
      <c r="G35" s="415" t="s">
        <v>1276</v>
      </c>
      <c r="H35" s="651" t="s">
        <v>3046</v>
      </c>
      <c r="I35" s="288" t="s">
        <v>3047</v>
      </c>
      <c r="J35" s="415" t="s">
        <v>522</v>
      </c>
      <c r="K35" s="662" t="s">
        <v>3048</v>
      </c>
      <c r="L35" s="649"/>
      <c r="M35" s="649"/>
      <c r="N35" s="649"/>
      <c r="R35" s="1953"/>
      <c r="S35" s="1953"/>
      <c r="T35" s="1953"/>
      <c r="U35" s="1953"/>
      <c r="V35" s="1953"/>
      <c r="W35" s="1953"/>
      <c r="X35" s="1953"/>
      <c r="Y35" s="1953"/>
      <c r="Z35" s="1953"/>
      <c r="AA35" s="1953"/>
      <c r="AB35" s="1953"/>
      <c r="AC35" s="1953"/>
      <c r="AD35" s="1953"/>
      <c r="AE35" s="1953"/>
      <c r="AF35" s="1953"/>
      <c r="AG35" s="1953"/>
      <c r="AH35" s="1953"/>
      <c r="AI35" s="1953"/>
      <c r="AJ35" s="1953"/>
      <c r="AK35" s="1953"/>
      <c r="AL35" s="1953"/>
      <c r="AM35" s="1953"/>
      <c r="AN35" s="1953"/>
      <c r="AO35" s="1953"/>
      <c r="AP35" s="1953"/>
    </row>
    <row r="36" spans="1:42" s="305" customFormat="1" ht="45">
      <c r="A36" s="357" t="s">
        <v>1587</v>
      </c>
      <c r="B36" s="415" t="s">
        <v>3067</v>
      </c>
      <c r="C36" s="287">
        <v>42881</v>
      </c>
      <c r="D36" s="416">
        <v>46508</v>
      </c>
      <c r="E36" s="416" t="str">
        <f t="shared" ca="1" si="3"/>
        <v>VIGENTE</v>
      </c>
      <c r="F36" s="416" t="str">
        <f ca="1">IF($T$2&gt;=(EDATE(D36,-4)),"ALERTA","OK")</f>
        <v>OK</v>
      </c>
      <c r="G36" s="415" t="s">
        <v>1276</v>
      </c>
      <c r="H36" s="651" t="s">
        <v>3063</v>
      </c>
      <c r="I36" s="288" t="s">
        <v>3064</v>
      </c>
      <c r="J36" s="415" t="s">
        <v>3065</v>
      </c>
      <c r="K36" s="662" t="s">
        <v>3066</v>
      </c>
      <c r="L36" s="649"/>
      <c r="M36" s="649"/>
      <c r="N36" s="649"/>
      <c r="R36" s="1953"/>
      <c r="S36" s="1953"/>
      <c r="T36" s="1953"/>
      <c r="U36" s="1953"/>
      <c r="V36" s="1953"/>
      <c r="W36" s="1953"/>
      <c r="X36" s="1953"/>
      <c r="Y36" s="1953"/>
      <c r="Z36" s="1953"/>
      <c r="AA36" s="1953"/>
      <c r="AB36" s="1953"/>
      <c r="AC36" s="1953"/>
      <c r="AD36" s="1953"/>
      <c r="AE36" s="1953"/>
      <c r="AF36" s="1953"/>
      <c r="AG36" s="1953"/>
      <c r="AH36" s="1953"/>
      <c r="AI36" s="1953"/>
      <c r="AJ36" s="1953"/>
      <c r="AK36" s="1953"/>
      <c r="AL36" s="1953"/>
      <c r="AM36" s="1953"/>
      <c r="AN36" s="1953"/>
      <c r="AO36" s="1953"/>
      <c r="AP36" s="1953"/>
    </row>
    <row r="37" spans="1:42" s="305" customFormat="1" ht="30">
      <c r="A37" s="357" t="s">
        <v>1587</v>
      </c>
      <c r="B37" s="415" t="s">
        <v>3075</v>
      </c>
      <c r="C37" s="287">
        <v>42881</v>
      </c>
      <c r="D37" s="416">
        <v>46508</v>
      </c>
      <c r="E37" s="416" t="str">
        <f t="shared" ca="1" si="3"/>
        <v>VIGENTE</v>
      </c>
      <c r="F37" s="416" t="str">
        <f ca="1">IF($T$2&gt;=(EDATE(D37,-4)),"ALERTA","OK")</f>
        <v>OK</v>
      </c>
      <c r="G37" s="415" t="s">
        <v>1276</v>
      </c>
      <c r="H37" s="651" t="s">
        <v>3072</v>
      </c>
      <c r="I37" s="288" t="s">
        <v>3073</v>
      </c>
      <c r="J37" s="415" t="s">
        <v>522</v>
      </c>
      <c r="K37" s="662" t="s">
        <v>3074</v>
      </c>
      <c r="L37" s="649"/>
      <c r="M37" s="649"/>
      <c r="N37" s="649"/>
      <c r="R37" s="1953"/>
      <c r="S37" s="1953"/>
      <c r="T37" s="1953"/>
      <c r="U37" s="1953"/>
      <c r="V37" s="1953"/>
      <c r="W37" s="1953"/>
      <c r="X37" s="1953"/>
      <c r="Y37" s="1953"/>
      <c r="Z37" s="1953"/>
      <c r="AA37" s="1953"/>
      <c r="AB37" s="1953"/>
      <c r="AC37" s="1953"/>
      <c r="AD37" s="1953"/>
      <c r="AE37" s="1953"/>
      <c r="AF37" s="1953"/>
      <c r="AG37" s="1953"/>
      <c r="AH37" s="1953"/>
      <c r="AI37" s="1953"/>
      <c r="AJ37" s="1953"/>
      <c r="AK37" s="1953"/>
      <c r="AL37" s="1953"/>
      <c r="AM37" s="1953"/>
      <c r="AN37" s="1953"/>
      <c r="AO37" s="1953"/>
      <c r="AP37" s="1953"/>
    </row>
    <row r="38" spans="1:42" s="691" customFormat="1" ht="20.25" customHeight="1">
      <c r="A38" s="681" t="s">
        <v>1589</v>
      </c>
      <c r="B38" s="682" t="s">
        <v>3016</v>
      </c>
      <c r="C38" s="683">
        <v>42881</v>
      </c>
      <c r="D38" s="537">
        <v>44682</v>
      </c>
      <c r="E38" s="684" t="str">
        <f t="shared" ca="1" si="3"/>
        <v>CADUCADO</v>
      </c>
      <c r="F38" s="684" t="str">
        <f t="shared" ca="1" si="2"/>
        <v>ALERTA</v>
      </c>
      <c r="G38" s="685" t="s">
        <v>1276</v>
      </c>
      <c r="H38" s="686" t="s">
        <v>3015</v>
      </c>
      <c r="I38" s="687" t="s">
        <v>3017</v>
      </c>
      <c r="J38" s="688"/>
      <c r="K38" s="689" t="s">
        <v>3004</v>
      </c>
      <c r="L38" s="690"/>
      <c r="M38" s="690"/>
      <c r="N38" s="690"/>
      <c r="R38" s="2237"/>
      <c r="S38" s="2237"/>
      <c r="T38" s="2237"/>
      <c r="U38" s="2237"/>
      <c r="V38" s="2237"/>
      <c r="W38" s="2237"/>
      <c r="X38" s="2237"/>
      <c r="Y38" s="2237"/>
      <c r="Z38" s="2237"/>
      <c r="AA38" s="2237"/>
      <c r="AB38" s="2237"/>
      <c r="AC38" s="2237"/>
      <c r="AD38" s="2237"/>
      <c r="AE38" s="2237"/>
      <c r="AF38" s="2237"/>
      <c r="AG38" s="2237"/>
      <c r="AH38" s="2237"/>
      <c r="AI38" s="2237"/>
      <c r="AJ38" s="2237"/>
      <c r="AK38" s="2237"/>
      <c r="AL38" s="2237"/>
      <c r="AM38" s="2237"/>
      <c r="AN38" s="2237"/>
      <c r="AO38" s="2237"/>
      <c r="AP38" s="2237"/>
    </row>
    <row r="39" spans="1:42" s="305" customFormat="1" ht="21" customHeight="1">
      <c r="A39" s="357" t="s">
        <v>1588</v>
      </c>
      <c r="B39" s="415" t="s">
        <v>3023</v>
      </c>
      <c r="C39" s="287">
        <v>42881</v>
      </c>
      <c r="D39" s="416">
        <v>44682</v>
      </c>
      <c r="E39" s="416" t="str">
        <f t="shared" ca="1" si="3"/>
        <v>CADUCADO</v>
      </c>
      <c r="F39" s="416" t="str">
        <f t="shared" ca="1" si="2"/>
        <v>ALERTA</v>
      </c>
      <c r="G39" s="415" t="s">
        <v>1276</v>
      </c>
      <c r="H39" s="651" t="s">
        <v>3018</v>
      </c>
      <c r="I39" s="288" t="s">
        <v>3017</v>
      </c>
      <c r="J39" s="415" t="s">
        <v>3020</v>
      </c>
      <c r="K39" s="662" t="s">
        <v>3019</v>
      </c>
      <c r="L39" s="649"/>
      <c r="M39" s="649"/>
      <c r="N39" s="649"/>
      <c r="R39" s="1953"/>
      <c r="S39" s="1953"/>
      <c r="T39" s="1953"/>
      <c r="U39" s="1953"/>
      <c r="V39" s="1953"/>
      <c r="W39" s="1953"/>
      <c r="X39" s="1953"/>
      <c r="Y39" s="1953"/>
      <c r="Z39" s="1953"/>
      <c r="AA39" s="1953"/>
      <c r="AB39" s="1953"/>
      <c r="AC39" s="1953"/>
      <c r="AD39" s="1953"/>
      <c r="AE39" s="1953"/>
      <c r="AF39" s="1953"/>
      <c r="AG39" s="1953"/>
      <c r="AH39" s="1953"/>
      <c r="AI39" s="1953"/>
      <c r="AJ39" s="1953"/>
      <c r="AK39" s="1953"/>
      <c r="AL39" s="1953"/>
      <c r="AM39" s="1953"/>
      <c r="AN39" s="1953"/>
      <c r="AO39" s="1953"/>
      <c r="AP39" s="1953"/>
    </row>
    <row r="40" spans="1:42" s="305" customFormat="1" ht="22.5" customHeight="1">
      <c r="A40" s="357" t="s">
        <v>1588</v>
      </c>
      <c r="B40" s="415" t="s">
        <v>3024</v>
      </c>
      <c r="C40" s="287">
        <v>42881</v>
      </c>
      <c r="D40" s="416">
        <v>44682</v>
      </c>
      <c r="E40" s="416" t="str">
        <f t="shared" ca="1" si="3"/>
        <v>CADUCADO</v>
      </c>
      <c r="F40" s="416" t="str">
        <f t="shared" ca="1" si="2"/>
        <v>ALERTA</v>
      </c>
      <c r="G40" s="415" t="s">
        <v>1276</v>
      </c>
      <c r="H40" s="651" t="s">
        <v>3021</v>
      </c>
      <c r="I40" s="288" t="s">
        <v>3017</v>
      </c>
      <c r="J40" s="415" t="s">
        <v>3020</v>
      </c>
      <c r="K40" s="662" t="s">
        <v>3022</v>
      </c>
      <c r="L40" s="649"/>
      <c r="M40" s="649"/>
      <c r="N40" s="649"/>
      <c r="R40" s="1953"/>
      <c r="S40" s="1953"/>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row>
    <row r="41" spans="1:42" s="305" customFormat="1" ht="30">
      <c r="A41" s="650" t="s">
        <v>1587</v>
      </c>
      <c r="B41" s="659" t="s">
        <v>3032</v>
      </c>
      <c r="C41" s="287">
        <v>42881</v>
      </c>
      <c r="D41" s="416">
        <v>46508</v>
      </c>
      <c r="E41" s="678" t="str">
        <f t="shared" ca="1" si="3"/>
        <v>VIGENTE</v>
      </c>
      <c r="F41" s="678" t="str">
        <f ca="1">IF($T$2&gt;=(EDATE(D41,-4)),"ALERTA","OK")</f>
        <v>OK</v>
      </c>
      <c r="G41" s="415" t="s">
        <v>1276</v>
      </c>
      <c r="H41" s="664" t="s">
        <v>3029</v>
      </c>
      <c r="I41" s="665" t="s">
        <v>3030</v>
      </c>
      <c r="J41" s="680" t="s">
        <v>522</v>
      </c>
      <c r="K41" s="679" t="s">
        <v>3031</v>
      </c>
      <c r="L41" s="649"/>
      <c r="M41" s="649"/>
      <c r="N41" s="649"/>
      <c r="R41" s="1953"/>
      <c r="S41" s="1953"/>
      <c r="T41" s="1953"/>
      <c r="U41" s="1953"/>
      <c r="V41" s="1953"/>
      <c r="W41" s="1953"/>
      <c r="X41" s="1953"/>
      <c r="Y41" s="1953"/>
      <c r="Z41" s="1953"/>
      <c r="AA41" s="1953"/>
      <c r="AB41" s="1953"/>
      <c r="AC41" s="1953"/>
      <c r="AD41" s="1953"/>
      <c r="AE41" s="1953"/>
      <c r="AF41" s="1953"/>
      <c r="AG41" s="1953"/>
      <c r="AH41" s="1953"/>
      <c r="AI41" s="1953"/>
      <c r="AJ41" s="1953"/>
      <c r="AK41" s="1953"/>
      <c r="AL41" s="1953"/>
      <c r="AM41" s="1953"/>
      <c r="AN41" s="1953"/>
      <c r="AO41" s="1953"/>
      <c r="AP41" s="1953"/>
    </row>
    <row r="42" spans="1:42" s="305" customFormat="1" ht="30">
      <c r="A42" s="650" t="s">
        <v>1587</v>
      </c>
      <c r="B42" s="659" t="s">
        <v>3054</v>
      </c>
      <c r="C42" s="287">
        <v>42881</v>
      </c>
      <c r="D42" s="416">
        <v>46508</v>
      </c>
      <c r="E42" s="678" t="str">
        <f t="shared" ca="1" si="3"/>
        <v>VIGENTE</v>
      </c>
      <c r="F42" s="678" t="str">
        <f t="shared" ca="1" si="2"/>
        <v>OK</v>
      </c>
      <c r="G42" s="415" t="s">
        <v>1276</v>
      </c>
      <c r="H42" s="664" t="s">
        <v>3055</v>
      </c>
      <c r="I42" s="665" t="s">
        <v>3056</v>
      </c>
      <c r="J42" s="680" t="s">
        <v>522</v>
      </c>
      <c r="K42" s="679" t="s">
        <v>3057</v>
      </c>
      <c r="L42" s="649"/>
      <c r="M42" s="649"/>
      <c r="N42" s="649"/>
      <c r="R42" s="1953"/>
      <c r="S42" s="1953"/>
      <c r="T42" s="1953"/>
      <c r="U42" s="1953"/>
      <c r="V42" s="1953"/>
      <c r="W42" s="1953"/>
      <c r="X42" s="1953"/>
      <c r="Y42" s="1953"/>
      <c r="Z42" s="1953"/>
      <c r="AA42" s="1953"/>
      <c r="AB42" s="1953"/>
      <c r="AC42" s="1953"/>
      <c r="AD42" s="1953"/>
      <c r="AE42" s="1953"/>
      <c r="AF42" s="1953"/>
      <c r="AG42" s="1953"/>
      <c r="AH42" s="1953"/>
      <c r="AI42" s="1953"/>
      <c r="AJ42" s="1953"/>
      <c r="AK42" s="1953"/>
      <c r="AL42" s="1953"/>
      <c r="AM42" s="1953"/>
      <c r="AN42" s="1953"/>
      <c r="AO42" s="1953"/>
      <c r="AP42" s="1953"/>
    </row>
    <row r="43" spans="1:42" s="1953" customFormat="1">
      <c r="A43" s="2563" t="s">
        <v>2177</v>
      </c>
      <c r="B43" s="2611"/>
      <c r="C43" s="2257"/>
      <c r="D43" s="2127"/>
      <c r="E43" s="2127"/>
      <c r="F43" s="2127"/>
      <c r="G43" s="2127"/>
      <c r="H43" s="2126"/>
      <c r="I43" s="2126"/>
      <c r="J43" s="2126"/>
      <c r="K43" s="2105"/>
      <c r="L43" s="2127"/>
      <c r="M43" s="2127" t="e">
        <f>IF(ISNUMBER(FIND("/",#REF!,1)),MID(#REF!,1,FIND("/",#REF!,1)-1),#REF!)</f>
        <v>#REF!</v>
      </c>
      <c r="N43" s="2127" t="str">
        <f>IF(ISNUMBER(FIND("/",#REF!,1)),MID(#REF!,FIND("/",#REF!,1)+1,LEN(#REF!)),"")</f>
        <v/>
      </c>
    </row>
    <row r="44" spans="1:42" s="1953" customFormat="1" ht="15.75" thickBot="1">
      <c r="G44" s="2105"/>
      <c r="H44" s="2258"/>
      <c r="K44" s="2127"/>
      <c r="L44" s="2127"/>
      <c r="M44" s="2127" t="e">
        <f>IF(ISNUMBER(FIND("/",#REF!,1)),MID(#REF!,1,FIND("/",#REF!,1)-1),#REF!)</f>
        <v>#REF!</v>
      </c>
      <c r="N44" s="2127" t="str">
        <f>IF(ISNUMBER(FIND("/",#REF!,1)),MID(#REF!,FIND("/",#REF!,1)+1,LEN(#REF!)),"")</f>
        <v/>
      </c>
    </row>
    <row r="45" spans="1:42" ht="30">
      <c r="A45" s="653" t="s">
        <v>1599</v>
      </c>
      <c r="B45" s="653" t="s">
        <v>1600</v>
      </c>
      <c r="C45" s="653" t="s">
        <v>1601</v>
      </c>
      <c r="D45" s="653" t="s">
        <v>1602</v>
      </c>
      <c r="E45" s="2260"/>
      <c r="F45" s="2260"/>
      <c r="G45" s="1953"/>
      <c r="H45" s="1953"/>
      <c r="I45" s="1953"/>
      <c r="J45" s="1953"/>
      <c r="K45" s="2127"/>
      <c r="M45" s="294" t="str">
        <f>IF(ISNUMBER(FIND("/",$B20,1)),MID($B20,1,FIND("/",$B20,1)-1),$B20)</f>
        <v>D1705-63</v>
      </c>
      <c r="N45" s="294" t="str">
        <f>IF(ISNUMBER(FIND("/",$B20,1)),MID($B20,FIND("/",$B20,1)+1,LEN($B20)),"")</f>
        <v/>
      </c>
    </row>
    <row r="46" spans="1:42">
      <c r="A46" s="398">
        <f>COUNTIF($A5:$A42,"P*")</f>
        <v>37</v>
      </c>
      <c r="B46" s="398">
        <f>COUNTIF($A5:$A42,"S*")</f>
        <v>0</v>
      </c>
      <c r="C46" s="398">
        <f>COUNTIF($A5:$A42,"F")</f>
        <v>1</v>
      </c>
      <c r="D46" s="398">
        <f>COUNTIF($A5:$A42,"P*") + COUNTIF($A5:$A42,"S2") *2 + COUNTIF($A5:$A42,"S3") *3 + COUNTIF($A5:$A42,"S4") *4</f>
        <v>37</v>
      </c>
      <c r="E46" s="2105"/>
      <c r="F46" s="2105"/>
      <c r="G46" s="1953"/>
      <c r="H46" s="1953"/>
      <c r="I46" s="1953"/>
      <c r="J46" s="1953"/>
      <c r="K46" s="2127"/>
      <c r="M46" s="294" t="str">
        <f t="shared" ref="M46:M55" si="4">IF(ISNUMBER(FIND("/",$B10,1)),MID($B10,1,FIND("/",$B10,1)-1),$B10)</f>
        <v>D1705-53</v>
      </c>
      <c r="N46" s="294" t="str">
        <f t="shared" ref="N46:N55" si="5">IF(ISNUMBER(FIND("/",$B10,1)),MID($B10,FIND("/",$B10,1)+1,LEN($B10)),"")</f>
        <v/>
      </c>
    </row>
    <row r="47" spans="1:42" s="1953" customFormat="1">
      <c r="K47" s="2127"/>
      <c r="L47" s="2127"/>
      <c r="M47" s="2127" t="str">
        <f t="shared" si="4"/>
        <v>D1705-54</v>
      </c>
      <c r="N47" s="2127" t="str">
        <f t="shared" si="5"/>
        <v/>
      </c>
    </row>
    <row r="48" spans="1:42" s="1953" customFormat="1">
      <c r="K48" s="2127"/>
      <c r="L48" s="2127"/>
      <c r="M48" s="2127" t="str">
        <f t="shared" si="4"/>
        <v>D1705-55</v>
      </c>
      <c r="N48" s="2127" t="str">
        <f t="shared" si="5"/>
        <v/>
      </c>
    </row>
    <row r="49" spans="4:14" s="1953" customFormat="1">
      <c r="D49" s="2259"/>
      <c r="E49" s="2259"/>
      <c r="F49" s="2259"/>
      <c r="K49" s="2127"/>
      <c r="L49" s="2127"/>
      <c r="M49" s="2127" t="str">
        <f t="shared" si="4"/>
        <v>D1705-56</v>
      </c>
      <c r="N49" s="2127" t="str">
        <f t="shared" si="5"/>
        <v/>
      </c>
    </row>
    <row r="50" spans="4:14" s="1953" customFormat="1">
      <c r="K50" s="2127"/>
      <c r="L50" s="2127"/>
      <c r="M50" s="2127" t="str">
        <f t="shared" si="4"/>
        <v>D1705-57</v>
      </c>
      <c r="N50" s="2127" t="str">
        <f t="shared" si="5"/>
        <v/>
      </c>
    </row>
    <row r="51" spans="4:14" s="1953" customFormat="1">
      <c r="K51" s="2127"/>
      <c r="L51" s="2127"/>
      <c r="M51" s="2127" t="str">
        <f t="shared" si="4"/>
        <v>D1705-58</v>
      </c>
      <c r="N51" s="2127" t="str">
        <f t="shared" si="5"/>
        <v/>
      </c>
    </row>
    <row r="52" spans="4:14" s="1953" customFormat="1">
      <c r="K52" s="2127"/>
      <c r="L52" s="2127"/>
      <c r="M52" s="2127" t="str">
        <f t="shared" si="4"/>
        <v>D1705-59</v>
      </c>
      <c r="N52" s="2127" t="str">
        <f t="shared" si="5"/>
        <v/>
      </c>
    </row>
    <row r="53" spans="4:14" s="1953" customFormat="1">
      <c r="K53" s="2127"/>
      <c r="L53" s="2127"/>
      <c r="M53" s="2127" t="str">
        <f t="shared" si="4"/>
        <v>D1705-60</v>
      </c>
      <c r="N53" s="2127" t="str">
        <f t="shared" si="5"/>
        <v/>
      </c>
    </row>
    <row r="54" spans="4:14" s="1953" customFormat="1">
      <c r="K54" s="2127"/>
      <c r="L54" s="2127"/>
      <c r="M54" s="2127" t="str">
        <f t="shared" si="4"/>
        <v>D1705-61</v>
      </c>
      <c r="N54" s="2127" t="str">
        <f t="shared" si="5"/>
        <v/>
      </c>
    </row>
    <row r="55" spans="4:14" s="1953" customFormat="1">
      <c r="K55" s="2127"/>
      <c r="L55" s="2127"/>
      <c r="M55" s="2127" t="str">
        <f t="shared" si="4"/>
        <v>D1705-62</v>
      </c>
      <c r="N55" s="2127" t="str">
        <f t="shared" si="5"/>
        <v/>
      </c>
    </row>
    <row r="56" spans="4:14" s="1953" customFormat="1">
      <c r="K56" s="2127"/>
      <c r="L56" s="2127"/>
      <c r="M56" s="2127" t="e">
        <f>IF(ISNUMBER(FIND("/",#REF!,1)),MID(#REF!,1,FIND("/",#REF!,1)-1),#REF!)</f>
        <v>#REF!</v>
      </c>
      <c r="N56" s="2127" t="str">
        <f>IF(ISNUMBER(FIND("/",#REF!,1)),MID(#REF!,FIND("/",#REF!,1)+1,LEN(#REF!)),"")</f>
        <v/>
      </c>
    </row>
    <row r="57" spans="4:14" s="1953" customFormat="1">
      <c r="K57" s="2127"/>
      <c r="L57" s="2127"/>
      <c r="M57" s="2127" t="str">
        <f>IF(ISNUMBER(FIND("/",$B21,1)),MID($B21,1,FIND("/",$B21,1)-1),$B21)</f>
        <v>D1705-64</v>
      </c>
      <c r="N57" s="2127" t="str">
        <f>IF(ISNUMBER(FIND("/",$B21,1)),MID($B21,FIND("/",$B21,1)+1,LEN($B21)),"")</f>
        <v/>
      </c>
    </row>
    <row r="58" spans="4:14" s="1953" customFormat="1">
      <c r="K58" s="2127"/>
      <c r="L58" s="2127"/>
      <c r="M58" s="2127">
        <f>IF(ISNUMBER(FIND("/",$B43,1)),MID($B43,1,FIND("/",$B43,1)-1),$B43)</f>
        <v>0</v>
      </c>
      <c r="N58" s="2127" t="str">
        <f>IF(ISNUMBER(FIND("/",$B43,1)),MID($B43,FIND("/",$B43,1)+1,LEN($B43)),"")</f>
        <v/>
      </c>
    </row>
    <row r="59" spans="4:14">
      <c r="M59" s="294" t="str">
        <f>IF(ISNUMBER(FIND("/",$B45,1)),MID($B45,1,FIND("/",$B45,1)-1),$B45)</f>
        <v>SISTEMAS</v>
      </c>
      <c r="N59" s="294" t="str">
        <f>IF(ISNUMBER(FIND("/",$B45,1)),MID($B45,FIND("/",$B45,1)+1,LEN($B45)),"")</f>
        <v/>
      </c>
    </row>
    <row r="60" spans="4:14">
      <c r="M60" s="294">
        <f>IF(ISNUMBER(FIND("/",$B46,1)),MID($B46,1,FIND("/",$B46,1)-1),$B46)</f>
        <v>0</v>
      </c>
      <c r="N60" s="294" t="str">
        <f>IF(ISNUMBER(FIND("/",$B46,1)),MID($B46,FIND("/",$B46,1)+1,LEN($B46)),"")</f>
        <v/>
      </c>
    </row>
    <row r="61" spans="4:14">
      <c r="M61" s="294" t="e">
        <f>IF(ISNUMBER(FIND("/",#REF!,1)),MID(#REF!,1,FIND("/",#REF!,1)-1),#REF!)</f>
        <v>#REF!</v>
      </c>
      <c r="N61" s="294" t="str">
        <f>IF(ISNUMBER(FIND("/",#REF!,1)),MID(#REF!,FIND("/",#REF!,1)+1,LEN(#REF!)),"")</f>
        <v/>
      </c>
    </row>
    <row r="62" spans="4:14">
      <c r="M62" s="294">
        <f t="shared" ref="M62:M125" si="6">IF(ISNUMBER(FIND("/",$B47,1)),MID($B47,1,FIND("/",$B47,1)-1),$B47)</f>
        <v>0</v>
      </c>
      <c r="N62" s="294" t="str">
        <f t="shared" ref="N62:N125" si="7">IF(ISNUMBER(FIND("/",$B47,1)),MID($B47,FIND("/",$B47,1)+1,LEN($B47)),"")</f>
        <v/>
      </c>
    </row>
    <row r="63" spans="4:14">
      <c r="M63" s="294">
        <f t="shared" si="6"/>
        <v>0</v>
      </c>
      <c r="N63" s="294" t="str">
        <f t="shared" si="7"/>
        <v/>
      </c>
    </row>
    <row r="64" spans="4:14">
      <c r="M64" s="294">
        <f t="shared" si="6"/>
        <v>0</v>
      </c>
      <c r="N64" s="294" t="str">
        <f t="shared" si="7"/>
        <v/>
      </c>
    </row>
    <row r="65" spans="12:14">
      <c r="M65" s="294">
        <f t="shared" si="6"/>
        <v>0</v>
      </c>
      <c r="N65" s="294" t="str">
        <f t="shared" si="7"/>
        <v/>
      </c>
    </row>
    <row r="66" spans="12:14">
      <c r="M66" s="294">
        <f t="shared" si="6"/>
        <v>0</v>
      </c>
      <c r="N66" s="294" t="str">
        <f t="shared" si="7"/>
        <v/>
      </c>
    </row>
    <row r="67" spans="12:14">
      <c r="M67" s="294">
        <f t="shared" si="6"/>
        <v>0</v>
      </c>
      <c r="N67" s="294" t="str">
        <f t="shared" si="7"/>
        <v/>
      </c>
    </row>
    <row r="68" spans="12:14">
      <c r="M68" s="294">
        <f t="shared" si="6"/>
        <v>0</v>
      </c>
      <c r="N68" s="294" t="str">
        <f t="shared" si="7"/>
        <v/>
      </c>
    </row>
    <row r="69" spans="12:14">
      <c r="M69" s="294">
        <f t="shared" si="6"/>
        <v>0</v>
      </c>
      <c r="N69" s="294" t="str">
        <f t="shared" si="7"/>
        <v/>
      </c>
    </row>
    <row r="70" spans="12:14">
      <c r="M70" s="294">
        <f t="shared" si="6"/>
        <v>0</v>
      </c>
      <c r="N70" s="294" t="str">
        <f t="shared" si="7"/>
        <v/>
      </c>
    </row>
    <row r="71" spans="12:14">
      <c r="M71" s="294">
        <f t="shared" si="6"/>
        <v>0</v>
      </c>
      <c r="N71" s="294" t="str">
        <f t="shared" si="7"/>
        <v/>
      </c>
    </row>
    <row r="72" spans="12:14">
      <c r="M72" s="294">
        <f t="shared" si="6"/>
        <v>0</v>
      </c>
      <c r="N72" s="294" t="str">
        <f t="shared" si="7"/>
        <v/>
      </c>
    </row>
    <row r="73" spans="12:14">
      <c r="M73" s="294">
        <f t="shared" si="6"/>
        <v>0</v>
      </c>
      <c r="N73" s="294" t="str">
        <f t="shared" si="7"/>
        <v/>
      </c>
    </row>
    <row r="74" spans="12:14">
      <c r="M74" s="294">
        <f t="shared" si="6"/>
        <v>0</v>
      </c>
      <c r="N74" s="294" t="str">
        <f t="shared" si="7"/>
        <v/>
      </c>
    </row>
    <row r="75" spans="12:14">
      <c r="M75" s="294">
        <f t="shared" si="6"/>
        <v>0</v>
      </c>
      <c r="N75" s="294" t="str">
        <f t="shared" si="7"/>
        <v/>
      </c>
    </row>
    <row r="76" spans="12:14">
      <c r="M76" s="294">
        <f t="shared" si="6"/>
        <v>0</v>
      </c>
      <c r="N76" s="294" t="str">
        <f t="shared" si="7"/>
        <v/>
      </c>
    </row>
    <row r="77" spans="12:14">
      <c r="M77" s="294">
        <f t="shared" si="6"/>
        <v>0</v>
      </c>
      <c r="N77" s="294" t="str">
        <f t="shared" si="7"/>
        <v/>
      </c>
    </row>
    <row r="78" spans="12:14">
      <c r="M78" s="294">
        <f t="shared" si="6"/>
        <v>0</v>
      </c>
      <c r="N78" s="294" t="str">
        <f t="shared" si="7"/>
        <v/>
      </c>
    </row>
    <row r="79" spans="12:14">
      <c r="M79" s="294">
        <f t="shared" si="6"/>
        <v>0</v>
      </c>
      <c r="N79" s="294" t="str">
        <f t="shared" si="7"/>
        <v/>
      </c>
    </row>
    <row r="80" spans="12:14">
      <c r="L80" s="649"/>
      <c r="M80" s="294">
        <f t="shared" si="6"/>
        <v>0</v>
      </c>
      <c r="N80" s="294" t="str">
        <f t="shared" si="7"/>
        <v/>
      </c>
    </row>
    <row r="81" spans="12:14">
      <c r="L81" s="649"/>
      <c r="M81" s="294">
        <f t="shared" si="6"/>
        <v>0</v>
      </c>
      <c r="N81" s="294" t="str">
        <f t="shared" si="7"/>
        <v/>
      </c>
    </row>
    <row r="82" spans="12:14">
      <c r="M82" s="294">
        <f t="shared" si="6"/>
        <v>0</v>
      </c>
      <c r="N82" s="294" t="str">
        <f t="shared" si="7"/>
        <v/>
      </c>
    </row>
    <row r="83" spans="12:14">
      <c r="M83" s="294">
        <f t="shared" si="6"/>
        <v>0</v>
      </c>
      <c r="N83" s="294" t="str">
        <f t="shared" si="7"/>
        <v/>
      </c>
    </row>
    <row r="84" spans="12:14">
      <c r="M84" s="294">
        <f t="shared" si="6"/>
        <v>0</v>
      </c>
      <c r="N84" s="294" t="str">
        <f t="shared" si="7"/>
        <v/>
      </c>
    </row>
    <row r="85" spans="12:14">
      <c r="M85" s="294">
        <f t="shared" si="6"/>
        <v>0</v>
      </c>
      <c r="N85" s="294" t="str">
        <f t="shared" si="7"/>
        <v/>
      </c>
    </row>
    <row r="86" spans="12:14">
      <c r="M86" s="294">
        <f t="shared" si="6"/>
        <v>0</v>
      </c>
      <c r="N86" s="294" t="str">
        <f t="shared" si="7"/>
        <v/>
      </c>
    </row>
    <row r="87" spans="12:14">
      <c r="M87" s="294">
        <f t="shared" si="6"/>
        <v>0</v>
      </c>
      <c r="N87" s="294" t="str">
        <f t="shared" si="7"/>
        <v/>
      </c>
    </row>
    <row r="88" spans="12:14">
      <c r="M88" s="294">
        <f t="shared" si="6"/>
        <v>0</v>
      </c>
      <c r="N88" s="294" t="str">
        <f t="shared" si="7"/>
        <v/>
      </c>
    </row>
    <row r="89" spans="12:14">
      <c r="M89" s="294">
        <f t="shared" si="6"/>
        <v>0</v>
      </c>
      <c r="N89" s="294" t="str">
        <f t="shared" si="7"/>
        <v/>
      </c>
    </row>
    <row r="90" spans="12:14">
      <c r="M90" s="294">
        <f t="shared" si="6"/>
        <v>0</v>
      </c>
      <c r="N90" s="294" t="str">
        <f t="shared" si="7"/>
        <v/>
      </c>
    </row>
    <row r="91" spans="12:14">
      <c r="M91" s="294">
        <f t="shared" si="6"/>
        <v>0</v>
      </c>
      <c r="N91" s="294" t="str">
        <f t="shared" si="7"/>
        <v/>
      </c>
    </row>
    <row r="92" spans="12:14">
      <c r="M92" s="294">
        <f t="shared" si="6"/>
        <v>0</v>
      </c>
      <c r="N92" s="294" t="str">
        <f t="shared" si="7"/>
        <v/>
      </c>
    </row>
    <row r="93" spans="12:14">
      <c r="M93" s="294">
        <f t="shared" si="6"/>
        <v>0</v>
      </c>
      <c r="N93" s="294" t="str">
        <f t="shared" si="7"/>
        <v/>
      </c>
    </row>
    <row r="94" spans="12:14">
      <c r="M94" s="294">
        <f t="shared" si="6"/>
        <v>0</v>
      </c>
      <c r="N94" s="294" t="str">
        <f t="shared" si="7"/>
        <v/>
      </c>
    </row>
    <row r="95" spans="12:14">
      <c r="M95" s="294">
        <f t="shared" si="6"/>
        <v>0</v>
      </c>
      <c r="N95" s="294" t="str">
        <f t="shared" si="7"/>
        <v/>
      </c>
    </row>
    <row r="96" spans="12:14">
      <c r="M96" s="294">
        <f t="shared" si="6"/>
        <v>0</v>
      </c>
      <c r="N96" s="294" t="str">
        <f t="shared" si="7"/>
        <v/>
      </c>
    </row>
    <row r="97" spans="13:14">
      <c r="M97" s="294">
        <f t="shared" si="6"/>
        <v>0</v>
      </c>
      <c r="N97" s="294" t="str">
        <f t="shared" si="7"/>
        <v/>
      </c>
    </row>
    <row r="98" spans="13:14">
      <c r="M98" s="294">
        <f t="shared" si="6"/>
        <v>0</v>
      </c>
      <c r="N98" s="294" t="str">
        <f t="shared" si="7"/>
        <v/>
      </c>
    </row>
    <row r="99" spans="13:14">
      <c r="M99" s="294">
        <f t="shared" si="6"/>
        <v>0</v>
      </c>
      <c r="N99" s="294" t="str">
        <f t="shared" si="7"/>
        <v/>
      </c>
    </row>
    <row r="100" spans="13:14">
      <c r="M100" s="294">
        <f t="shared" si="6"/>
        <v>0</v>
      </c>
      <c r="N100" s="294" t="str">
        <f t="shared" si="7"/>
        <v/>
      </c>
    </row>
    <row r="101" spans="13:14">
      <c r="M101" s="294">
        <f t="shared" si="6"/>
        <v>0</v>
      </c>
      <c r="N101" s="294" t="str">
        <f t="shared" si="7"/>
        <v/>
      </c>
    </row>
    <row r="102" spans="13:14">
      <c r="M102" s="294">
        <f t="shared" si="6"/>
        <v>0</v>
      </c>
      <c r="N102" s="294" t="str">
        <f t="shared" si="7"/>
        <v/>
      </c>
    </row>
    <row r="103" spans="13:14">
      <c r="M103" s="294">
        <f t="shared" si="6"/>
        <v>0</v>
      </c>
      <c r="N103" s="294" t="str">
        <f t="shared" si="7"/>
        <v/>
      </c>
    </row>
    <row r="104" spans="13:14">
      <c r="M104" s="294">
        <f t="shared" si="6"/>
        <v>0</v>
      </c>
      <c r="N104" s="294" t="str">
        <f t="shared" si="7"/>
        <v/>
      </c>
    </row>
    <row r="105" spans="13:14">
      <c r="M105" s="294">
        <f t="shared" si="6"/>
        <v>0</v>
      </c>
      <c r="N105" s="294" t="str">
        <f t="shared" si="7"/>
        <v/>
      </c>
    </row>
    <row r="106" spans="13:14">
      <c r="M106" s="294">
        <f t="shared" si="6"/>
        <v>0</v>
      </c>
      <c r="N106" s="294" t="str">
        <f t="shared" si="7"/>
        <v/>
      </c>
    </row>
    <row r="107" spans="13:14">
      <c r="M107" s="294">
        <f t="shared" si="6"/>
        <v>0</v>
      </c>
      <c r="N107" s="294" t="str">
        <f t="shared" si="7"/>
        <v/>
      </c>
    </row>
    <row r="108" spans="13:14">
      <c r="M108" s="294">
        <f t="shared" si="6"/>
        <v>0</v>
      </c>
      <c r="N108" s="294" t="str">
        <f t="shared" si="7"/>
        <v/>
      </c>
    </row>
    <row r="109" spans="13:14">
      <c r="M109" s="294">
        <f t="shared" si="6"/>
        <v>0</v>
      </c>
      <c r="N109" s="294" t="str">
        <f t="shared" si="7"/>
        <v/>
      </c>
    </row>
    <row r="110" spans="13:14">
      <c r="M110" s="294">
        <f t="shared" si="6"/>
        <v>0</v>
      </c>
      <c r="N110" s="294" t="str">
        <f t="shared" si="7"/>
        <v/>
      </c>
    </row>
    <row r="111" spans="13:14">
      <c r="M111" s="294">
        <f t="shared" si="6"/>
        <v>0</v>
      </c>
      <c r="N111" s="294" t="str">
        <f t="shared" si="7"/>
        <v/>
      </c>
    </row>
    <row r="112" spans="13:14">
      <c r="M112" s="294">
        <f t="shared" si="6"/>
        <v>0</v>
      </c>
      <c r="N112" s="294" t="str">
        <f t="shared" si="7"/>
        <v/>
      </c>
    </row>
    <row r="113" spans="12:14">
      <c r="M113" s="294">
        <f t="shared" si="6"/>
        <v>0</v>
      </c>
      <c r="N113" s="294" t="str">
        <f t="shared" si="7"/>
        <v/>
      </c>
    </row>
    <row r="114" spans="12:14">
      <c r="M114" s="294">
        <f t="shared" si="6"/>
        <v>0</v>
      </c>
      <c r="N114" s="294" t="str">
        <f t="shared" si="7"/>
        <v/>
      </c>
    </row>
    <row r="115" spans="12:14">
      <c r="M115" s="294">
        <f t="shared" si="6"/>
        <v>0</v>
      </c>
      <c r="N115" s="294" t="str">
        <f t="shared" si="7"/>
        <v/>
      </c>
    </row>
    <row r="116" spans="12:14">
      <c r="M116" s="294">
        <f t="shared" si="6"/>
        <v>0</v>
      </c>
      <c r="N116" s="294" t="str">
        <f t="shared" si="7"/>
        <v/>
      </c>
    </row>
    <row r="117" spans="12:14">
      <c r="M117" s="294">
        <f t="shared" si="6"/>
        <v>0</v>
      </c>
      <c r="N117" s="294" t="str">
        <f t="shared" si="7"/>
        <v/>
      </c>
    </row>
    <row r="118" spans="12:14">
      <c r="M118" s="294">
        <f t="shared" si="6"/>
        <v>0</v>
      </c>
      <c r="N118" s="294" t="str">
        <f t="shared" si="7"/>
        <v/>
      </c>
    </row>
    <row r="119" spans="12:14">
      <c r="M119" s="294">
        <f t="shared" si="6"/>
        <v>0</v>
      </c>
      <c r="N119" s="294" t="str">
        <f t="shared" si="7"/>
        <v/>
      </c>
    </row>
    <row r="120" spans="12:14">
      <c r="M120" s="294">
        <f t="shared" si="6"/>
        <v>0</v>
      </c>
      <c r="N120" s="294" t="str">
        <f t="shared" si="7"/>
        <v/>
      </c>
    </row>
    <row r="121" spans="12:14">
      <c r="M121" s="294">
        <f t="shared" si="6"/>
        <v>0</v>
      </c>
      <c r="N121" s="294" t="str">
        <f t="shared" si="7"/>
        <v/>
      </c>
    </row>
    <row r="122" spans="12:14">
      <c r="L122" s="654"/>
      <c r="M122" s="294">
        <f t="shared" si="6"/>
        <v>0</v>
      </c>
      <c r="N122" s="294" t="str">
        <f t="shared" si="7"/>
        <v/>
      </c>
    </row>
    <row r="123" spans="12:14">
      <c r="M123" s="294">
        <f t="shared" si="6"/>
        <v>0</v>
      </c>
      <c r="N123" s="294" t="str">
        <f t="shared" si="7"/>
        <v/>
      </c>
    </row>
    <row r="124" spans="12:14">
      <c r="M124" s="294">
        <f t="shared" si="6"/>
        <v>0</v>
      </c>
      <c r="N124" s="294" t="str">
        <f t="shared" si="7"/>
        <v/>
      </c>
    </row>
    <row r="125" spans="12:14">
      <c r="M125" s="294">
        <f t="shared" si="6"/>
        <v>0</v>
      </c>
      <c r="N125" s="294" t="str">
        <f t="shared" si="7"/>
        <v/>
      </c>
    </row>
    <row r="126" spans="12:14">
      <c r="M126" s="294">
        <f t="shared" ref="M126:M189" si="8">IF(ISNUMBER(FIND("/",$B111,1)),MID($B111,1,FIND("/",$B111,1)-1),$B111)</f>
        <v>0</v>
      </c>
      <c r="N126" s="294" t="str">
        <f t="shared" ref="N126:N189" si="9">IF(ISNUMBER(FIND("/",$B111,1)),MID($B111,FIND("/",$B111,1)+1,LEN($B111)),"")</f>
        <v/>
      </c>
    </row>
    <row r="127" spans="12:14">
      <c r="M127" s="294">
        <f t="shared" si="8"/>
        <v>0</v>
      </c>
      <c r="N127" s="294" t="str">
        <f t="shared" si="9"/>
        <v/>
      </c>
    </row>
    <row r="128" spans="12:14">
      <c r="M128" s="294">
        <f t="shared" si="8"/>
        <v>0</v>
      </c>
      <c r="N128" s="294" t="str">
        <f t="shared" si="9"/>
        <v/>
      </c>
    </row>
    <row r="129" spans="13:14">
      <c r="M129" s="294">
        <f t="shared" si="8"/>
        <v>0</v>
      </c>
      <c r="N129" s="294" t="str">
        <f t="shared" si="9"/>
        <v/>
      </c>
    </row>
    <row r="130" spans="13:14">
      <c r="M130" s="294">
        <f t="shared" si="8"/>
        <v>0</v>
      </c>
      <c r="N130" s="294" t="str">
        <f t="shared" si="9"/>
        <v/>
      </c>
    </row>
    <row r="131" spans="13:14">
      <c r="M131" s="294">
        <f t="shared" si="8"/>
        <v>0</v>
      </c>
      <c r="N131" s="294" t="str">
        <f t="shared" si="9"/>
        <v/>
      </c>
    </row>
    <row r="132" spans="13:14">
      <c r="M132" s="294">
        <f t="shared" si="8"/>
        <v>0</v>
      </c>
      <c r="N132" s="294" t="str">
        <f t="shared" si="9"/>
        <v/>
      </c>
    </row>
    <row r="133" spans="13:14">
      <c r="M133" s="294">
        <f t="shared" si="8"/>
        <v>0</v>
      </c>
      <c r="N133" s="294" t="str">
        <f t="shared" si="9"/>
        <v/>
      </c>
    </row>
    <row r="134" spans="13:14">
      <c r="M134" s="294">
        <f t="shared" si="8"/>
        <v>0</v>
      </c>
      <c r="N134" s="294" t="str">
        <f t="shared" si="9"/>
        <v/>
      </c>
    </row>
    <row r="135" spans="13:14">
      <c r="M135" s="294">
        <f t="shared" si="8"/>
        <v>0</v>
      </c>
      <c r="N135" s="294" t="str">
        <f t="shared" si="9"/>
        <v/>
      </c>
    </row>
    <row r="136" spans="13:14">
      <c r="M136" s="294">
        <f t="shared" si="8"/>
        <v>0</v>
      </c>
      <c r="N136" s="294" t="str">
        <f t="shared" si="9"/>
        <v/>
      </c>
    </row>
    <row r="137" spans="13:14">
      <c r="M137" s="294">
        <f t="shared" si="8"/>
        <v>0</v>
      </c>
      <c r="N137" s="294" t="str">
        <f t="shared" si="9"/>
        <v/>
      </c>
    </row>
    <row r="138" spans="13:14">
      <c r="M138" s="294">
        <f t="shared" si="8"/>
        <v>0</v>
      </c>
      <c r="N138" s="294" t="str">
        <f t="shared" si="9"/>
        <v/>
      </c>
    </row>
    <row r="139" spans="13:14">
      <c r="M139" s="294">
        <f t="shared" si="8"/>
        <v>0</v>
      </c>
      <c r="N139" s="294" t="str">
        <f t="shared" si="9"/>
        <v/>
      </c>
    </row>
    <row r="140" spans="13:14">
      <c r="M140" s="294">
        <f t="shared" si="8"/>
        <v>0</v>
      </c>
      <c r="N140" s="294" t="str">
        <f t="shared" si="9"/>
        <v/>
      </c>
    </row>
    <row r="141" spans="13:14">
      <c r="M141" s="294">
        <f t="shared" si="8"/>
        <v>0</v>
      </c>
      <c r="N141" s="294" t="str">
        <f t="shared" si="9"/>
        <v/>
      </c>
    </row>
    <row r="142" spans="13:14">
      <c r="M142" s="294">
        <f t="shared" si="8"/>
        <v>0</v>
      </c>
      <c r="N142" s="294" t="str">
        <f t="shared" si="9"/>
        <v/>
      </c>
    </row>
    <row r="143" spans="13:14">
      <c r="M143" s="294">
        <f t="shared" si="8"/>
        <v>0</v>
      </c>
      <c r="N143" s="294" t="str">
        <f t="shared" si="9"/>
        <v/>
      </c>
    </row>
    <row r="144" spans="13:14">
      <c r="M144" s="294">
        <f t="shared" si="8"/>
        <v>0</v>
      </c>
      <c r="N144" s="294" t="str">
        <f t="shared" si="9"/>
        <v/>
      </c>
    </row>
    <row r="145" spans="13:14">
      <c r="M145" s="294">
        <f t="shared" si="8"/>
        <v>0</v>
      </c>
      <c r="N145" s="294" t="str">
        <f t="shared" si="9"/>
        <v/>
      </c>
    </row>
    <row r="146" spans="13:14">
      <c r="M146" s="294">
        <f t="shared" si="8"/>
        <v>0</v>
      </c>
      <c r="N146" s="294" t="str">
        <f t="shared" si="9"/>
        <v/>
      </c>
    </row>
    <row r="147" spans="13:14">
      <c r="M147" s="294">
        <f t="shared" si="8"/>
        <v>0</v>
      </c>
      <c r="N147" s="294" t="str">
        <f t="shared" si="9"/>
        <v/>
      </c>
    </row>
    <row r="148" spans="13:14">
      <c r="M148" s="294">
        <f t="shared" si="8"/>
        <v>0</v>
      </c>
      <c r="N148" s="294" t="str">
        <f t="shared" si="9"/>
        <v/>
      </c>
    </row>
    <row r="149" spans="13:14">
      <c r="M149" s="294">
        <f t="shared" si="8"/>
        <v>0</v>
      </c>
      <c r="N149" s="294" t="str">
        <f t="shared" si="9"/>
        <v/>
      </c>
    </row>
    <row r="150" spans="13:14">
      <c r="M150" s="294">
        <f t="shared" si="8"/>
        <v>0</v>
      </c>
      <c r="N150" s="294" t="str">
        <f t="shared" si="9"/>
        <v/>
      </c>
    </row>
    <row r="151" spans="13:14">
      <c r="M151" s="294">
        <f t="shared" si="8"/>
        <v>0</v>
      </c>
      <c r="N151" s="294" t="str">
        <f t="shared" si="9"/>
        <v/>
      </c>
    </row>
    <row r="152" spans="13:14">
      <c r="M152" s="294">
        <f t="shared" si="8"/>
        <v>0</v>
      </c>
      <c r="N152" s="294" t="str">
        <f t="shared" si="9"/>
        <v/>
      </c>
    </row>
    <row r="153" spans="13:14">
      <c r="M153" s="294">
        <f t="shared" si="8"/>
        <v>0</v>
      </c>
      <c r="N153" s="294" t="str">
        <f t="shared" si="9"/>
        <v/>
      </c>
    </row>
    <row r="154" spans="13:14">
      <c r="M154" s="294">
        <f t="shared" si="8"/>
        <v>0</v>
      </c>
      <c r="N154" s="294" t="str">
        <f t="shared" si="9"/>
        <v/>
      </c>
    </row>
    <row r="155" spans="13:14">
      <c r="M155" s="294">
        <f t="shared" si="8"/>
        <v>0</v>
      </c>
      <c r="N155" s="294" t="str">
        <f t="shared" si="9"/>
        <v/>
      </c>
    </row>
    <row r="156" spans="13:14">
      <c r="M156" s="294">
        <f t="shared" si="8"/>
        <v>0</v>
      </c>
      <c r="N156" s="294" t="str">
        <f t="shared" si="9"/>
        <v/>
      </c>
    </row>
    <row r="157" spans="13:14">
      <c r="M157" s="294">
        <f t="shared" si="8"/>
        <v>0</v>
      </c>
      <c r="N157" s="294" t="str">
        <f t="shared" si="9"/>
        <v/>
      </c>
    </row>
    <row r="158" spans="13:14">
      <c r="M158" s="294">
        <f t="shared" si="8"/>
        <v>0</v>
      </c>
      <c r="N158" s="294" t="str">
        <f t="shared" si="9"/>
        <v/>
      </c>
    </row>
    <row r="159" spans="13:14">
      <c r="M159" s="294">
        <f t="shared" si="8"/>
        <v>0</v>
      </c>
      <c r="N159" s="294" t="str">
        <f t="shared" si="9"/>
        <v/>
      </c>
    </row>
    <row r="160" spans="13:14">
      <c r="M160" s="294">
        <f t="shared" si="8"/>
        <v>0</v>
      </c>
      <c r="N160" s="294" t="str">
        <f t="shared" si="9"/>
        <v/>
      </c>
    </row>
    <row r="161" spans="13:14">
      <c r="M161" s="294">
        <f t="shared" si="8"/>
        <v>0</v>
      </c>
      <c r="N161" s="294" t="str">
        <f t="shared" si="9"/>
        <v/>
      </c>
    </row>
    <row r="162" spans="13:14">
      <c r="M162" s="294">
        <f t="shared" si="8"/>
        <v>0</v>
      </c>
      <c r="N162" s="294" t="str">
        <f t="shared" si="9"/>
        <v/>
      </c>
    </row>
    <row r="163" spans="13:14">
      <c r="M163" s="294">
        <f t="shared" si="8"/>
        <v>0</v>
      </c>
      <c r="N163" s="294" t="str">
        <f t="shared" si="9"/>
        <v/>
      </c>
    </row>
    <row r="164" spans="13:14">
      <c r="M164" s="294">
        <f t="shared" si="8"/>
        <v>0</v>
      </c>
      <c r="N164" s="294" t="str">
        <f t="shared" si="9"/>
        <v/>
      </c>
    </row>
    <row r="165" spans="13:14">
      <c r="M165" s="294">
        <f t="shared" si="8"/>
        <v>0</v>
      </c>
      <c r="N165" s="294" t="str">
        <f t="shared" si="9"/>
        <v/>
      </c>
    </row>
    <row r="166" spans="13:14">
      <c r="M166" s="294">
        <f t="shared" si="8"/>
        <v>0</v>
      </c>
      <c r="N166" s="294" t="str">
        <f t="shared" si="9"/>
        <v/>
      </c>
    </row>
    <row r="167" spans="13:14">
      <c r="M167" s="294">
        <f t="shared" si="8"/>
        <v>0</v>
      </c>
      <c r="N167" s="294" t="str">
        <f t="shared" si="9"/>
        <v/>
      </c>
    </row>
    <row r="168" spans="13:14">
      <c r="M168" s="294">
        <f t="shared" si="8"/>
        <v>0</v>
      </c>
      <c r="N168" s="294" t="str">
        <f t="shared" si="9"/>
        <v/>
      </c>
    </row>
    <row r="169" spans="13:14">
      <c r="M169" s="294">
        <f t="shared" si="8"/>
        <v>0</v>
      </c>
      <c r="N169" s="294" t="str">
        <f t="shared" si="9"/>
        <v/>
      </c>
    </row>
    <row r="170" spans="13:14">
      <c r="M170" s="294">
        <f t="shared" si="8"/>
        <v>0</v>
      </c>
      <c r="N170" s="294" t="str">
        <f t="shared" si="9"/>
        <v/>
      </c>
    </row>
    <row r="171" spans="13:14">
      <c r="M171" s="294">
        <f t="shared" si="8"/>
        <v>0</v>
      </c>
      <c r="N171" s="294" t="str">
        <f t="shared" si="9"/>
        <v/>
      </c>
    </row>
    <row r="172" spans="13:14">
      <c r="M172" s="294">
        <f t="shared" si="8"/>
        <v>0</v>
      </c>
      <c r="N172" s="294" t="str">
        <f t="shared" si="9"/>
        <v/>
      </c>
    </row>
    <row r="173" spans="13:14">
      <c r="M173" s="294">
        <f t="shared" si="8"/>
        <v>0</v>
      </c>
      <c r="N173" s="294" t="str">
        <f t="shared" si="9"/>
        <v/>
      </c>
    </row>
    <row r="174" spans="13:14">
      <c r="M174" s="294">
        <f t="shared" si="8"/>
        <v>0</v>
      </c>
      <c r="N174" s="294" t="str">
        <f t="shared" si="9"/>
        <v/>
      </c>
    </row>
    <row r="175" spans="13:14">
      <c r="M175" s="294">
        <f t="shared" si="8"/>
        <v>0</v>
      </c>
      <c r="N175" s="294" t="str">
        <f t="shared" si="9"/>
        <v/>
      </c>
    </row>
    <row r="176" spans="13:14">
      <c r="M176" s="294">
        <f t="shared" si="8"/>
        <v>0</v>
      </c>
      <c r="N176" s="294" t="str">
        <f t="shared" si="9"/>
        <v/>
      </c>
    </row>
    <row r="177" spans="13:14">
      <c r="M177" s="294">
        <f t="shared" si="8"/>
        <v>0</v>
      </c>
      <c r="N177" s="294" t="str">
        <f t="shared" si="9"/>
        <v/>
      </c>
    </row>
    <row r="178" spans="13:14">
      <c r="M178" s="294">
        <f t="shared" si="8"/>
        <v>0</v>
      </c>
      <c r="N178" s="294" t="str">
        <f t="shared" si="9"/>
        <v/>
      </c>
    </row>
    <row r="179" spans="13:14">
      <c r="M179" s="294">
        <f t="shared" si="8"/>
        <v>0</v>
      </c>
      <c r="N179" s="294" t="str">
        <f t="shared" si="9"/>
        <v/>
      </c>
    </row>
    <row r="180" spans="13:14">
      <c r="M180" s="294">
        <f t="shared" si="8"/>
        <v>0</v>
      </c>
      <c r="N180" s="294" t="str">
        <f t="shared" si="9"/>
        <v/>
      </c>
    </row>
    <row r="181" spans="13:14">
      <c r="M181" s="294">
        <f t="shared" si="8"/>
        <v>0</v>
      </c>
      <c r="N181" s="294" t="str">
        <f t="shared" si="9"/>
        <v/>
      </c>
    </row>
    <row r="182" spans="13:14">
      <c r="M182" s="294">
        <f t="shared" si="8"/>
        <v>0</v>
      </c>
      <c r="N182" s="294" t="str">
        <f t="shared" si="9"/>
        <v/>
      </c>
    </row>
    <row r="183" spans="13:14">
      <c r="M183" s="294">
        <f t="shared" si="8"/>
        <v>0</v>
      </c>
      <c r="N183" s="294" t="str">
        <f t="shared" si="9"/>
        <v/>
      </c>
    </row>
    <row r="184" spans="13:14">
      <c r="M184" s="294">
        <f t="shared" si="8"/>
        <v>0</v>
      </c>
      <c r="N184" s="294" t="str">
        <f t="shared" si="9"/>
        <v/>
      </c>
    </row>
    <row r="185" spans="13:14">
      <c r="M185" s="294">
        <f t="shared" si="8"/>
        <v>0</v>
      </c>
      <c r="N185" s="294" t="str">
        <f t="shared" si="9"/>
        <v/>
      </c>
    </row>
    <row r="186" spans="13:14">
      <c r="M186" s="294">
        <f t="shared" si="8"/>
        <v>0</v>
      </c>
      <c r="N186" s="294" t="str">
        <f t="shared" si="9"/>
        <v/>
      </c>
    </row>
    <row r="187" spans="13:14">
      <c r="M187" s="294">
        <f t="shared" si="8"/>
        <v>0</v>
      </c>
      <c r="N187" s="294" t="str">
        <f t="shared" si="9"/>
        <v/>
      </c>
    </row>
    <row r="188" spans="13:14">
      <c r="M188" s="294">
        <f t="shared" si="8"/>
        <v>0</v>
      </c>
      <c r="N188" s="294" t="str">
        <f t="shared" si="9"/>
        <v/>
      </c>
    </row>
    <row r="189" spans="13:14">
      <c r="M189" s="294">
        <f t="shared" si="8"/>
        <v>0</v>
      </c>
      <c r="N189" s="294" t="str">
        <f t="shared" si="9"/>
        <v/>
      </c>
    </row>
    <row r="190" spans="13:14">
      <c r="M190" s="294">
        <f t="shared" ref="M190:M253" si="10">IF(ISNUMBER(FIND("/",$B175,1)),MID($B175,1,FIND("/",$B175,1)-1),$B175)</f>
        <v>0</v>
      </c>
      <c r="N190" s="294" t="str">
        <f t="shared" ref="N190:N253" si="11">IF(ISNUMBER(FIND("/",$B175,1)),MID($B175,FIND("/",$B175,1)+1,LEN($B175)),"")</f>
        <v/>
      </c>
    </row>
    <row r="191" spans="13:14">
      <c r="M191" s="294">
        <f t="shared" si="10"/>
        <v>0</v>
      </c>
      <c r="N191" s="294" t="str">
        <f t="shared" si="11"/>
        <v/>
      </c>
    </row>
    <row r="192" spans="13:14">
      <c r="M192" s="294">
        <f t="shared" si="10"/>
        <v>0</v>
      </c>
      <c r="N192" s="294" t="str">
        <f t="shared" si="11"/>
        <v/>
      </c>
    </row>
    <row r="193" spans="12:14">
      <c r="M193" s="294">
        <f t="shared" si="10"/>
        <v>0</v>
      </c>
      <c r="N193" s="294" t="str">
        <f t="shared" si="11"/>
        <v/>
      </c>
    </row>
    <row r="194" spans="12:14">
      <c r="M194" s="294">
        <f t="shared" si="10"/>
        <v>0</v>
      </c>
      <c r="N194" s="294" t="str">
        <f t="shared" si="11"/>
        <v/>
      </c>
    </row>
    <row r="195" spans="12:14">
      <c r="M195" s="294">
        <f t="shared" si="10"/>
        <v>0</v>
      </c>
      <c r="N195" s="294" t="str">
        <f t="shared" si="11"/>
        <v/>
      </c>
    </row>
    <row r="196" spans="12:14">
      <c r="M196" s="294">
        <f t="shared" si="10"/>
        <v>0</v>
      </c>
      <c r="N196" s="294" t="str">
        <f t="shared" si="11"/>
        <v/>
      </c>
    </row>
    <row r="197" spans="12:14">
      <c r="M197" s="294">
        <f t="shared" si="10"/>
        <v>0</v>
      </c>
      <c r="N197" s="294" t="str">
        <f t="shared" si="11"/>
        <v/>
      </c>
    </row>
    <row r="198" spans="12:14">
      <c r="M198" s="294">
        <f t="shared" si="10"/>
        <v>0</v>
      </c>
      <c r="N198" s="294" t="str">
        <f t="shared" si="11"/>
        <v/>
      </c>
    </row>
    <row r="199" spans="12:14">
      <c r="M199" s="294">
        <f t="shared" si="10"/>
        <v>0</v>
      </c>
      <c r="N199" s="294" t="str">
        <f t="shared" si="11"/>
        <v/>
      </c>
    </row>
    <row r="200" spans="12:14">
      <c r="M200" s="294">
        <f t="shared" si="10"/>
        <v>0</v>
      </c>
      <c r="N200" s="294" t="str">
        <f t="shared" si="11"/>
        <v/>
      </c>
    </row>
    <row r="201" spans="12:14">
      <c r="M201" s="294">
        <f t="shared" si="10"/>
        <v>0</v>
      </c>
      <c r="N201" s="294" t="str">
        <f t="shared" si="11"/>
        <v/>
      </c>
    </row>
    <row r="202" spans="12:14">
      <c r="M202" s="294">
        <f t="shared" si="10"/>
        <v>0</v>
      </c>
      <c r="N202" s="294" t="str">
        <f t="shared" si="11"/>
        <v/>
      </c>
    </row>
    <row r="203" spans="12:14">
      <c r="L203" s="329"/>
      <c r="M203" s="294">
        <f t="shared" si="10"/>
        <v>0</v>
      </c>
      <c r="N203" s="294" t="str">
        <f t="shared" si="11"/>
        <v/>
      </c>
    </row>
    <row r="204" spans="12:14">
      <c r="L204" s="329"/>
      <c r="M204" s="294">
        <f t="shared" si="10"/>
        <v>0</v>
      </c>
      <c r="N204" s="294" t="str">
        <f t="shared" si="11"/>
        <v/>
      </c>
    </row>
    <row r="205" spans="12:14">
      <c r="L205" s="329"/>
      <c r="M205" s="294">
        <f t="shared" si="10"/>
        <v>0</v>
      </c>
      <c r="N205" s="294" t="str">
        <f t="shared" si="11"/>
        <v/>
      </c>
    </row>
    <row r="206" spans="12:14">
      <c r="L206" s="329"/>
      <c r="M206" s="294">
        <f t="shared" si="10"/>
        <v>0</v>
      </c>
      <c r="N206" s="294" t="str">
        <f t="shared" si="11"/>
        <v/>
      </c>
    </row>
    <row r="207" spans="12:14">
      <c r="L207" s="329"/>
      <c r="M207" s="294">
        <f t="shared" si="10"/>
        <v>0</v>
      </c>
      <c r="N207" s="294" t="str">
        <f t="shared" si="11"/>
        <v/>
      </c>
    </row>
    <row r="208" spans="12:14">
      <c r="L208" s="329"/>
      <c r="M208" s="294">
        <f t="shared" si="10"/>
        <v>0</v>
      </c>
      <c r="N208" s="294" t="str">
        <f t="shared" si="11"/>
        <v/>
      </c>
    </row>
    <row r="209" spans="12:14">
      <c r="L209" s="329"/>
      <c r="M209" s="294">
        <f t="shared" si="10"/>
        <v>0</v>
      </c>
      <c r="N209" s="294" t="str">
        <f t="shared" si="11"/>
        <v/>
      </c>
    </row>
    <row r="210" spans="12:14">
      <c r="L210" s="329"/>
      <c r="M210" s="294">
        <f t="shared" si="10"/>
        <v>0</v>
      </c>
      <c r="N210" s="294" t="str">
        <f t="shared" si="11"/>
        <v/>
      </c>
    </row>
    <row r="211" spans="12:14">
      <c r="L211" s="329"/>
      <c r="M211" s="294">
        <f t="shared" si="10"/>
        <v>0</v>
      </c>
      <c r="N211" s="294" t="str">
        <f t="shared" si="11"/>
        <v/>
      </c>
    </row>
    <row r="212" spans="12:14">
      <c r="L212" s="329"/>
      <c r="M212" s="294">
        <f t="shared" si="10"/>
        <v>0</v>
      </c>
      <c r="N212" s="294" t="str">
        <f t="shared" si="11"/>
        <v/>
      </c>
    </row>
    <row r="213" spans="12:14">
      <c r="L213" s="329"/>
      <c r="M213" s="294">
        <f t="shared" si="10"/>
        <v>0</v>
      </c>
      <c r="N213" s="294" t="str">
        <f t="shared" si="11"/>
        <v/>
      </c>
    </row>
    <row r="214" spans="12:14">
      <c r="L214" s="329"/>
      <c r="M214" s="294">
        <f t="shared" si="10"/>
        <v>0</v>
      </c>
      <c r="N214" s="294" t="str">
        <f t="shared" si="11"/>
        <v/>
      </c>
    </row>
    <row r="215" spans="12:14">
      <c r="L215" s="329"/>
      <c r="M215" s="294">
        <f t="shared" si="10"/>
        <v>0</v>
      </c>
      <c r="N215" s="294" t="str">
        <f t="shared" si="11"/>
        <v/>
      </c>
    </row>
    <row r="216" spans="12:14">
      <c r="L216" s="329"/>
      <c r="M216" s="294">
        <f t="shared" si="10"/>
        <v>0</v>
      </c>
      <c r="N216" s="294" t="str">
        <f t="shared" si="11"/>
        <v/>
      </c>
    </row>
    <row r="217" spans="12:14">
      <c r="L217" s="329"/>
      <c r="M217" s="294">
        <f t="shared" si="10"/>
        <v>0</v>
      </c>
      <c r="N217" s="294" t="str">
        <f t="shared" si="11"/>
        <v/>
      </c>
    </row>
    <row r="218" spans="12:14">
      <c r="L218" s="329"/>
      <c r="M218" s="294">
        <f t="shared" si="10"/>
        <v>0</v>
      </c>
      <c r="N218" s="294" t="str">
        <f t="shared" si="11"/>
        <v/>
      </c>
    </row>
    <row r="219" spans="12:14">
      <c r="L219" s="329"/>
      <c r="M219" s="294">
        <f t="shared" si="10"/>
        <v>0</v>
      </c>
      <c r="N219" s="294" t="str">
        <f t="shared" si="11"/>
        <v/>
      </c>
    </row>
    <row r="220" spans="12:14">
      <c r="L220" s="329"/>
      <c r="M220" s="294">
        <f t="shared" si="10"/>
        <v>0</v>
      </c>
      <c r="N220" s="294" t="str">
        <f t="shared" si="11"/>
        <v/>
      </c>
    </row>
    <row r="221" spans="12:14">
      <c r="L221" s="329"/>
      <c r="M221" s="294">
        <f t="shared" si="10"/>
        <v>0</v>
      </c>
      <c r="N221" s="294" t="str">
        <f t="shared" si="11"/>
        <v/>
      </c>
    </row>
    <row r="222" spans="12:14">
      <c r="L222" s="329"/>
      <c r="M222" s="294">
        <f t="shared" si="10"/>
        <v>0</v>
      </c>
      <c r="N222" s="294" t="str">
        <f t="shared" si="11"/>
        <v/>
      </c>
    </row>
    <row r="223" spans="12:14">
      <c r="L223" s="329"/>
      <c r="M223" s="294">
        <f t="shared" si="10"/>
        <v>0</v>
      </c>
      <c r="N223" s="294" t="str">
        <f t="shared" si="11"/>
        <v/>
      </c>
    </row>
    <row r="224" spans="12:14">
      <c r="L224" s="655"/>
      <c r="M224" s="294">
        <f t="shared" si="10"/>
        <v>0</v>
      </c>
      <c r="N224" s="294" t="str">
        <f t="shared" si="11"/>
        <v/>
      </c>
    </row>
    <row r="225" spans="12:14">
      <c r="L225" s="655"/>
      <c r="M225" s="294">
        <f t="shared" si="10"/>
        <v>0</v>
      </c>
      <c r="N225" s="294" t="str">
        <f t="shared" si="11"/>
        <v/>
      </c>
    </row>
    <row r="226" spans="12:14">
      <c r="L226" s="655"/>
      <c r="M226" s="294">
        <f t="shared" si="10"/>
        <v>0</v>
      </c>
      <c r="N226" s="294" t="str">
        <f t="shared" si="11"/>
        <v/>
      </c>
    </row>
    <row r="227" spans="12:14">
      <c r="L227" s="655"/>
      <c r="M227" s="294">
        <f t="shared" si="10"/>
        <v>0</v>
      </c>
      <c r="N227" s="294" t="str">
        <f t="shared" si="11"/>
        <v/>
      </c>
    </row>
    <row r="228" spans="12:14">
      <c r="L228" s="655"/>
      <c r="M228" s="294">
        <f t="shared" si="10"/>
        <v>0</v>
      </c>
      <c r="N228" s="294" t="str">
        <f t="shared" si="11"/>
        <v/>
      </c>
    </row>
    <row r="229" spans="12:14">
      <c r="L229" s="655"/>
      <c r="M229" s="294">
        <f t="shared" si="10"/>
        <v>0</v>
      </c>
      <c r="N229" s="294" t="str">
        <f t="shared" si="11"/>
        <v/>
      </c>
    </row>
    <row r="230" spans="12:14">
      <c r="L230" s="655"/>
      <c r="M230" s="294">
        <f t="shared" si="10"/>
        <v>0</v>
      </c>
      <c r="N230" s="294" t="str">
        <f t="shared" si="11"/>
        <v/>
      </c>
    </row>
    <row r="231" spans="12:14">
      <c r="L231" s="655"/>
      <c r="M231" s="294">
        <f t="shared" si="10"/>
        <v>0</v>
      </c>
      <c r="N231" s="294" t="str">
        <f t="shared" si="11"/>
        <v/>
      </c>
    </row>
    <row r="232" spans="12:14">
      <c r="L232" s="655"/>
      <c r="M232" s="294">
        <f t="shared" si="10"/>
        <v>0</v>
      </c>
      <c r="N232" s="294" t="str">
        <f t="shared" si="11"/>
        <v/>
      </c>
    </row>
    <row r="233" spans="12:14">
      <c r="L233" s="655"/>
      <c r="M233" s="294">
        <f t="shared" si="10"/>
        <v>0</v>
      </c>
      <c r="N233" s="294" t="str">
        <f t="shared" si="11"/>
        <v/>
      </c>
    </row>
    <row r="234" spans="12:14">
      <c r="L234" s="655"/>
      <c r="M234" s="294">
        <f t="shared" si="10"/>
        <v>0</v>
      </c>
      <c r="N234" s="294" t="str">
        <f t="shared" si="11"/>
        <v/>
      </c>
    </row>
    <row r="235" spans="12:14">
      <c r="L235" s="655"/>
      <c r="M235" s="294">
        <f t="shared" si="10"/>
        <v>0</v>
      </c>
      <c r="N235" s="294" t="str">
        <f t="shared" si="11"/>
        <v/>
      </c>
    </row>
    <row r="236" spans="12:14">
      <c r="L236" s="655"/>
      <c r="M236" s="294">
        <f t="shared" si="10"/>
        <v>0</v>
      </c>
      <c r="N236" s="294" t="str">
        <f t="shared" si="11"/>
        <v/>
      </c>
    </row>
    <row r="237" spans="12:14">
      <c r="L237" s="655"/>
      <c r="M237" s="294">
        <f t="shared" si="10"/>
        <v>0</v>
      </c>
      <c r="N237" s="294" t="str">
        <f t="shared" si="11"/>
        <v/>
      </c>
    </row>
    <row r="238" spans="12:14">
      <c r="L238" s="655"/>
      <c r="M238" s="294">
        <f t="shared" si="10"/>
        <v>0</v>
      </c>
      <c r="N238" s="294" t="str">
        <f t="shared" si="11"/>
        <v/>
      </c>
    </row>
    <row r="239" spans="12:14">
      <c r="L239" s="655"/>
      <c r="M239" s="294">
        <f t="shared" si="10"/>
        <v>0</v>
      </c>
      <c r="N239" s="294" t="str">
        <f t="shared" si="11"/>
        <v/>
      </c>
    </row>
    <row r="240" spans="12:14">
      <c r="L240" s="655"/>
      <c r="M240" s="294">
        <f t="shared" si="10"/>
        <v>0</v>
      </c>
      <c r="N240" s="294" t="str">
        <f t="shared" si="11"/>
        <v/>
      </c>
    </row>
    <row r="241" spans="12:14">
      <c r="L241" s="655"/>
      <c r="M241" s="294">
        <f t="shared" si="10"/>
        <v>0</v>
      </c>
      <c r="N241" s="294" t="str">
        <f t="shared" si="11"/>
        <v/>
      </c>
    </row>
    <row r="242" spans="12:14">
      <c r="L242" s="655"/>
      <c r="M242" s="294">
        <f t="shared" si="10"/>
        <v>0</v>
      </c>
      <c r="N242" s="294" t="str">
        <f t="shared" si="11"/>
        <v/>
      </c>
    </row>
    <row r="243" spans="12:14">
      <c r="L243" s="655"/>
      <c r="M243" s="294">
        <f t="shared" si="10"/>
        <v>0</v>
      </c>
      <c r="N243" s="294" t="str">
        <f t="shared" si="11"/>
        <v/>
      </c>
    </row>
    <row r="244" spans="12:14">
      <c r="L244" s="655"/>
      <c r="M244" s="294">
        <f t="shared" si="10"/>
        <v>0</v>
      </c>
      <c r="N244" s="294" t="str">
        <f t="shared" si="11"/>
        <v/>
      </c>
    </row>
    <row r="245" spans="12:14">
      <c r="L245" s="655"/>
      <c r="M245" s="294">
        <f t="shared" si="10"/>
        <v>0</v>
      </c>
      <c r="N245" s="294" t="str">
        <f t="shared" si="11"/>
        <v/>
      </c>
    </row>
    <row r="246" spans="12:14">
      <c r="L246" s="329"/>
      <c r="M246" s="294">
        <f t="shared" si="10"/>
        <v>0</v>
      </c>
      <c r="N246" s="294" t="str">
        <f t="shared" si="11"/>
        <v/>
      </c>
    </row>
    <row r="247" spans="12:14">
      <c r="L247" s="329"/>
      <c r="M247" s="294">
        <f t="shared" si="10"/>
        <v>0</v>
      </c>
      <c r="N247" s="294" t="str">
        <f t="shared" si="11"/>
        <v/>
      </c>
    </row>
    <row r="248" spans="12:14">
      <c r="L248" s="329"/>
      <c r="M248" s="294">
        <f t="shared" si="10"/>
        <v>0</v>
      </c>
      <c r="N248" s="294" t="str">
        <f t="shared" si="11"/>
        <v/>
      </c>
    </row>
    <row r="249" spans="12:14">
      <c r="L249" s="329"/>
      <c r="M249" s="294">
        <f t="shared" si="10"/>
        <v>0</v>
      </c>
      <c r="N249" s="294" t="str">
        <f t="shared" si="11"/>
        <v/>
      </c>
    </row>
    <row r="250" spans="12:14">
      <c r="L250" s="329"/>
      <c r="M250" s="294">
        <f t="shared" si="10"/>
        <v>0</v>
      </c>
      <c r="N250" s="294" t="str">
        <f t="shared" si="11"/>
        <v/>
      </c>
    </row>
    <row r="251" spans="12:14">
      <c r="L251" s="329"/>
      <c r="M251" s="294">
        <f t="shared" si="10"/>
        <v>0</v>
      </c>
      <c r="N251" s="294" t="str">
        <f t="shared" si="11"/>
        <v/>
      </c>
    </row>
    <row r="252" spans="12:14">
      <c r="L252" s="329"/>
      <c r="M252" s="294">
        <f t="shared" si="10"/>
        <v>0</v>
      </c>
      <c r="N252" s="294" t="str">
        <f t="shared" si="11"/>
        <v/>
      </c>
    </row>
    <row r="253" spans="12:14">
      <c r="M253" s="294">
        <f t="shared" si="10"/>
        <v>0</v>
      </c>
      <c r="N253" s="294" t="str">
        <f t="shared" si="11"/>
        <v/>
      </c>
    </row>
    <row r="254" spans="12:14">
      <c r="M254" s="294">
        <f t="shared" ref="M254:M317" si="12">IF(ISNUMBER(FIND("/",$B239,1)),MID($B239,1,FIND("/",$B239,1)-1),$B239)</f>
        <v>0</v>
      </c>
      <c r="N254" s="294" t="str">
        <f t="shared" ref="N254:N317" si="13">IF(ISNUMBER(FIND("/",$B239,1)),MID($B239,FIND("/",$B239,1)+1,LEN($B239)),"")</f>
        <v/>
      </c>
    </row>
    <row r="255" spans="12:14">
      <c r="M255" s="294">
        <f t="shared" si="12"/>
        <v>0</v>
      </c>
      <c r="N255" s="294" t="str">
        <f t="shared" si="13"/>
        <v/>
      </c>
    </row>
    <row r="256" spans="12:14">
      <c r="M256" s="294">
        <f t="shared" si="12"/>
        <v>0</v>
      </c>
      <c r="N256" s="294" t="str">
        <f t="shared" si="13"/>
        <v/>
      </c>
    </row>
    <row r="257" spans="13:14">
      <c r="M257" s="294">
        <f t="shared" si="12"/>
        <v>0</v>
      </c>
      <c r="N257" s="294" t="str">
        <f t="shared" si="13"/>
        <v/>
      </c>
    </row>
    <row r="258" spans="13:14">
      <c r="M258" s="294">
        <f t="shared" si="12"/>
        <v>0</v>
      </c>
      <c r="N258" s="294" t="str">
        <f t="shared" si="13"/>
        <v/>
      </c>
    </row>
    <row r="259" spans="13:14">
      <c r="M259" s="294">
        <f t="shared" si="12"/>
        <v>0</v>
      </c>
      <c r="N259" s="294" t="str">
        <f t="shared" si="13"/>
        <v/>
      </c>
    </row>
    <row r="260" spans="13:14">
      <c r="M260" s="294">
        <f t="shared" si="12"/>
        <v>0</v>
      </c>
      <c r="N260" s="294" t="str">
        <f t="shared" si="13"/>
        <v/>
      </c>
    </row>
    <row r="261" spans="13:14">
      <c r="M261" s="294">
        <f t="shared" si="12"/>
        <v>0</v>
      </c>
      <c r="N261" s="294" t="str">
        <f t="shared" si="13"/>
        <v/>
      </c>
    </row>
    <row r="262" spans="13:14">
      <c r="M262" s="294">
        <f t="shared" si="12"/>
        <v>0</v>
      </c>
      <c r="N262" s="294" t="str">
        <f t="shared" si="13"/>
        <v/>
      </c>
    </row>
    <row r="263" spans="13:14">
      <c r="M263" s="294">
        <f t="shared" si="12"/>
        <v>0</v>
      </c>
      <c r="N263" s="294" t="str">
        <f t="shared" si="13"/>
        <v/>
      </c>
    </row>
    <row r="264" spans="13:14">
      <c r="M264" s="294">
        <f t="shared" si="12"/>
        <v>0</v>
      </c>
      <c r="N264" s="294" t="str">
        <f t="shared" si="13"/>
        <v/>
      </c>
    </row>
    <row r="265" spans="13:14">
      <c r="M265" s="294">
        <f t="shared" si="12"/>
        <v>0</v>
      </c>
      <c r="N265" s="294" t="str">
        <f t="shared" si="13"/>
        <v/>
      </c>
    </row>
    <row r="266" spans="13:14">
      <c r="M266" s="294">
        <f t="shared" si="12"/>
        <v>0</v>
      </c>
      <c r="N266" s="294" t="str">
        <f t="shared" si="13"/>
        <v/>
      </c>
    </row>
    <row r="267" spans="13:14">
      <c r="M267" s="294">
        <f t="shared" si="12"/>
        <v>0</v>
      </c>
      <c r="N267" s="294" t="str">
        <f t="shared" si="13"/>
        <v/>
      </c>
    </row>
    <row r="268" spans="13:14">
      <c r="M268" s="294">
        <f t="shared" si="12"/>
        <v>0</v>
      </c>
      <c r="N268" s="294" t="str">
        <f t="shared" si="13"/>
        <v/>
      </c>
    </row>
    <row r="269" spans="13:14">
      <c r="M269" s="294">
        <f t="shared" si="12"/>
        <v>0</v>
      </c>
      <c r="N269" s="294" t="str">
        <f t="shared" si="13"/>
        <v/>
      </c>
    </row>
    <row r="270" spans="13:14">
      <c r="M270" s="294">
        <f t="shared" si="12"/>
        <v>0</v>
      </c>
      <c r="N270" s="294" t="str">
        <f t="shared" si="13"/>
        <v/>
      </c>
    </row>
    <row r="271" spans="13:14">
      <c r="M271" s="294">
        <f t="shared" si="12"/>
        <v>0</v>
      </c>
      <c r="N271" s="294" t="str">
        <f t="shared" si="13"/>
        <v/>
      </c>
    </row>
    <row r="272" spans="13:14">
      <c r="M272" s="294">
        <f t="shared" si="12"/>
        <v>0</v>
      </c>
      <c r="N272" s="294" t="str">
        <f t="shared" si="13"/>
        <v/>
      </c>
    </row>
    <row r="273" spans="13:14">
      <c r="M273" s="294">
        <f t="shared" si="12"/>
        <v>0</v>
      </c>
      <c r="N273" s="294" t="str">
        <f t="shared" si="13"/>
        <v/>
      </c>
    </row>
    <row r="274" spans="13:14">
      <c r="M274" s="294">
        <f t="shared" si="12"/>
        <v>0</v>
      </c>
      <c r="N274" s="294" t="str">
        <f t="shared" si="13"/>
        <v/>
      </c>
    </row>
    <row r="275" spans="13:14">
      <c r="M275" s="294">
        <f t="shared" si="12"/>
        <v>0</v>
      </c>
      <c r="N275" s="294" t="str">
        <f t="shared" si="13"/>
        <v/>
      </c>
    </row>
    <row r="276" spans="13:14">
      <c r="M276" s="294">
        <f t="shared" si="12"/>
        <v>0</v>
      </c>
      <c r="N276" s="294" t="str">
        <f t="shared" si="13"/>
        <v/>
      </c>
    </row>
    <row r="277" spans="13:14">
      <c r="M277" s="294">
        <f t="shared" si="12"/>
        <v>0</v>
      </c>
      <c r="N277" s="294" t="str">
        <f t="shared" si="13"/>
        <v/>
      </c>
    </row>
    <row r="278" spans="13:14">
      <c r="M278" s="294">
        <f t="shared" si="12"/>
        <v>0</v>
      </c>
      <c r="N278" s="294" t="str">
        <f t="shared" si="13"/>
        <v/>
      </c>
    </row>
    <row r="279" spans="13:14">
      <c r="M279" s="294">
        <f t="shared" si="12"/>
        <v>0</v>
      </c>
      <c r="N279" s="294" t="str">
        <f t="shared" si="13"/>
        <v/>
      </c>
    </row>
    <row r="280" spans="13:14">
      <c r="M280" s="294">
        <f t="shared" si="12"/>
        <v>0</v>
      </c>
      <c r="N280" s="294" t="str">
        <f t="shared" si="13"/>
        <v/>
      </c>
    </row>
    <row r="281" spans="13:14">
      <c r="M281" s="294">
        <f t="shared" si="12"/>
        <v>0</v>
      </c>
      <c r="N281" s="294" t="str">
        <f t="shared" si="13"/>
        <v/>
      </c>
    </row>
    <row r="282" spans="13:14">
      <c r="M282" s="294">
        <f t="shared" si="12"/>
        <v>0</v>
      </c>
      <c r="N282" s="294" t="str">
        <f t="shared" si="13"/>
        <v/>
      </c>
    </row>
    <row r="283" spans="13:14">
      <c r="M283" s="294">
        <f t="shared" si="12"/>
        <v>0</v>
      </c>
      <c r="N283" s="294" t="str">
        <f t="shared" si="13"/>
        <v/>
      </c>
    </row>
    <row r="284" spans="13:14">
      <c r="M284" s="294">
        <f t="shared" si="12"/>
        <v>0</v>
      </c>
      <c r="N284" s="294" t="str">
        <f t="shared" si="13"/>
        <v/>
      </c>
    </row>
    <row r="285" spans="13:14">
      <c r="M285" s="294">
        <f t="shared" si="12"/>
        <v>0</v>
      </c>
      <c r="N285" s="294" t="str">
        <f t="shared" si="13"/>
        <v/>
      </c>
    </row>
    <row r="286" spans="13:14">
      <c r="M286" s="294">
        <f t="shared" si="12"/>
        <v>0</v>
      </c>
      <c r="N286" s="294" t="str">
        <f t="shared" si="13"/>
        <v/>
      </c>
    </row>
    <row r="287" spans="13:14">
      <c r="M287" s="294">
        <f t="shared" si="12"/>
        <v>0</v>
      </c>
      <c r="N287" s="294" t="str">
        <f t="shared" si="13"/>
        <v/>
      </c>
    </row>
    <row r="288" spans="13:14">
      <c r="M288" s="294">
        <f t="shared" si="12"/>
        <v>0</v>
      </c>
      <c r="N288" s="294" t="str">
        <f t="shared" si="13"/>
        <v/>
      </c>
    </row>
    <row r="289" spans="13:14">
      <c r="M289" s="294">
        <f t="shared" si="12"/>
        <v>0</v>
      </c>
      <c r="N289" s="294" t="str">
        <f t="shared" si="13"/>
        <v/>
      </c>
    </row>
    <row r="290" spans="13:14">
      <c r="M290" s="294">
        <f t="shared" si="12"/>
        <v>0</v>
      </c>
      <c r="N290" s="294" t="str">
        <f t="shared" si="13"/>
        <v/>
      </c>
    </row>
    <row r="291" spans="13:14">
      <c r="M291" s="294">
        <f t="shared" si="12"/>
        <v>0</v>
      </c>
      <c r="N291" s="294" t="str">
        <f t="shared" si="13"/>
        <v/>
      </c>
    </row>
    <row r="292" spans="13:14">
      <c r="M292" s="294">
        <f t="shared" si="12"/>
        <v>0</v>
      </c>
      <c r="N292" s="294" t="str">
        <f t="shared" si="13"/>
        <v/>
      </c>
    </row>
    <row r="293" spans="13:14">
      <c r="M293" s="294">
        <f t="shared" si="12"/>
        <v>0</v>
      </c>
      <c r="N293" s="294" t="str">
        <f t="shared" si="13"/>
        <v/>
      </c>
    </row>
    <row r="294" spans="13:14">
      <c r="M294" s="294">
        <f t="shared" si="12"/>
        <v>0</v>
      </c>
      <c r="N294" s="294" t="str">
        <f t="shared" si="13"/>
        <v/>
      </c>
    </row>
    <row r="295" spans="13:14">
      <c r="M295" s="294">
        <f t="shared" si="12"/>
        <v>0</v>
      </c>
      <c r="N295" s="294" t="str">
        <f t="shared" si="13"/>
        <v/>
      </c>
    </row>
    <row r="296" spans="13:14">
      <c r="M296" s="294">
        <f t="shared" si="12"/>
        <v>0</v>
      </c>
      <c r="N296" s="294" t="str">
        <f t="shared" si="13"/>
        <v/>
      </c>
    </row>
    <row r="297" spans="13:14">
      <c r="M297" s="294">
        <f t="shared" si="12"/>
        <v>0</v>
      </c>
      <c r="N297" s="294" t="str">
        <f t="shared" si="13"/>
        <v/>
      </c>
    </row>
    <row r="298" spans="13:14">
      <c r="M298" s="294">
        <f t="shared" si="12"/>
        <v>0</v>
      </c>
      <c r="N298" s="294" t="str">
        <f t="shared" si="13"/>
        <v/>
      </c>
    </row>
    <row r="299" spans="13:14">
      <c r="M299" s="294">
        <f t="shared" si="12"/>
        <v>0</v>
      </c>
      <c r="N299" s="294" t="str">
        <f t="shared" si="13"/>
        <v/>
      </c>
    </row>
    <row r="300" spans="13:14">
      <c r="M300" s="294">
        <f t="shared" si="12"/>
        <v>0</v>
      </c>
      <c r="N300" s="294" t="str">
        <f t="shared" si="13"/>
        <v/>
      </c>
    </row>
    <row r="301" spans="13:14">
      <c r="M301" s="294">
        <f t="shared" si="12"/>
        <v>0</v>
      </c>
      <c r="N301" s="294" t="str">
        <f t="shared" si="13"/>
        <v/>
      </c>
    </row>
    <row r="302" spans="13:14">
      <c r="M302" s="294">
        <f t="shared" si="12"/>
        <v>0</v>
      </c>
      <c r="N302" s="294" t="str">
        <f t="shared" si="13"/>
        <v/>
      </c>
    </row>
    <row r="303" spans="13:14">
      <c r="M303" s="294">
        <f t="shared" si="12"/>
        <v>0</v>
      </c>
      <c r="N303" s="294" t="str">
        <f t="shared" si="13"/>
        <v/>
      </c>
    </row>
    <row r="304" spans="13:14">
      <c r="M304" s="294">
        <f t="shared" si="12"/>
        <v>0</v>
      </c>
      <c r="N304" s="294" t="str">
        <f t="shared" si="13"/>
        <v/>
      </c>
    </row>
    <row r="305" spans="13:14">
      <c r="M305" s="294">
        <f t="shared" si="12"/>
        <v>0</v>
      </c>
      <c r="N305" s="294" t="str">
        <f t="shared" si="13"/>
        <v/>
      </c>
    </row>
    <row r="306" spans="13:14">
      <c r="M306" s="294">
        <f t="shared" si="12"/>
        <v>0</v>
      </c>
      <c r="N306" s="294" t="str">
        <f t="shared" si="13"/>
        <v/>
      </c>
    </row>
    <row r="307" spans="13:14">
      <c r="M307" s="294">
        <f t="shared" si="12"/>
        <v>0</v>
      </c>
      <c r="N307" s="294" t="str">
        <f t="shared" si="13"/>
        <v/>
      </c>
    </row>
    <row r="308" spans="13:14">
      <c r="M308" s="294">
        <f t="shared" si="12"/>
        <v>0</v>
      </c>
      <c r="N308" s="294" t="str">
        <f t="shared" si="13"/>
        <v/>
      </c>
    </row>
    <row r="309" spans="13:14">
      <c r="M309" s="294">
        <f t="shared" si="12"/>
        <v>0</v>
      </c>
      <c r="N309" s="294" t="str">
        <f t="shared" si="13"/>
        <v/>
      </c>
    </row>
    <row r="310" spans="13:14">
      <c r="M310" s="294">
        <f t="shared" si="12"/>
        <v>0</v>
      </c>
      <c r="N310" s="294" t="str">
        <f t="shared" si="13"/>
        <v/>
      </c>
    </row>
    <row r="311" spans="13:14">
      <c r="M311" s="294">
        <f t="shared" si="12"/>
        <v>0</v>
      </c>
      <c r="N311" s="294" t="str">
        <f t="shared" si="13"/>
        <v/>
      </c>
    </row>
    <row r="312" spans="13:14">
      <c r="M312" s="294">
        <f t="shared" si="12"/>
        <v>0</v>
      </c>
      <c r="N312" s="294" t="str">
        <f t="shared" si="13"/>
        <v/>
      </c>
    </row>
    <row r="313" spans="13:14">
      <c r="M313" s="294">
        <f t="shared" si="12"/>
        <v>0</v>
      </c>
      <c r="N313" s="294" t="str">
        <f t="shared" si="13"/>
        <v/>
      </c>
    </row>
    <row r="314" spans="13:14">
      <c r="M314" s="294">
        <f t="shared" si="12"/>
        <v>0</v>
      </c>
      <c r="N314" s="294" t="str">
        <f t="shared" si="13"/>
        <v/>
      </c>
    </row>
    <row r="315" spans="13:14">
      <c r="M315" s="294">
        <f t="shared" si="12"/>
        <v>0</v>
      </c>
      <c r="N315" s="294" t="str">
        <f t="shared" si="13"/>
        <v/>
      </c>
    </row>
    <row r="316" spans="13:14">
      <c r="M316" s="294">
        <f t="shared" si="12"/>
        <v>0</v>
      </c>
      <c r="N316" s="294" t="str">
        <f t="shared" si="13"/>
        <v/>
      </c>
    </row>
    <row r="317" spans="13:14">
      <c r="M317" s="294">
        <f t="shared" si="12"/>
        <v>0</v>
      </c>
      <c r="N317" s="294" t="str">
        <f t="shared" si="13"/>
        <v/>
      </c>
    </row>
    <row r="318" spans="13:14">
      <c r="M318" s="294">
        <f t="shared" ref="M318:M330" si="14">IF(ISNUMBER(FIND("/",$B303,1)),MID($B303,1,FIND("/",$B303,1)-1),$B303)</f>
        <v>0</v>
      </c>
      <c r="N318" s="294" t="str">
        <f t="shared" ref="N318:N330" si="15">IF(ISNUMBER(FIND("/",$B303,1)),MID($B303,FIND("/",$B303,1)+1,LEN($B303)),"")</f>
        <v/>
      </c>
    </row>
    <row r="319" spans="13:14">
      <c r="M319" s="294">
        <f t="shared" si="14"/>
        <v>0</v>
      </c>
      <c r="N319" s="294" t="str">
        <f t="shared" si="15"/>
        <v/>
      </c>
    </row>
    <row r="320" spans="13:14">
      <c r="M320" s="294">
        <f t="shared" si="14"/>
        <v>0</v>
      </c>
      <c r="N320" s="294" t="str">
        <f t="shared" si="15"/>
        <v/>
      </c>
    </row>
    <row r="321" spans="12:14">
      <c r="M321" s="294">
        <f t="shared" si="14"/>
        <v>0</v>
      </c>
      <c r="N321" s="294" t="str">
        <f t="shared" si="15"/>
        <v/>
      </c>
    </row>
    <row r="322" spans="12:14">
      <c r="M322" s="294">
        <f t="shared" si="14"/>
        <v>0</v>
      </c>
      <c r="N322" s="294" t="str">
        <f t="shared" si="15"/>
        <v/>
      </c>
    </row>
    <row r="323" spans="12:14">
      <c r="M323" s="294">
        <f t="shared" si="14"/>
        <v>0</v>
      </c>
      <c r="N323" s="294" t="str">
        <f t="shared" si="15"/>
        <v/>
      </c>
    </row>
    <row r="324" spans="12:14">
      <c r="M324" s="294">
        <f t="shared" si="14"/>
        <v>0</v>
      </c>
      <c r="N324" s="294" t="str">
        <f t="shared" si="15"/>
        <v/>
      </c>
    </row>
    <row r="325" spans="12:14">
      <c r="M325" s="294">
        <f t="shared" si="14"/>
        <v>0</v>
      </c>
      <c r="N325" s="294" t="str">
        <f t="shared" si="15"/>
        <v/>
      </c>
    </row>
    <row r="326" spans="12:14">
      <c r="M326" s="294">
        <f t="shared" si="14"/>
        <v>0</v>
      </c>
      <c r="N326" s="294" t="str">
        <f t="shared" si="15"/>
        <v/>
      </c>
    </row>
    <row r="327" spans="12:14">
      <c r="M327" s="294">
        <f t="shared" si="14"/>
        <v>0</v>
      </c>
      <c r="N327" s="294" t="str">
        <f t="shared" si="15"/>
        <v/>
      </c>
    </row>
    <row r="328" spans="12:14">
      <c r="M328" s="294">
        <f t="shared" si="14"/>
        <v>0</v>
      </c>
      <c r="N328" s="294" t="str">
        <f t="shared" si="15"/>
        <v/>
      </c>
    </row>
    <row r="329" spans="12:14">
      <c r="M329" s="294">
        <f t="shared" si="14"/>
        <v>0</v>
      </c>
      <c r="N329" s="294" t="str">
        <f t="shared" si="15"/>
        <v/>
      </c>
    </row>
    <row r="330" spans="12:14">
      <c r="M330" s="294">
        <f t="shared" si="14"/>
        <v>0</v>
      </c>
      <c r="N330" s="294" t="str">
        <f t="shared" si="15"/>
        <v/>
      </c>
    </row>
    <row r="333" spans="12:14">
      <c r="L333" s="329"/>
    </row>
    <row r="334" spans="12:14">
      <c r="L334" s="329"/>
    </row>
  </sheetData>
  <mergeCells count="3">
    <mergeCell ref="A1:H1"/>
    <mergeCell ref="A3:G3"/>
    <mergeCell ref="A43:B43"/>
  </mergeCells>
  <conditionalFormatting sqref="E9:F26 E42:F42">
    <cfRule type="containsText" dxfId="153" priority="21" operator="containsText" text="CADUCADO">
      <formula>NOT(ISERROR(SEARCH("CADUCADO",E9)))</formula>
    </cfRule>
    <cfRule type="expression" dxfId="152" priority="22">
      <formula xml:space="preserve"> CADUCADO</formula>
    </cfRule>
  </conditionalFormatting>
  <conditionalFormatting sqref="F9:F26 F42">
    <cfRule type="containsText" dxfId="151" priority="20" operator="containsText" text="ALERTA">
      <formula>NOT(ISERROR(SEARCH("ALERTA",F9)))</formula>
    </cfRule>
  </conditionalFormatting>
  <conditionalFormatting sqref="E5:E8">
    <cfRule type="containsText" dxfId="150" priority="16" operator="containsText" text="CADUCADO">
      <formula>NOT(ISERROR(SEARCH("CADUCADO",E5)))</formula>
    </cfRule>
    <cfRule type="expression" dxfId="149" priority="17">
      <formula xml:space="preserve"> CADUCADO</formula>
    </cfRule>
  </conditionalFormatting>
  <conditionalFormatting sqref="F5:F8">
    <cfRule type="containsText" dxfId="148" priority="14" operator="containsText" text="CADUCADO">
      <formula>NOT(ISERROR(SEARCH("CADUCADO",F5)))</formula>
    </cfRule>
    <cfRule type="expression" dxfId="147" priority="15">
      <formula xml:space="preserve"> CADUCADO</formula>
    </cfRule>
  </conditionalFormatting>
  <conditionalFormatting sqref="F5:F8">
    <cfRule type="containsText" dxfId="146" priority="13" operator="containsText" text="ALERTA">
      <formula>NOT(ISERROR(SEARCH("ALERTA",F5)))</formula>
    </cfRule>
  </conditionalFormatting>
  <conditionalFormatting sqref="E27:F32">
    <cfRule type="containsText" dxfId="145" priority="11" operator="containsText" text="CADUCADO">
      <formula>NOT(ISERROR(SEARCH("CADUCADO",E27)))</formula>
    </cfRule>
    <cfRule type="expression" dxfId="144" priority="12">
      <formula xml:space="preserve"> CADUCADO</formula>
    </cfRule>
  </conditionalFormatting>
  <conditionalFormatting sqref="F27:F32">
    <cfRule type="containsText" dxfId="143" priority="10" operator="containsText" text="ALERTA">
      <formula>NOT(ISERROR(SEARCH("ALERTA",F27)))</formula>
    </cfRule>
  </conditionalFormatting>
  <conditionalFormatting sqref="E33:F37 E39:F40">
    <cfRule type="containsText" dxfId="142" priority="8" operator="containsText" text="CADUCADO">
      <formula>NOT(ISERROR(SEARCH("CADUCADO",E33)))</formula>
    </cfRule>
    <cfRule type="expression" dxfId="141" priority="9">
      <formula xml:space="preserve"> CADUCADO</formula>
    </cfRule>
  </conditionalFormatting>
  <conditionalFormatting sqref="F33:F37 F39:F40">
    <cfRule type="containsText" dxfId="140" priority="7" operator="containsText" text="ALERTA">
      <formula>NOT(ISERROR(SEARCH("ALERTA",F33)))</formula>
    </cfRule>
  </conditionalFormatting>
  <conditionalFormatting sqref="E38:F38">
    <cfRule type="containsText" dxfId="139" priority="5" operator="containsText" text="CADUCADO">
      <formula>NOT(ISERROR(SEARCH("CADUCADO",E38)))</formula>
    </cfRule>
    <cfRule type="expression" dxfId="138" priority="6">
      <formula xml:space="preserve"> CADUCADO</formula>
    </cfRule>
  </conditionalFormatting>
  <conditionalFormatting sqref="F38">
    <cfRule type="containsText" dxfId="137" priority="4" operator="containsText" text="ALERTA">
      <formula>NOT(ISERROR(SEARCH("ALERTA",F38)))</formula>
    </cfRule>
  </conditionalFormatting>
  <conditionalFormatting sqref="E41:F41">
    <cfRule type="containsText" dxfId="136" priority="2" operator="containsText" text="CADUCADO">
      <formula>NOT(ISERROR(SEARCH("CADUCADO",E41)))</formula>
    </cfRule>
    <cfRule type="expression" dxfId="135" priority="3">
      <formula xml:space="preserve"> CADUCADO</formula>
    </cfRule>
  </conditionalFormatting>
  <conditionalFormatting sqref="F41">
    <cfRule type="containsText" dxfId="134" priority="1" operator="containsText" text="ALERTA">
      <formula>NOT(ISERROR(SEARCH("ALERTA",F41)))</formula>
    </cfRule>
  </conditionalFormatting>
  <hyperlinks>
    <hyperlink ref="A1:H1" location="TITULARES!A1" display="LISTA DE DIAGNOSTICADORES CON AUTORIZACIÓN DE COMERCIALIZACIÓN EN CUBA 2017" xr:uid="{00000000-0004-0000-1700-000000000000}"/>
  </hyperlinks>
  <pageMargins left="0.7" right="0.7" top="0.75" bottom="0.75" header="0.3" footer="0.3"/>
  <pageSetup orientation="portrait" verticalDpi="0"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7"/>
  <dimension ref="A1:CM339"/>
  <sheetViews>
    <sheetView workbookViewId="0">
      <selection sqref="A1:H1"/>
    </sheetView>
  </sheetViews>
  <sheetFormatPr baseColWidth="10" defaultRowHeight="15"/>
  <cols>
    <col min="1" max="1" width="15.140625" style="17" customWidth="1"/>
    <col min="2" max="2" width="14.42578125" style="17" customWidth="1"/>
    <col min="3" max="3" width="14.5703125" style="17" customWidth="1"/>
    <col min="4" max="4" width="14" style="17" customWidth="1"/>
    <col min="5" max="5" width="17.7109375" style="17" customWidth="1"/>
    <col min="6" max="6" width="17.5703125" style="17" customWidth="1"/>
    <col min="7" max="7" width="14.5703125" style="17" customWidth="1"/>
    <col min="8" max="8" width="48.42578125" style="17" customWidth="1"/>
    <col min="9" max="9" width="55.140625" style="17" customWidth="1"/>
    <col min="10" max="10" width="25.42578125" style="17" customWidth="1"/>
    <col min="11" max="11" width="19.7109375" style="48" customWidth="1"/>
    <col min="12" max="12" width="11.42578125" style="48" hidden="1" customWidth="1"/>
    <col min="13" max="13" width="12.85546875" style="48" hidden="1" customWidth="1"/>
    <col min="14" max="14" width="17.28515625" style="48" hidden="1" customWidth="1"/>
    <col min="15" max="15" width="11.5703125" style="17" hidden="1" customWidth="1"/>
    <col min="16" max="16" width="8.5703125" style="17" hidden="1" customWidth="1"/>
    <col min="17" max="17" width="14" style="2009" hidden="1" customWidth="1"/>
    <col min="18" max="19" width="11.42578125" style="2009"/>
    <col min="20" max="27" width="0" style="2009" hidden="1" customWidth="1"/>
    <col min="28" max="41" width="11.42578125" style="2009"/>
    <col min="42" max="16384" width="11.42578125" style="17"/>
  </cols>
  <sheetData>
    <row r="1" spans="1:91" s="2009" customFormat="1" ht="21" customHeight="1">
      <c r="A1" s="2588" t="s">
        <v>6200</v>
      </c>
      <c r="B1" s="2588"/>
      <c r="C1" s="2588"/>
      <c r="D1" s="2588"/>
      <c r="E1" s="2588"/>
      <c r="F1" s="2588"/>
      <c r="G1" s="2588"/>
      <c r="H1" s="2588"/>
      <c r="K1" s="2062"/>
      <c r="L1" s="2062"/>
      <c r="M1" s="2062"/>
      <c r="N1" s="2062"/>
    </row>
    <row r="2" spans="1:91" s="2009" customFormat="1" ht="21" customHeight="1" thickBot="1">
      <c r="A2" s="1958" t="s">
        <v>1378</v>
      </c>
      <c r="B2" s="2139"/>
      <c r="C2" s="2139"/>
      <c r="D2" s="2139"/>
      <c r="E2" s="2139"/>
      <c r="F2" s="2139"/>
      <c r="K2" s="2062"/>
      <c r="L2" s="2062"/>
      <c r="M2" s="2017"/>
      <c r="N2" s="2062"/>
      <c r="S2" s="1942" t="s">
        <v>2738</v>
      </c>
      <c r="T2" s="1960">
        <f ca="1">TODAY()</f>
        <v>46175</v>
      </c>
    </row>
    <row r="3" spans="1:91" s="2009" customFormat="1" ht="21" customHeight="1" thickTop="1" thickBot="1">
      <c r="A3" s="2612" t="s">
        <v>1161</v>
      </c>
      <c r="B3" s="2613"/>
      <c r="C3" s="2613"/>
      <c r="D3" s="2613"/>
      <c r="E3" s="2614"/>
      <c r="F3" s="2614"/>
      <c r="G3" s="2613"/>
      <c r="H3" s="2153"/>
      <c r="I3" s="2153"/>
      <c r="J3" s="2153"/>
      <c r="K3" s="2211"/>
      <c r="L3" s="2062"/>
      <c r="M3" s="2062"/>
      <c r="N3" s="2062"/>
    </row>
    <row r="4" spans="1:91" ht="38.25" customHeight="1" thickTop="1">
      <c r="A4" s="539" t="s">
        <v>1603</v>
      </c>
      <c r="B4" s="460" t="s">
        <v>1160</v>
      </c>
      <c r="C4" s="460" t="s">
        <v>1162</v>
      </c>
      <c r="D4" s="540" t="s">
        <v>1163</v>
      </c>
      <c r="E4" s="495" t="s">
        <v>2736</v>
      </c>
      <c r="F4" s="495" t="s">
        <v>2737</v>
      </c>
      <c r="G4" s="494" t="s">
        <v>1046</v>
      </c>
      <c r="H4" s="460" t="s">
        <v>732</v>
      </c>
      <c r="I4" s="460" t="s">
        <v>1164</v>
      </c>
      <c r="J4" s="460" t="s">
        <v>429</v>
      </c>
      <c r="K4" s="496" t="s">
        <v>1047</v>
      </c>
      <c r="L4" s="135" t="s">
        <v>1592</v>
      </c>
      <c r="M4" s="135" t="s">
        <v>1590</v>
      </c>
      <c r="N4" s="135" t="s">
        <v>1591</v>
      </c>
      <c r="O4" s="334" t="s">
        <v>1594</v>
      </c>
      <c r="P4" s="330"/>
      <c r="Q4" s="2096"/>
      <c r="R4" s="2096"/>
      <c r="S4" s="2096"/>
      <c r="T4" s="1965"/>
      <c r="U4" s="1966">
        <v>2012</v>
      </c>
      <c r="V4" s="1967">
        <v>2013</v>
      </c>
      <c r="W4" s="1967">
        <v>2014</v>
      </c>
      <c r="X4" s="1967">
        <v>2015</v>
      </c>
      <c r="Y4" s="1967">
        <v>2016</v>
      </c>
      <c r="Z4" s="1966" t="s">
        <v>2739</v>
      </c>
      <c r="AA4" s="1968" t="s">
        <v>1595</v>
      </c>
      <c r="AB4" s="2096"/>
      <c r="AC4" s="2096"/>
      <c r="AD4" s="2096"/>
      <c r="AE4" s="2096"/>
      <c r="AF4" s="2096"/>
      <c r="AG4" s="2096"/>
      <c r="AH4" s="2096"/>
      <c r="AI4" s="2096"/>
      <c r="AJ4" s="2096"/>
      <c r="AK4" s="2096"/>
      <c r="AL4" s="2096"/>
      <c r="AM4" s="2096"/>
      <c r="AN4" s="2096"/>
      <c r="AO4" s="2096"/>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0"/>
    </row>
    <row r="5" spans="1:91" s="129" customFormat="1" ht="33" customHeight="1">
      <c r="A5" s="780" t="s">
        <v>1589</v>
      </c>
      <c r="B5" s="781" t="s">
        <v>25</v>
      </c>
      <c r="C5" s="782">
        <v>41248</v>
      </c>
      <c r="D5" s="783">
        <v>44896</v>
      </c>
      <c r="E5" s="198" t="str">
        <f t="shared" ref="E5:E19" ca="1" si="0">IF(D5&lt;=$T$2,"CADUCADO","VIGENTE")</f>
        <v>CADUCADO</v>
      </c>
      <c r="F5" s="198" t="str">
        <f t="shared" ref="F5:F19" ca="1" si="1">IF($T$2&gt;=(EDATE(D5,-4)),"ALERTA","OK")</f>
        <v>ALERTA</v>
      </c>
      <c r="G5" s="781" t="s">
        <v>1277</v>
      </c>
      <c r="H5" s="784" t="s">
        <v>3205</v>
      </c>
      <c r="I5" s="785" t="s">
        <v>3206</v>
      </c>
      <c r="J5" s="878"/>
      <c r="K5" s="786"/>
      <c r="L5" s="135"/>
      <c r="M5" s="135" t="e">
        <f>IF(ISNUMBER(FIND("/",#REF!,1)),MID(#REF!,1,FIND("/",#REF!,1)-1),#REF!)</f>
        <v>#REF!</v>
      </c>
      <c r="N5" s="135" t="str">
        <f>IF(ISNUMBER(FIND("/",#REF!,1)),MID(#REF!,FIND("/",#REF!,1)+1,LEN(#REF!)),"")</f>
        <v/>
      </c>
      <c r="O5" s="1153" t="s">
        <v>1603</v>
      </c>
      <c r="P5" s="1153" t="s">
        <v>1590</v>
      </c>
      <c r="Q5" s="2134" t="s">
        <v>1595</v>
      </c>
      <c r="R5" s="2134"/>
      <c r="S5" s="2134"/>
      <c r="T5" s="2000"/>
      <c r="U5" s="2015">
        <f>COUNTIFS($C$5:$C$248, "&gt;="&amp;U10, $C$5:$C$248, "&lt;="&amp;U18, $A$5:$A$248, "&lt;&gt;F")</f>
        <v>6</v>
      </c>
      <c r="V5" s="2015">
        <f>COUNTIFS($C$5:$C$248, "&gt;="&amp;V10, $C$5:$C$248, "&lt;="&amp;V18, $A$5:$A$248, "&lt;&gt;F")</f>
        <v>0</v>
      </c>
      <c r="W5" s="2015">
        <f>COUNTIFS($C$5:$C$248, "&gt;="&amp;W10, $C$5:$C$248, "&lt;="&amp;W18, $A$5:$A$248, "&lt;&gt;F")</f>
        <v>4</v>
      </c>
      <c r="X5" s="2015">
        <f>COUNTIFS($C$5:$C$248, "&gt;="&amp;X10, $C$5:$C$248, "&lt;="&amp;X18, $A$5:$A$248, "&lt;&gt;F")</f>
        <v>2</v>
      </c>
      <c r="Y5" s="2015">
        <f>COUNTIFS($C$5:$C$248, "&gt;="&amp;Y10, $C$5:$C$248, "&lt;="&amp;Y18, $A$5:$A$248, "&lt;&gt;F")</f>
        <v>0</v>
      </c>
      <c r="Z5" s="2015">
        <f>COUNTIFS($C$5:$C$248,"&gt;="&amp;Z10, $C$5:$C$248, "&lt;="&amp;Z18, $A$5:$A$248, "&lt;&gt;F")</f>
        <v>12</v>
      </c>
      <c r="AA5" s="2016">
        <f>SUM(U5:Y5)</f>
        <v>12</v>
      </c>
      <c r="AB5" s="1948"/>
      <c r="AC5" s="1948"/>
      <c r="AD5" s="1948"/>
      <c r="AE5" s="1948"/>
      <c r="AF5" s="1948"/>
      <c r="AG5" s="1948"/>
      <c r="AH5" s="1948"/>
      <c r="AI5" s="1948"/>
      <c r="AJ5" s="1948"/>
      <c r="AK5" s="1948"/>
      <c r="AL5" s="1948"/>
      <c r="AM5" s="1948"/>
      <c r="AN5" s="1948"/>
      <c r="AO5" s="1948"/>
    </row>
    <row r="6" spans="1:91" s="129" customFormat="1" ht="30">
      <c r="A6" s="767" t="s">
        <v>1588</v>
      </c>
      <c r="B6" s="156" t="s">
        <v>26</v>
      </c>
      <c r="C6" s="157">
        <v>41248</v>
      </c>
      <c r="D6" s="158">
        <v>44896</v>
      </c>
      <c r="E6" s="158" t="str">
        <f t="shared" ca="1" si="0"/>
        <v>CADUCADO</v>
      </c>
      <c r="F6" s="158" t="str">
        <f t="shared" ca="1" si="1"/>
        <v>ALERTA</v>
      </c>
      <c r="G6" s="156" t="s">
        <v>1277</v>
      </c>
      <c r="H6" s="160" t="s">
        <v>31</v>
      </c>
      <c r="I6" s="617" t="s">
        <v>41</v>
      </c>
      <c r="J6" s="879" t="s">
        <v>36</v>
      </c>
      <c r="K6" s="768">
        <v>108819910930</v>
      </c>
      <c r="L6" s="135"/>
      <c r="M6" s="135" t="e">
        <f>IF(ISNUMBER(FIND("/",#REF!,1)),MID(#REF!,1,FIND("/",#REF!,1)-1),#REF!)</f>
        <v>#REF!</v>
      </c>
      <c r="N6" s="135" t="str">
        <f>IF(ISNUMBER(FIND("/",#REF!,1)),MID(#REF!,FIND("/",#REF!,1)+1,LEN(#REF!)),"")</f>
        <v/>
      </c>
      <c r="O6" s="1137" t="s">
        <v>1589</v>
      </c>
      <c r="P6" s="1137"/>
      <c r="Q6" s="2261">
        <v>4</v>
      </c>
      <c r="R6" s="2134"/>
      <c r="S6" s="2134"/>
      <c r="T6" s="2014" t="s">
        <v>2740</v>
      </c>
      <c r="U6" s="2015">
        <f>COUNTIFS($C$5:$C$248, "&gt;="&amp;U10, $C$5:$C$248, "&lt;="&amp;U18, $A$5:$A$248, "&lt;&gt;F",$G$5:$G$248, "A" )</f>
        <v>0</v>
      </c>
      <c r="V6" s="2015">
        <f>COUNTIFS($C$5:$C$248, "&gt;="&amp;V10, $C$5:$C$248, "&lt;="&amp;V18, $A$5:$A$248, "&lt;&gt;F",$G$5:$G$248, "A" )</f>
        <v>0</v>
      </c>
      <c r="W6" s="2015">
        <f>COUNTIFS($C$5:$C$248, "&gt;="&amp;W10, $C$5:$C$248, "&lt;="&amp;W18, $A$5:$A$248, "&lt;&gt;F",$G$5:$G$248, "A" )</f>
        <v>0</v>
      </c>
      <c r="X6" s="2015">
        <f>COUNTIFS($C$5:$C$248, "&gt;="&amp;X10, $C$5:$C$248, "&lt;="&amp;X18, $A$5:$A$248, "&lt;&gt;F",$G$5:$G$248, "A" )</f>
        <v>0</v>
      </c>
      <c r="Y6" s="2015">
        <f>COUNTIFS($C$5:$C$248, "&gt;="&amp;Y10, $C$5:$C$248, "&lt;="&amp;Y18, $A$5:$A$248, "&lt;&gt;F",$G$5:$G$248, "A" )</f>
        <v>0</v>
      </c>
      <c r="Z6" s="2015">
        <f>COUNTIFS($C$5:$C$248,"&gt;="&amp;Z18, $C$5:$C$248, "&lt;="&amp;Z19, $A$5:$A$248, "&lt;&gt;F",$G$5:$G$248, "A")</f>
        <v>0</v>
      </c>
      <c r="AA6" s="2016">
        <f>SUM(U6:Y6)</f>
        <v>0</v>
      </c>
      <c r="AB6" s="1948"/>
      <c r="AC6" s="1948"/>
      <c r="AD6" s="1948"/>
      <c r="AE6" s="1948"/>
      <c r="AF6" s="1948"/>
      <c r="AG6" s="1948"/>
      <c r="AH6" s="1948"/>
      <c r="AI6" s="1948"/>
      <c r="AJ6" s="1948"/>
      <c r="AK6" s="1948"/>
      <c r="AL6" s="1948"/>
      <c r="AM6" s="1948"/>
      <c r="AN6" s="1948"/>
      <c r="AO6" s="1948"/>
    </row>
    <row r="7" spans="1:91" s="129" customFormat="1">
      <c r="A7" s="767" t="s">
        <v>1588</v>
      </c>
      <c r="B7" s="156" t="s">
        <v>27</v>
      </c>
      <c r="C7" s="157">
        <v>41248</v>
      </c>
      <c r="D7" s="158">
        <v>44896</v>
      </c>
      <c r="E7" s="158" t="str">
        <f t="shared" ca="1" si="0"/>
        <v>CADUCADO</v>
      </c>
      <c r="F7" s="158" t="str">
        <f t="shared" ca="1" si="1"/>
        <v>ALERTA</v>
      </c>
      <c r="G7" s="156" t="s">
        <v>1277</v>
      </c>
      <c r="H7" s="160" t="s">
        <v>32</v>
      </c>
      <c r="I7" s="617" t="s">
        <v>2733</v>
      </c>
      <c r="J7" s="879" t="s">
        <v>37</v>
      </c>
      <c r="K7" s="768">
        <v>108909910349</v>
      </c>
      <c r="L7" s="135"/>
      <c r="M7" s="135" t="e">
        <f>IF(ISNUMBER(FIND("/",#REF!,1)),MID(#REF!,1,FIND("/",#REF!,1)-1),#REF!)</f>
        <v>#REF!</v>
      </c>
      <c r="N7" s="135" t="str">
        <f>IF(ISNUMBER(FIND("/",#REF!,1)),MID(#REF!,FIND("/",#REF!,1)+1,LEN(#REF!)),"")</f>
        <v/>
      </c>
      <c r="O7" s="1137" t="s">
        <v>1588</v>
      </c>
      <c r="P7" s="1137"/>
      <c r="Q7" s="2261">
        <v>24</v>
      </c>
      <c r="R7" s="2134"/>
      <c r="S7" s="2134"/>
      <c r="T7" s="2014" t="s">
        <v>2741</v>
      </c>
      <c r="U7" s="2015">
        <f>COUNTIFS($C$5:$C$248, "&gt;="&amp;U10, $C$5:$C$248, "&lt;="&amp;U18, $A$5:$A$248, "&lt;&gt;F",$G$5:$G$248, "B" )</f>
        <v>6</v>
      </c>
      <c r="V7" s="2015">
        <f>COUNTIFS($C$5:$C$248, "&gt;="&amp;V10, $C$5:$C$248, "&lt;="&amp;V18, $A$5:$A$248, "&lt;&gt;F",$G$5:$G$248, "B" )</f>
        <v>0</v>
      </c>
      <c r="W7" s="2015">
        <f>COUNTIFS($C$5:$C$248, "&gt;="&amp;W10, $C$5:$C$248, "&lt;="&amp;W18, $A$5:$A$248, "&lt;&gt;F",$G$5:$G$248, "B" )</f>
        <v>4</v>
      </c>
      <c r="X7" s="2015">
        <f>COUNTIFS($C$5:$C$248, "&gt;="&amp;X10, $C$5:$C$248, "&lt;="&amp;X18, $A$5:$A$248, "&lt;&gt;F",$G$5:$G$248, "B" )</f>
        <v>0</v>
      </c>
      <c r="Y7" s="2015">
        <f>COUNTIFS($C$5:$C$248, "&gt;="&amp;Y10, $C$5:$C$248, "&lt;="&amp;Y18, $A$5:$A$248, "&lt;&gt;F",$G$5:$G$248, "B" )</f>
        <v>0</v>
      </c>
      <c r="Z7" s="2015">
        <f>COUNTIFS($C$5:$C$248,"&gt;="&amp;Z19, $C$5:$C$248, "&lt;="&amp;Z20, $A$5:$A$248, "&lt;&gt;F",$G$5:$G$248, "A")</f>
        <v>0</v>
      </c>
      <c r="AA7" s="2016">
        <f>SUM(U7:Y7)</f>
        <v>10</v>
      </c>
      <c r="AB7" s="1948"/>
      <c r="AC7" s="1948"/>
      <c r="AD7" s="1948"/>
      <c r="AE7" s="1948"/>
      <c r="AF7" s="1948"/>
      <c r="AG7" s="1948"/>
      <c r="AH7" s="1948"/>
      <c r="AI7" s="1948"/>
      <c r="AJ7" s="1948"/>
      <c r="AK7" s="1948"/>
      <c r="AL7" s="1948"/>
      <c r="AM7" s="1948"/>
      <c r="AN7" s="1948"/>
      <c r="AO7" s="1948"/>
    </row>
    <row r="8" spans="1:91" s="129" customFormat="1">
      <c r="A8" s="767" t="s">
        <v>1588</v>
      </c>
      <c r="B8" s="156" t="s">
        <v>28</v>
      </c>
      <c r="C8" s="157">
        <v>41248</v>
      </c>
      <c r="D8" s="158">
        <v>44896</v>
      </c>
      <c r="E8" s="158" t="str">
        <f t="shared" ca="1" si="0"/>
        <v>CADUCADO</v>
      </c>
      <c r="F8" s="158" t="str">
        <f t="shared" ca="1" si="1"/>
        <v>ALERTA</v>
      </c>
      <c r="G8" s="156" t="s">
        <v>1277</v>
      </c>
      <c r="H8" s="160" t="s">
        <v>33</v>
      </c>
      <c r="I8" s="617" t="s">
        <v>38</v>
      </c>
      <c r="J8" s="879" t="s">
        <v>37</v>
      </c>
      <c r="K8" s="768">
        <v>109109910349</v>
      </c>
      <c r="L8" s="135"/>
      <c r="M8" s="135" t="e">
        <f>IF(ISNUMBER(FIND("/",#REF!,1)),MID(#REF!,1,FIND("/",#REF!,1)-1),#REF!)</f>
        <v>#REF!</v>
      </c>
      <c r="N8" s="135" t="str">
        <f>IF(ISNUMBER(FIND("/",#REF!,1)),MID(#REF!,FIND("/",#REF!,1)+1,LEN(#REF!)),"")</f>
        <v/>
      </c>
      <c r="O8" s="1137" t="s">
        <v>1593</v>
      </c>
      <c r="P8" s="1137"/>
      <c r="Q8" s="2261">
        <v>28</v>
      </c>
      <c r="R8" s="2134"/>
      <c r="S8" s="2134"/>
      <c r="T8" s="2014" t="s">
        <v>2742</v>
      </c>
      <c r="U8" s="2015">
        <f>COUNTIFS($C$5:$C$248, "&gt;="&amp;U10, $C$5:$C$248, "&lt;="&amp;U18, $A$5:$A$248, "&lt;&gt;F",$G$5:$G$248, "C" )</f>
        <v>0</v>
      </c>
      <c r="V8" s="2015">
        <f>COUNTIFS($C$5:$C$248, "&gt;="&amp;V10, $C$5:$C$248, "&lt;="&amp;V18, $A$5:$A$248, "&lt;&gt;F",$G$5:$G$248, "C" )</f>
        <v>0</v>
      </c>
      <c r="W8" s="2015">
        <f>COUNTIFS($C$5:$C$248, "&gt;="&amp;W10, $C$5:$C$248, "&lt;="&amp;W18, $A$5:$A$248, "&lt;&gt;F",$G$5:$G$248, "C" )</f>
        <v>0</v>
      </c>
      <c r="X8" s="2015">
        <f>COUNTIFS($C$5:$C$248, "&gt;="&amp;X10, $C$5:$C$248, "&lt;="&amp;X18, $A$5:$A$248, "&lt;&gt;F",$G$5:$G$248, "C" )</f>
        <v>2</v>
      </c>
      <c r="Y8" s="2015">
        <f>COUNTIFS($C$5:$C$248, "&gt;="&amp;Y10, $C$5:$C$248, "&lt;="&amp;Y18, $A$5:$A$248, "&lt;&gt;F",$G$5:$G$248, "C" )</f>
        <v>0</v>
      </c>
      <c r="Z8" s="2015">
        <f>COUNTIFS($C$5:$C$248,"&gt;="&amp;Z20, $C$5:$C$248, "&lt;="&amp;Z21, $A$5:$A$248, "&lt;&gt;F",$G$5:$G$248, "A")</f>
        <v>0</v>
      </c>
      <c r="AA8" s="2016">
        <f>SUM(U8:Y8)</f>
        <v>2</v>
      </c>
      <c r="AB8" s="1948"/>
      <c r="AC8" s="1948"/>
      <c r="AD8" s="1948"/>
      <c r="AE8" s="1948"/>
      <c r="AF8" s="1948"/>
      <c r="AG8" s="1948"/>
      <c r="AH8" s="1948"/>
      <c r="AI8" s="1948"/>
      <c r="AJ8" s="1948"/>
      <c r="AK8" s="1948"/>
      <c r="AL8" s="1948"/>
      <c r="AM8" s="1948"/>
      <c r="AN8" s="1948"/>
      <c r="AO8" s="1948"/>
    </row>
    <row r="9" spans="1:91" s="129" customFormat="1" ht="23.25" customHeight="1" thickBot="1">
      <c r="A9" s="767" t="s">
        <v>1588</v>
      </c>
      <c r="B9" s="156" t="s">
        <v>29</v>
      </c>
      <c r="C9" s="157">
        <v>41248</v>
      </c>
      <c r="D9" s="158">
        <v>44896</v>
      </c>
      <c r="E9" s="158" t="str">
        <f t="shared" ca="1" si="0"/>
        <v>CADUCADO</v>
      </c>
      <c r="F9" s="158" t="str">
        <f t="shared" ca="1" si="1"/>
        <v>ALERTA</v>
      </c>
      <c r="G9" s="156" t="s">
        <v>1277</v>
      </c>
      <c r="H9" s="160" t="s">
        <v>34</v>
      </c>
      <c r="I9" s="617" t="s">
        <v>39</v>
      </c>
      <c r="J9" s="879" t="s">
        <v>37</v>
      </c>
      <c r="K9" s="768">
        <v>109209910349</v>
      </c>
      <c r="L9" s="135"/>
      <c r="M9" s="135" t="e">
        <f>IF(ISNUMBER(FIND("/",#REF!,1)),MID(#REF!,1,FIND("/",#REF!,1)-1),#REF!)</f>
        <v>#REF!</v>
      </c>
      <c r="N9" s="135" t="str">
        <f>IF(ISNUMBER(FIND("/",#REF!,1)),MID(#REF!,FIND("/",#REF!,1)+1,LEN(#REF!)),"")</f>
        <v/>
      </c>
      <c r="O9" s="1137"/>
      <c r="P9" s="1137"/>
      <c r="Q9" s="2134"/>
      <c r="R9" s="2134"/>
      <c r="S9" s="2134"/>
      <c r="T9" s="2111" t="s">
        <v>2743</v>
      </c>
      <c r="U9" s="2112">
        <f>COUNTIFS($C$5:$C$248, "&gt;="&amp;U10, $C$5:$C$248, "&lt;="&amp;U18, $A$5:$A$248, "&lt;&gt;F",$G$5:$G$248, "D" )</f>
        <v>0</v>
      </c>
      <c r="V9" s="2112">
        <f>COUNTIFS($C$5:$C$248, "&gt;="&amp;V10, $C$5:$C$248, "&lt;="&amp;V18, $A$5:$A$248, "&lt;&gt;F",$G$5:$G$248, "D" )</f>
        <v>0</v>
      </c>
      <c r="W9" s="2112">
        <f>COUNTIFS($C$5:$C$248, "&gt;="&amp;W10, $C$5:$C$248, "&lt;="&amp;W18, $A$5:$A$248, "&lt;&gt;F",$G$5:$G$248, "D" )</f>
        <v>0</v>
      </c>
      <c r="X9" s="2112">
        <f>COUNTIFS($C$5:$C$248, "&gt;="&amp;X10, $C$5:$C$248, "&lt;="&amp;X18, $A$5:$A$248, "&lt;&gt;F",$G$5:$G$248, "D" )</f>
        <v>0</v>
      </c>
      <c r="Y9" s="2112">
        <f>COUNTIFS($C$5:$C$248, "&gt;="&amp;Y10, $C$5:$C$248, "&lt;="&amp;Y18, $A$5:$A$248, "&lt;&gt;F",$G$5:$G$248, "D" )</f>
        <v>0</v>
      </c>
      <c r="Z9" s="2112">
        <f>COUNTIFS($C$5:$C$248,"&gt;="&amp;Z21, $C$5:$C$248, "&lt;="&amp;Z22, $A$5:$A$248, "&lt;&gt;F",$G$5:$G$248, "A")</f>
        <v>0</v>
      </c>
      <c r="AA9" s="2113">
        <f>SUM(U9:Y9)</f>
        <v>0</v>
      </c>
      <c r="AB9" s="1948"/>
      <c r="AC9" s="1948"/>
      <c r="AD9" s="1948"/>
      <c r="AE9" s="1948"/>
      <c r="AF9" s="1948"/>
      <c r="AG9" s="1948"/>
      <c r="AH9" s="1948"/>
      <c r="AI9" s="1948"/>
      <c r="AJ9" s="1948"/>
      <c r="AK9" s="1948"/>
      <c r="AL9" s="1948"/>
      <c r="AM9" s="1948"/>
      <c r="AN9" s="1948"/>
      <c r="AO9" s="1948"/>
    </row>
    <row r="10" spans="1:91" s="129" customFormat="1" ht="15.75" thickTop="1">
      <c r="A10" s="767" t="s">
        <v>1588</v>
      </c>
      <c r="B10" s="156" t="s">
        <v>30</v>
      </c>
      <c r="C10" s="157">
        <v>41248</v>
      </c>
      <c r="D10" s="158">
        <v>44896</v>
      </c>
      <c r="E10" s="158" t="str">
        <f t="shared" ca="1" si="0"/>
        <v>CADUCADO</v>
      </c>
      <c r="F10" s="158" t="str">
        <f t="shared" ca="1" si="1"/>
        <v>ALERTA</v>
      </c>
      <c r="G10" s="156" t="s">
        <v>1277</v>
      </c>
      <c r="H10" s="160" t="s">
        <v>35</v>
      </c>
      <c r="I10" s="617" t="s">
        <v>40</v>
      </c>
      <c r="J10" s="879" t="s">
        <v>37</v>
      </c>
      <c r="K10" s="768">
        <v>109309910349</v>
      </c>
      <c r="L10" s="135"/>
      <c r="M10" s="135" t="e">
        <f>IF(ISNUMBER(FIND("/",#REF!,1)),MID(#REF!,1,FIND("/",#REF!,1)-1),#REF!)</f>
        <v>#REF!</v>
      </c>
      <c r="N10" s="135" t="str">
        <f>IF(ISNUMBER(FIND("/",#REF!,1)),MID(#REF!,FIND("/",#REF!,1)+1,LEN(#REF!)),"")</f>
        <v/>
      </c>
      <c r="O10" s="1137"/>
      <c r="P10" s="1137"/>
      <c r="Q10" s="2134"/>
      <c r="R10" s="2134"/>
      <c r="S10" s="2134"/>
      <c r="T10" s="2060"/>
      <c r="U10" s="2115">
        <v>40909</v>
      </c>
      <c r="V10" s="2115">
        <v>41275</v>
      </c>
      <c r="W10" s="2115">
        <v>41640</v>
      </c>
      <c r="X10" s="2115">
        <v>42005</v>
      </c>
      <c r="Y10" s="2115">
        <v>42370</v>
      </c>
      <c r="Z10" s="2115">
        <v>40909</v>
      </c>
      <c r="AA10" s="2060"/>
      <c r="AB10" s="1948"/>
      <c r="AC10" s="1948"/>
      <c r="AD10" s="1948"/>
      <c r="AE10" s="1948"/>
      <c r="AF10" s="1948"/>
      <c r="AG10" s="1948"/>
      <c r="AH10" s="1948"/>
      <c r="AI10" s="1948"/>
      <c r="AJ10" s="1948"/>
      <c r="AK10" s="1948"/>
      <c r="AL10" s="1948"/>
      <c r="AM10" s="1948"/>
      <c r="AN10" s="1948"/>
      <c r="AO10" s="1948"/>
    </row>
    <row r="11" spans="1:91" s="789" customFormat="1">
      <c r="A11" s="353" t="s">
        <v>1588</v>
      </c>
      <c r="B11" s="201" t="s">
        <v>3207</v>
      </c>
      <c r="C11" s="221">
        <v>41248</v>
      </c>
      <c r="D11" s="303">
        <v>44900</v>
      </c>
      <c r="E11" s="303" t="str">
        <f ca="1">IF(D11&lt;=$T$2,"CADUCADO","VIGENTE")</f>
        <v>CADUCADO</v>
      </c>
      <c r="F11" s="303" t="str">
        <f ca="1">IF($T$2&gt;=(EDATE(D11,-4)),"ALERTA","OK")</f>
        <v>ALERTA</v>
      </c>
      <c r="G11" s="201" t="s">
        <v>1277</v>
      </c>
      <c r="H11" s="65" t="s">
        <v>3208</v>
      </c>
      <c r="I11" s="617" t="s">
        <v>3209</v>
      </c>
      <c r="J11" s="880" t="s">
        <v>37</v>
      </c>
      <c r="K11" s="790">
        <v>109409910349</v>
      </c>
      <c r="L11" s="787"/>
      <c r="M11" s="787" t="str">
        <f t="shared" ref="M11:M16" si="2">IF(ISNUMBER(FIND("/",$B5,1)),MID($B5,1,FIND("/",$B5,1)-1),$B5)</f>
        <v>D1212-168</v>
      </c>
      <c r="N11" s="787" t="str">
        <f>IF(ISNUMBER(FIND("/",#REF!,1)),MID(#REF!,FIND("/",#REF!,1)+1,LEN(#REF!)),"")</f>
        <v/>
      </c>
      <c r="O11" s="788" t="s">
        <v>1603</v>
      </c>
      <c r="P11" s="788" t="s">
        <v>1590</v>
      </c>
      <c r="Q11" s="2262" t="s">
        <v>1595</v>
      </c>
      <c r="R11" s="2262"/>
      <c r="S11" s="2262"/>
      <c r="T11" s="2262"/>
      <c r="U11" s="2263">
        <f>COUNTIFS($C$5:$C$258, "&gt;="&amp;U16, $C$5:$C$258, "&lt;="&amp;U18, $A$5:$A$258, "&lt;&gt;F")</f>
        <v>6</v>
      </c>
      <c r="V11" s="2263">
        <f>COUNTIFS($C$5:$C$258, "&gt;="&amp;V16, $C$5:$C$258, "&lt;="&amp;V18, $A$5:$A$258, "&lt;&gt;F")</f>
        <v>0</v>
      </c>
      <c r="W11" s="2263">
        <f>COUNTIFS($C$5:$C$258, "&gt;="&amp;W16, $C$5:$C$258, "&lt;="&amp;W18, $A$5:$A$258, "&lt;&gt;F")</f>
        <v>4</v>
      </c>
      <c r="X11" s="2263">
        <f>COUNTIFS($C$5:$C$258, "&gt;="&amp;X16, $C$5:$C$258, "&lt;="&amp;X18, $A$5:$A$258, "&lt;&gt;F")</f>
        <v>2</v>
      </c>
      <c r="Y11" s="2263">
        <f>COUNTIFS($C$5:$C$258, "&gt;="&amp;Y16, $C$5:$C$258, "&lt;="&amp;Y18, $A$5:$A$258, "&lt;&gt;F")</f>
        <v>0</v>
      </c>
      <c r="Z11" s="2263">
        <f>COUNTIFS($C$5:$C$258,"&gt;="&amp;Z16, $C$5:$C$258, "&lt;="&amp;Z18, $A$5:$A$258, "&lt;&gt;F")</f>
        <v>12</v>
      </c>
      <c r="AA11" s="2263">
        <f>SUM(U11:Y11)</f>
        <v>12</v>
      </c>
      <c r="AB11" s="2264"/>
      <c r="AC11" s="2264"/>
      <c r="AD11" s="2264"/>
      <c r="AE11" s="2264"/>
      <c r="AF11" s="2264"/>
      <c r="AG11" s="2264"/>
      <c r="AH11" s="2264"/>
      <c r="AI11" s="2264"/>
      <c r="AJ11" s="2264"/>
      <c r="AK11" s="2264"/>
      <c r="AL11" s="2264"/>
      <c r="AM11" s="2264"/>
      <c r="AN11" s="2264"/>
      <c r="AO11" s="2264"/>
    </row>
    <row r="12" spans="1:91" s="771" customFormat="1" ht="45">
      <c r="A12" s="772" t="s">
        <v>1589</v>
      </c>
      <c r="B12" s="773" t="s">
        <v>1675</v>
      </c>
      <c r="C12" s="774">
        <v>41675</v>
      </c>
      <c r="D12" s="775">
        <v>45323</v>
      </c>
      <c r="E12" s="1253" t="str">
        <f t="shared" ca="1" si="0"/>
        <v>CADUCADO</v>
      </c>
      <c r="F12" s="1253" t="str">
        <f t="shared" ca="1" si="1"/>
        <v>ALERTA</v>
      </c>
      <c r="G12" s="773" t="s">
        <v>1277</v>
      </c>
      <c r="H12" s="776" t="s">
        <v>4505</v>
      </c>
      <c r="I12" s="776" t="s">
        <v>1676</v>
      </c>
      <c r="J12" s="877"/>
      <c r="K12" s="773"/>
      <c r="L12" s="769"/>
      <c r="M12" s="769" t="str">
        <f t="shared" si="2"/>
        <v>D1212-168</v>
      </c>
      <c r="N12" s="769" t="str">
        <f>IF(ISNUMBER(FIND("/",#REF!,1)),MID(#REF!,FIND("/",#REF!,1)+1,LEN(#REF!)),"")</f>
        <v/>
      </c>
      <c r="O12" s="770" t="s">
        <v>1589</v>
      </c>
      <c r="P12" s="770"/>
      <c r="Q12" s="2265">
        <v>1</v>
      </c>
      <c r="R12" s="2266"/>
      <c r="S12" s="2266"/>
      <c r="T12" s="2267" t="s">
        <v>2740</v>
      </c>
      <c r="U12" s="2263">
        <f>COUNTIFS($C$5:$C$258, "&gt;="&amp;U16, $C$5:$C$258, "&lt;="&amp;U18, $A$5:$A$258, "&lt;&gt;F",$G$5:$G$258, "A" )</f>
        <v>0</v>
      </c>
      <c r="V12" s="2263">
        <f>COUNTIFS($C$5:$C$258, "&gt;="&amp;V16, $C$5:$C$258, "&lt;="&amp;V18, $A$5:$A$258, "&lt;&gt;F",$G$5:$G$258, "A" )</f>
        <v>0</v>
      </c>
      <c r="W12" s="2263">
        <f>COUNTIFS($C$5:$C$258, "&gt;="&amp;W16, $C$5:$C$258, "&lt;="&amp;W18, $A$5:$A$258, "&lt;&gt;F",$G$5:$G$258, "A" )</f>
        <v>0</v>
      </c>
      <c r="X12" s="2263">
        <f>COUNTIFS($C$5:$C$258, "&gt;="&amp;X16, $C$5:$C$258, "&lt;="&amp;X18, $A$5:$A$258, "&lt;&gt;F",$G$5:$G$258, "A" )</f>
        <v>0</v>
      </c>
      <c r="Y12" s="2263">
        <f>COUNTIFS($C$5:$C$258, "&gt;="&amp;Y16, $C$5:$C$258, "&lt;="&amp;Y18, $A$5:$A$258, "&lt;&gt;F",$G$5:$G$258, "A" )</f>
        <v>0</v>
      </c>
      <c r="Z12" s="2263">
        <f>COUNTIFS($C$5:$C$258,"&gt;="&amp;Z18, $C$5:$C$258, "&lt;="&amp;Z19, $A$5:$A$258, "&lt;&gt;F",$G$5:$G$258, "A")</f>
        <v>0</v>
      </c>
      <c r="AA12" s="2263">
        <f>SUM(U12:Y12)</f>
        <v>0</v>
      </c>
      <c r="AB12" s="2268"/>
      <c r="AC12" s="2268"/>
      <c r="AD12" s="2268"/>
      <c r="AE12" s="2268"/>
      <c r="AF12" s="2268"/>
      <c r="AG12" s="2268"/>
      <c r="AH12" s="2268"/>
      <c r="AI12" s="2268"/>
      <c r="AJ12" s="2268"/>
      <c r="AK12" s="2268"/>
      <c r="AL12" s="2268"/>
      <c r="AM12" s="2268"/>
      <c r="AN12" s="2268"/>
      <c r="AO12" s="2268"/>
    </row>
    <row r="13" spans="1:91" s="771" customFormat="1">
      <c r="A13" s="760" t="s">
        <v>1588</v>
      </c>
      <c r="B13" s="761" t="s">
        <v>1677</v>
      </c>
      <c r="C13" s="762">
        <v>41675</v>
      </c>
      <c r="D13" s="763">
        <v>45323</v>
      </c>
      <c r="E13" s="530" t="str">
        <f t="shared" ca="1" si="0"/>
        <v>CADUCADO</v>
      </c>
      <c r="F13" s="530" t="str">
        <f t="shared" ca="1" si="1"/>
        <v>ALERTA</v>
      </c>
      <c r="G13" s="761" t="s">
        <v>1277</v>
      </c>
      <c r="H13" s="764" t="s">
        <v>765</v>
      </c>
      <c r="I13" s="765" t="s">
        <v>1681</v>
      </c>
      <c r="J13" s="881" t="s">
        <v>766</v>
      </c>
      <c r="K13" s="766" t="s">
        <v>1684</v>
      </c>
      <c r="L13" s="769"/>
      <c r="M13" s="769" t="str">
        <f t="shared" si="2"/>
        <v>D1212-168</v>
      </c>
      <c r="N13" s="769" t="str">
        <f>IF(ISNUMBER(FIND("/",#REF!,1)),MID(#REF!,FIND("/",#REF!,1)+1,LEN(#REF!)),"")</f>
        <v/>
      </c>
      <c r="O13" s="770" t="s">
        <v>1588</v>
      </c>
      <c r="P13" s="770"/>
      <c r="Q13" s="2265">
        <v>5</v>
      </c>
      <c r="R13" s="2266"/>
      <c r="S13" s="2266"/>
      <c r="T13" s="2267" t="s">
        <v>2741</v>
      </c>
      <c r="U13" s="2263">
        <f>COUNTIFS($C$5:$C$258, "&gt;="&amp;U16, $C$5:$C$258, "&lt;="&amp;U18, $A$5:$A$258, "&lt;&gt;F",$G$5:$G$258, "B" )</f>
        <v>6</v>
      </c>
      <c r="V13" s="2263">
        <f>COUNTIFS($C$5:$C$258, "&gt;="&amp;V16, $C$5:$C$258, "&lt;="&amp;V18, $A$5:$A$258, "&lt;&gt;F",$G$5:$G$258, "B" )</f>
        <v>0</v>
      </c>
      <c r="W13" s="2263">
        <f>COUNTIFS($C$5:$C$258, "&gt;="&amp;W16, $C$5:$C$258, "&lt;="&amp;W18, $A$5:$A$258, "&lt;&gt;F",$G$5:$G$258, "B" )</f>
        <v>4</v>
      </c>
      <c r="X13" s="2263">
        <f>COUNTIFS($C$5:$C$258, "&gt;="&amp;X16, $C$5:$C$258, "&lt;="&amp;X18, $A$5:$A$258, "&lt;&gt;F",$G$5:$G$258, "B" )</f>
        <v>0</v>
      </c>
      <c r="Y13" s="2263">
        <f>COUNTIFS($C$5:$C$258, "&gt;="&amp;Y16, $C$5:$C$258, "&lt;="&amp;Y18, $A$5:$A$258, "&lt;&gt;F",$G$5:$G$258, "B" )</f>
        <v>0</v>
      </c>
      <c r="Z13" s="2263">
        <f>COUNTIFS($C$5:$C$258,"&gt;="&amp;Z19, $C$5:$C$258, "&lt;="&amp;Z20, $A$5:$A$258, "&lt;&gt;F",$G$5:$G$258, "A")</f>
        <v>0</v>
      </c>
      <c r="AA13" s="2263">
        <f>SUM(U13:Y13)</f>
        <v>10</v>
      </c>
      <c r="AB13" s="2268"/>
      <c r="AC13" s="2268"/>
      <c r="AD13" s="2268"/>
      <c r="AE13" s="2268"/>
      <c r="AF13" s="2268"/>
      <c r="AG13" s="2268"/>
      <c r="AH13" s="2268"/>
      <c r="AI13" s="2268"/>
      <c r="AJ13" s="2268"/>
      <c r="AK13" s="2268"/>
      <c r="AL13" s="2268"/>
      <c r="AM13" s="2268"/>
      <c r="AN13" s="2268"/>
      <c r="AO13" s="2268"/>
    </row>
    <row r="14" spans="1:91" s="771" customFormat="1" ht="30">
      <c r="A14" s="271" t="s">
        <v>1588</v>
      </c>
      <c r="B14" s="201" t="s">
        <v>1678</v>
      </c>
      <c r="C14" s="221">
        <v>41675</v>
      </c>
      <c r="D14" s="763">
        <v>45323</v>
      </c>
      <c r="E14" s="530" t="str">
        <f t="shared" ca="1" si="0"/>
        <v>CADUCADO</v>
      </c>
      <c r="F14" s="530" t="str">
        <f t="shared" ca="1" si="1"/>
        <v>ALERTA</v>
      </c>
      <c r="G14" s="201" t="s">
        <v>1277</v>
      </c>
      <c r="H14" s="285" t="s">
        <v>1271</v>
      </c>
      <c r="I14" s="206" t="s">
        <v>1682</v>
      </c>
      <c r="J14" s="880" t="s">
        <v>767</v>
      </c>
      <c r="K14" s="290" t="s">
        <v>1685</v>
      </c>
      <c r="L14" s="769"/>
      <c r="M14" s="769" t="str">
        <f t="shared" si="2"/>
        <v>D1212-168</v>
      </c>
      <c r="N14" s="769" t="str">
        <f>IF(ISNUMBER(FIND("/",#REF!,1)),MID(#REF!,FIND("/",#REF!,1)+1,LEN(#REF!)),"")</f>
        <v/>
      </c>
      <c r="O14" s="770" t="s">
        <v>1593</v>
      </c>
      <c r="P14" s="770"/>
      <c r="Q14" s="2265">
        <v>6</v>
      </c>
      <c r="R14" s="2266"/>
      <c r="S14" s="2266"/>
      <c r="T14" s="2267" t="s">
        <v>2742</v>
      </c>
      <c r="U14" s="2263">
        <f>COUNTIFS($C$5:$C$258, "&gt;="&amp;U16, $C$5:$C$258, "&lt;="&amp;U18, $A$5:$A$258, "&lt;&gt;F",$G$5:$G$258, "C" )</f>
        <v>0</v>
      </c>
      <c r="V14" s="2263">
        <f>COUNTIFS($C$5:$C$258, "&gt;="&amp;V16, $C$5:$C$258, "&lt;="&amp;V18, $A$5:$A$258, "&lt;&gt;F",$G$5:$G$258, "C" )</f>
        <v>0</v>
      </c>
      <c r="W14" s="2263">
        <f>COUNTIFS($C$5:$C$258, "&gt;="&amp;W16, $C$5:$C$258, "&lt;="&amp;W18, $A$5:$A$258, "&lt;&gt;F",$G$5:$G$258, "C" )</f>
        <v>0</v>
      </c>
      <c r="X14" s="2263">
        <f>COUNTIFS($C$5:$C$258, "&gt;="&amp;X16, $C$5:$C$258, "&lt;="&amp;X18, $A$5:$A$258, "&lt;&gt;F",$G$5:$G$258, "C" )</f>
        <v>2</v>
      </c>
      <c r="Y14" s="2263">
        <f>COUNTIFS($C$5:$C$258, "&gt;="&amp;Y16, $C$5:$C$258, "&lt;="&amp;Y18, $A$5:$A$258, "&lt;&gt;F",$G$5:$G$258, "C" )</f>
        <v>0</v>
      </c>
      <c r="Z14" s="2263">
        <f>COUNTIFS($C$5:$C$258,"&gt;="&amp;Z20, $C$5:$C$258, "&lt;="&amp;Z21, $A$5:$A$258, "&lt;&gt;F",$G$5:$G$258, "A")</f>
        <v>0</v>
      </c>
      <c r="AA14" s="2263">
        <f>SUM(U14:Y14)</f>
        <v>2</v>
      </c>
      <c r="AB14" s="2268"/>
      <c r="AC14" s="2268"/>
      <c r="AD14" s="2268"/>
      <c r="AE14" s="2268"/>
      <c r="AF14" s="2268"/>
      <c r="AG14" s="2268"/>
      <c r="AH14" s="2268"/>
      <c r="AI14" s="2268"/>
      <c r="AJ14" s="2268"/>
      <c r="AK14" s="2268"/>
      <c r="AL14" s="2268"/>
      <c r="AM14" s="2268"/>
      <c r="AN14" s="2268"/>
      <c r="AO14" s="2268"/>
    </row>
    <row r="15" spans="1:91" s="771" customFormat="1" ht="33.75" customHeight="1">
      <c r="A15" s="271" t="s">
        <v>1588</v>
      </c>
      <c r="B15" s="201" t="s">
        <v>1679</v>
      </c>
      <c r="C15" s="221">
        <v>41675</v>
      </c>
      <c r="D15" s="763">
        <v>45323</v>
      </c>
      <c r="E15" s="530" t="str">
        <f t="shared" ca="1" si="0"/>
        <v>CADUCADO</v>
      </c>
      <c r="F15" s="530" t="str">
        <f t="shared" ca="1" si="1"/>
        <v>ALERTA</v>
      </c>
      <c r="G15" s="201" t="s">
        <v>1277</v>
      </c>
      <c r="H15" s="285" t="s">
        <v>1272</v>
      </c>
      <c r="I15" s="206" t="s">
        <v>1683</v>
      </c>
      <c r="J15" s="880" t="s">
        <v>767</v>
      </c>
      <c r="K15" s="290" t="s">
        <v>1686</v>
      </c>
      <c r="L15" s="769"/>
      <c r="M15" s="769" t="str">
        <f t="shared" si="2"/>
        <v>D1212-168</v>
      </c>
      <c r="N15" s="769" t="str">
        <f>IF(ISNUMBER(FIND("/",#REF!,1)),MID(#REF!,FIND("/",#REF!,1)+1,LEN(#REF!)),"")</f>
        <v/>
      </c>
      <c r="O15" s="770"/>
      <c r="P15" s="770"/>
      <c r="Q15" s="2266"/>
      <c r="R15" s="2266"/>
      <c r="S15" s="2266"/>
      <c r="T15" s="2269" t="s">
        <v>2743</v>
      </c>
      <c r="U15" s="2263">
        <f>COUNTIFS($C$5:$C$258, "&gt;="&amp;U16, $C$5:$C$258, "&lt;="&amp;U18, $A$5:$A$258, "&lt;&gt;F",$G$5:$G$258, "D" )</f>
        <v>0</v>
      </c>
      <c r="V15" s="2263">
        <f>COUNTIFS($C$5:$C$258, "&gt;="&amp;V16, $C$5:$C$258, "&lt;="&amp;V18, $A$5:$A$258, "&lt;&gt;F",$G$5:$G$258, "D" )</f>
        <v>0</v>
      </c>
      <c r="W15" s="2263">
        <f>COUNTIFS($C$5:$C$258, "&gt;="&amp;W16, $C$5:$C$258, "&lt;="&amp;W18, $A$5:$A$258, "&lt;&gt;F",$G$5:$G$258, "D" )</f>
        <v>0</v>
      </c>
      <c r="X15" s="2263">
        <f>COUNTIFS($C$5:$C$258, "&gt;="&amp;X16, $C$5:$C$258, "&lt;="&amp;X18, $A$5:$A$258, "&lt;&gt;F",$G$5:$G$258, "D" )</f>
        <v>0</v>
      </c>
      <c r="Y15" s="2263">
        <f>COUNTIFS($C$5:$C$258, "&gt;="&amp;Y16, $C$5:$C$258, "&lt;="&amp;Y18, $A$5:$A$258, "&lt;&gt;F",$G$5:$G$258, "D" )</f>
        <v>0</v>
      </c>
      <c r="Z15" s="2263">
        <f>COUNTIFS($C$5:$C$258,"&gt;="&amp;Z21, $C$5:$C$258, "&lt;="&amp;Z22, $A$5:$A$258, "&lt;&gt;F",$G$5:$G$258, "A")</f>
        <v>0</v>
      </c>
      <c r="AA15" s="2263">
        <f>SUM(U15:Y15)</f>
        <v>0</v>
      </c>
      <c r="AB15" s="2268"/>
      <c r="AC15" s="2268"/>
      <c r="AD15" s="2268"/>
      <c r="AE15" s="2268"/>
      <c r="AF15" s="2268"/>
      <c r="AG15" s="2268"/>
      <c r="AH15" s="2268"/>
      <c r="AI15" s="2268"/>
      <c r="AJ15" s="2268"/>
      <c r="AK15" s="2268"/>
      <c r="AL15" s="2268"/>
      <c r="AM15" s="2268"/>
      <c r="AN15" s="2268"/>
      <c r="AO15" s="2268"/>
    </row>
    <row r="16" spans="1:91" s="771" customFormat="1">
      <c r="A16" s="271" t="s">
        <v>1588</v>
      </c>
      <c r="B16" s="201" t="s">
        <v>1680</v>
      </c>
      <c r="C16" s="221">
        <v>41675</v>
      </c>
      <c r="D16" s="763">
        <v>45323</v>
      </c>
      <c r="E16" s="530" t="str">
        <f t="shared" ca="1" si="0"/>
        <v>CADUCADO</v>
      </c>
      <c r="F16" s="530" t="str">
        <f t="shared" ca="1" si="1"/>
        <v>ALERTA</v>
      </c>
      <c r="G16" s="201" t="s">
        <v>1277</v>
      </c>
      <c r="H16" s="285" t="s">
        <v>1273</v>
      </c>
      <c r="I16" s="206" t="s">
        <v>768</v>
      </c>
      <c r="J16" s="880" t="s">
        <v>769</v>
      </c>
      <c r="K16" s="290" t="s">
        <v>1687</v>
      </c>
      <c r="L16" s="769"/>
      <c r="M16" s="769" t="str">
        <f t="shared" si="2"/>
        <v>D1212-168</v>
      </c>
      <c r="N16" s="769" t="str">
        <f>IF(ISNUMBER(FIND("/",#REF!,1)),MID(#REF!,FIND("/",#REF!,1)+1,LEN(#REF!)),"")</f>
        <v/>
      </c>
      <c r="O16" s="770"/>
      <c r="P16" s="770"/>
      <c r="Q16" s="2266"/>
      <c r="R16" s="2266"/>
      <c r="S16" s="2266"/>
      <c r="T16" s="2270"/>
      <c r="U16" s="2271">
        <v>40909</v>
      </c>
      <c r="V16" s="2271">
        <v>41275</v>
      </c>
      <c r="W16" s="2271">
        <v>41640</v>
      </c>
      <c r="X16" s="2271">
        <v>42005</v>
      </c>
      <c r="Y16" s="2271">
        <v>42370</v>
      </c>
      <c r="Z16" s="2271">
        <v>40909</v>
      </c>
      <c r="AA16" s="2270"/>
      <c r="AB16" s="2268"/>
      <c r="AC16" s="2268"/>
      <c r="AD16" s="2268"/>
      <c r="AE16" s="2268"/>
      <c r="AF16" s="2268"/>
      <c r="AG16" s="2268"/>
      <c r="AH16" s="2268"/>
      <c r="AI16" s="2268"/>
      <c r="AJ16" s="2268"/>
      <c r="AK16" s="2268"/>
      <c r="AL16" s="2268"/>
      <c r="AM16" s="2268"/>
      <c r="AN16" s="2268"/>
      <c r="AO16" s="2268"/>
    </row>
    <row r="17" spans="1:41" s="771" customFormat="1" ht="45">
      <c r="A17" s="884" t="s">
        <v>1597</v>
      </c>
      <c r="B17" s="608" t="s">
        <v>2130</v>
      </c>
      <c r="C17" s="882">
        <v>42305</v>
      </c>
      <c r="D17" s="883">
        <v>44105</v>
      </c>
      <c r="E17" s="1313" t="str">
        <f t="shared" ca="1" si="0"/>
        <v>CADUCADO</v>
      </c>
      <c r="F17" s="1313" t="str">
        <f t="shared" ca="1" si="1"/>
        <v>ALERTA</v>
      </c>
      <c r="G17" s="608" t="s">
        <v>1278</v>
      </c>
      <c r="H17" s="875" t="s">
        <v>2131</v>
      </c>
      <c r="I17" s="885" t="s">
        <v>2132</v>
      </c>
      <c r="J17" s="886" t="s">
        <v>2133</v>
      </c>
      <c r="K17" s="887" t="s">
        <v>2134</v>
      </c>
      <c r="L17" s="769"/>
      <c r="M17" s="769"/>
      <c r="N17" s="769"/>
      <c r="O17" s="770"/>
      <c r="P17" s="770"/>
      <c r="Q17" s="2266"/>
      <c r="R17" s="2266"/>
      <c r="S17" s="2266"/>
      <c r="T17" s="2270"/>
      <c r="U17" s="2271"/>
      <c r="V17" s="2271"/>
      <c r="W17" s="2271"/>
      <c r="X17" s="2271"/>
      <c r="Y17" s="2271"/>
      <c r="Z17" s="2271"/>
      <c r="AA17" s="2270"/>
      <c r="AB17" s="2268"/>
      <c r="AC17" s="2268"/>
      <c r="AD17" s="2268"/>
      <c r="AE17" s="2268"/>
      <c r="AF17" s="2268"/>
      <c r="AG17" s="2268"/>
      <c r="AH17" s="2268"/>
      <c r="AI17" s="2268"/>
      <c r="AJ17" s="2268"/>
      <c r="AK17" s="2268"/>
      <c r="AL17" s="2268"/>
      <c r="AM17" s="2268"/>
      <c r="AN17" s="2268"/>
      <c r="AO17" s="2268"/>
    </row>
    <row r="18" spans="1:41" s="779" customFormat="1" ht="35.25" customHeight="1">
      <c r="A18" s="888" t="s">
        <v>1597</v>
      </c>
      <c r="B18" s="889" t="s">
        <v>2137</v>
      </c>
      <c r="C18" s="890">
        <v>42305</v>
      </c>
      <c r="D18" s="891">
        <v>44105</v>
      </c>
      <c r="E18" s="1314" t="str">
        <f ca="1">IF(D18&lt;=$T$2,"CADUCADO","VIGENTE")</f>
        <v>CADUCADO</v>
      </c>
      <c r="F18" s="1314" t="str">
        <f ca="1">IF($T$2&gt;=(EDATE(D18,-4)),"ALERTA","OK")</f>
        <v>ALERTA</v>
      </c>
      <c r="G18" s="889" t="s">
        <v>1278</v>
      </c>
      <c r="H18" s="892" t="s">
        <v>2138</v>
      </c>
      <c r="I18" s="893" t="s">
        <v>2139</v>
      </c>
      <c r="J18" s="894" t="s">
        <v>2133</v>
      </c>
      <c r="K18" s="895" t="s">
        <v>2140</v>
      </c>
      <c r="L18" s="633"/>
      <c r="M18" s="777" t="e">
        <f>IF(ISNUMBER(FIND("/",#REF!,1)),MID(#REF!,1,FIND("/",#REF!,1)-1),#REF!)</f>
        <v>#REF!</v>
      </c>
      <c r="N18" s="777" t="str">
        <f>IF(ISNUMBER(FIND("/",#REF!,1)),MID(#REF!,FIND("/",#REF!,1)+1,LEN(#REF!)),"")</f>
        <v/>
      </c>
      <c r="O18" s="778"/>
      <c r="P18" s="778"/>
      <c r="Q18" s="2207"/>
      <c r="R18" s="2207"/>
      <c r="S18" s="2207"/>
      <c r="T18" s="2270"/>
      <c r="U18" s="2272">
        <v>41274</v>
      </c>
      <c r="V18" s="2272">
        <v>41639</v>
      </c>
      <c r="W18" s="2272">
        <v>42004</v>
      </c>
      <c r="X18" s="2272">
        <v>42369</v>
      </c>
      <c r="Y18" s="2272">
        <v>42735</v>
      </c>
      <c r="Z18" s="2272">
        <v>42735</v>
      </c>
      <c r="AA18" s="2270"/>
      <c r="AB18" s="2208"/>
      <c r="AC18" s="2208"/>
      <c r="AD18" s="2208"/>
      <c r="AE18" s="2208"/>
      <c r="AF18" s="2208"/>
      <c r="AG18" s="2208"/>
      <c r="AH18" s="2208"/>
      <c r="AI18" s="2208"/>
      <c r="AJ18" s="2208"/>
      <c r="AK18" s="2208"/>
      <c r="AL18" s="2208"/>
      <c r="AM18" s="2208"/>
      <c r="AN18" s="2208"/>
      <c r="AO18" s="2208"/>
    </row>
    <row r="19" spans="1:41" ht="30">
      <c r="A19" s="896" t="s">
        <v>1587</v>
      </c>
      <c r="B19" s="897" t="s">
        <v>3164</v>
      </c>
      <c r="C19" s="898">
        <v>43025</v>
      </c>
      <c r="D19" s="899">
        <v>44851</v>
      </c>
      <c r="E19" s="1315" t="str">
        <f t="shared" ca="1" si="0"/>
        <v>CADUCADO</v>
      </c>
      <c r="F19" s="1315" t="str">
        <f t="shared" ca="1" si="1"/>
        <v>ALERTA</v>
      </c>
      <c r="G19" s="897" t="s">
        <v>1278</v>
      </c>
      <c r="H19" s="900" t="s">
        <v>3163</v>
      </c>
      <c r="I19" s="901" t="s">
        <v>3165</v>
      </c>
      <c r="J19" s="902" t="s">
        <v>3166</v>
      </c>
      <c r="K19" s="903" t="s">
        <v>3167</v>
      </c>
      <c r="L19" s="135"/>
      <c r="M19" s="48" t="e">
        <f>IF(ISNUMBER(FIND("/",#REF!,1)),MID(#REF!,1,FIND("/",#REF!,1)-1),#REF!)</f>
        <v>#REF!</v>
      </c>
      <c r="N19" s="48" t="str">
        <f>IF(ISNUMBER(FIND("/",#REF!,1)),MID(#REF!,FIND("/",#REF!,1)+1,LEN(#REF!)),"")</f>
        <v/>
      </c>
      <c r="O19" s="330"/>
      <c r="P19" s="330"/>
      <c r="Q19" s="2096"/>
      <c r="R19" s="2096"/>
      <c r="S19" s="2096"/>
      <c r="T19" s="2096"/>
      <c r="U19" s="2096"/>
      <c r="V19" s="2096"/>
      <c r="W19" s="2096"/>
    </row>
    <row r="20" spans="1:41" ht="45">
      <c r="A20" s="353" t="s">
        <v>1587</v>
      </c>
      <c r="B20" s="201" t="s">
        <v>5081</v>
      </c>
      <c r="C20" s="1658">
        <v>43084</v>
      </c>
      <c r="D20" s="1659">
        <v>44926</v>
      </c>
      <c r="E20" s="1659" t="str">
        <f ca="1">IF(D20&lt;=$T$2,"CADUCADO","VIGENTE")</f>
        <v>CADUCADO</v>
      </c>
      <c r="F20" s="1659" t="str">
        <f ca="1">IF($T$2&gt;=(EDATE(D20,-4)),"ALERTA","OK")</f>
        <v>ALERTA</v>
      </c>
      <c r="G20" s="201" t="s">
        <v>1277</v>
      </c>
      <c r="H20" s="1660" t="s">
        <v>5080</v>
      </c>
      <c r="I20" s="1661" t="s">
        <v>5082</v>
      </c>
      <c r="J20" s="1662" t="s">
        <v>5083</v>
      </c>
      <c r="K20" s="634" t="s">
        <v>5084</v>
      </c>
      <c r="L20" s="135"/>
      <c r="M20" s="48" t="e">
        <f>IF(ISNUMBER(FIND("/",#REF!,1)),MID(#REF!,1,FIND("/",#REF!,1)-1),#REF!)</f>
        <v>#REF!</v>
      </c>
      <c r="N20" s="48" t="str">
        <f>IF(ISNUMBER(FIND("/",#REF!,1)),MID(#REF!,FIND("/",#REF!,1)+1,LEN(#REF!)),"")</f>
        <v/>
      </c>
      <c r="O20" s="330"/>
      <c r="P20" s="330"/>
      <c r="Q20" s="2096"/>
      <c r="R20" s="2096"/>
      <c r="S20" s="2096"/>
      <c r="T20" s="2096"/>
      <c r="U20" s="2096"/>
      <c r="V20" s="2096"/>
      <c r="W20" s="2096"/>
    </row>
    <row r="21" spans="1:41" ht="45">
      <c r="A21" s="888" t="s">
        <v>1597</v>
      </c>
      <c r="B21" s="889" t="s">
        <v>3225</v>
      </c>
      <c r="C21" s="890">
        <v>43145</v>
      </c>
      <c r="D21" s="891">
        <v>44971</v>
      </c>
      <c r="E21" s="891" t="str">
        <f ca="1">IF(D21&lt;=$T$2,"CADUCADO","VIGENTE")</f>
        <v>CADUCADO</v>
      </c>
      <c r="F21" s="891" t="str">
        <f ca="1">IF($T$2&gt;=(EDATE(D21,-4)),"ALERTA","OK")</f>
        <v>ALERTA</v>
      </c>
      <c r="G21" s="889" t="s">
        <v>1277</v>
      </c>
      <c r="H21" s="892" t="s">
        <v>3226</v>
      </c>
      <c r="I21" s="914" t="s">
        <v>3227</v>
      </c>
      <c r="J21" s="894" t="s">
        <v>3226</v>
      </c>
      <c r="K21" s="895" t="s">
        <v>3228</v>
      </c>
      <c r="L21" s="135"/>
      <c r="M21" s="48" t="e">
        <f>IF(ISNUMBER(FIND("/",#REF!,1)),MID(#REF!,1,FIND("/",#REF!,1)-1),#REF!)</f>
        <v>#REF!</v>
      </c>
      <c r="N21" s="48" t="str">
        <f>IF(ISNUMBER(FIND("/",#REF!,1)),MID(#REF!,FIND("/",#REF!,1)+1,LEN(#REF!)),"")</f>
        <v/>
      </c>
      <c r="O21" s="330"/>
      <c r="P21" s="330"/>
      <c r="Q21" s="2096"/>
      <c r="R21" s="2096"/>
      <c r="S21" s="2096"/>
      <c r="T21" s="2096"/>
      <c r="U21" s="2096"/>
      <c r="V21" s="2096"/>
      <c r="W21" s="2096"/>
    </row>
    <row r="22" spans="1:41" ht="45">
      <c r="A22" s="927" t="s">
        <v>1589</v>
      </c>
      <c r="B22" s="188" t="s">
        <v>3236</v>
      </c>
      <c r="C22" s="189">
        <v>43172</v>
      </c>
      <c r="D22" s="313">
        <v>44998</v>
      </c>
      <c r="E22" s="313" t="str">
        <f ca="1">IF(D22&lt;=$T$2,"CADUCADO","VIGENTE")</f>
        <v>CADUCADO</v>
      </c>
      <c r="F22" s="313" t="str">
        <f ca="1">IF($T$2&gt;=(EDATE(D22,-4)),"ALERTA","OK")</f>
        <v>ALERTA</v>
      </c>
      <c r="G22" s="188" t="s">
        <v>1277</v>
      </c>
      <c r="H22" s="191" t="s">
        <v>3244</v>
      </c>
      <c r="I22" s="929" t="s">
        <v>3237</v>
      </c>
      <c r="J22" s="928"/>
      <c r="K22" s="800"/>
      <c r="L22" s="135"/>
      <c r="M22" s="48" t="e">
        <f>IF(ISNUMBER(FIND("/",#REF!,1)),MID(#REF!,1,FIND("/",#REF!,1)-1),#REF!)</f>
        <v>#REF!</v>
      </c>
      <c r="N22" s="48" t="str">
        <f>IF(ISNUMBER(FIND("/",#REF!,1)),MID(#REF!,FIND("/",#REF!,1)+1,LEN(#REF!)),"")</f>
        <v/>
      </c>
      <c r="O22" s="330"/>
      <c r="P22" s="330"/>
      <c r="Q22" s="2096"/>
      <c r="R22" s="2096"/>
      <c r="S22" s="2096"/>
      <c r="T22" s="2096"/>
      <c r="U22" s="2096"/>
      <c r="V22" s="2096"/>
      <c r="W22" s="2096"/>
    </row>
    <row r="23" spans="1:41" ht="45">
      <c r="A23" s="353" t="s">
        <v>1588</v>
      </c>
      <c r="B23" s="201" t="s">
        <v>3242</v>
      </c>
      <c r="C23" s="221">
        <v>43172</v>
      </c>
      <c r="D23" s="303">
        <v>44998</v>
      </c>
      <c r="E23" s="303" t="str">
        <f ca="1">IF(D23&lt;=$T$2,"CADUCADO","VIGENTE")</f>
        <v>CADUCADO</v>
      </c>
      <c r="F23" s="303" t="str">
        <f ca="1">IF($T$2&gt;=(EDATE(D23,-4)),"ALERTA","OK")</f>
        <v>ALERTA</v>
      </c>
      <c r="G23" s="201" t="s">
        <v>1277</v>
      </c>
      <c r="H23" s="285" t="s">
        <v>3240</v>
      </c>
      <c r="I23" s="206" t="s">
        <v>3237</v>
      </c>
      <c r="J23" s="609" t="s">
        <v>1585</v>
      </c>
      <c r="K23" s="634" t="s">
        <v>3238</v>
      </c>
      <c r="L23" s="135"/>
      <c r="M23" s="48" t="e">
        <f>IF(ISNUMBER(FIND("/",#REF!,1)),MID(#REF!,1,FIND("/",#REF!,1)-1),#REF!)</f>
        <v>#REF!</v>
      </c>
      <c r="N23" s="48" t="str">
        <f>IF(ISNUMBER(FIND("/",#REF!,1)),MID(#REF!,FIND("/",#REF!,1)+1,LEN(#REF!)),"")</f>
        <v/>
      </c>
      <c r="O23" s="330"/>
      <c r="P23" s="330"/>
      <c r="Q23" s="2096"/>
      <c r="R23" s="2096"/>
      <c r="S23" s="2096"/>
      <c r="T23" s="2096"/>
      <c r="U23" s="2096"/>
      <c r="V23" s="2096"/>
      <c r="W23" s="2096"/>
    </row>
    <row r="24" spans="1:41" ht="51" customHeight="1">
      <c r="A24" s="923" t="s">
        <v>1588</v>
      </c>
      <c r="B24" s="609" t="s">
        <v>3243</v>
      </c>
      <c r="C24" s="610">
        <v>43172</v>
      </c>
      <c r="D24" s="611">
        <v>44998</v>
      </c>
      <c r="E24" s="611" t="str">
        <f ca="1">IF(D24&lt;=$T$2,"CADUCADO","VIGENTE")</f>
        <v>CADUCADO</v>
      </c>
      <c r="F24" s="611" t="str">
        <f ca="1">IF($T$2&gt;=(EDATE(D24,-4)),"ALERTA","OK")</f>
        <v>ALERTA</v>
      </c>
      <c r="G24" s="609" t="s">
        <v>1277</v>
      </c>
      <c r="H24" s="614" t="s">
        <v>3241</v>
      </c>
      <c r="I24" s="612" t="s">
        <v>3237</v>
      </c>
      <c r="J24" s="609" t="s">
        <v>1585</v>
      </c>
      <c r="K24" s="801" t="s">
        <v>3239</v>
      </c>
      <c r="L24" s="135"/>
      <c r="M24" s="48" t="e">
        <f>IF(ISNUMBER(FIND("/",#REF!,1)),MID(#REF!,1,FIND("/",#REF!,1)-1),#REF!)</f>
        <v>#REF!</v>
      </c>
      <c r="N24" s="48" t="str">
        <f>IF(ISNUMBER(FIND("/",#REF!,1)),MID(#REF!,FIND("/",#REF!,1)+1,LEN(#REF!)),"")</f>
        <v/>
      </c>
      <c r="O24" s="330"/>
      <c r="P24" s="330"/>
      <c r="Q24" s="2096"/>
      <c r="R24" s="2096"/>
      <c r="S24" s="2096"/>
      <c r="T24" s="2096"/>
      <c r="U24" s="2096"/>
      <c r="V24" s="2096"/>
      <c r="W24" s="2096"/>
    </row>
    <row r="25" spans="1:41" s="384" customFormat="1" ht="34.5" customHeight="1">
      <c r="A25" s="353" t="s">
        <v>1587</v>
      </c>
      <c r="B25" s="201" t="s">
        <v>3258</v>
      </c>
      <c r="C25" s="221">
        <v>43172</v>
      </c>
      <c r="D25" s="303">
        <v>44998</v>
      </c>
      <c r="E25" s="303" t="str">
        <f t="shared" ref="E25:E35" ca="1" si="3">IF(D25&lt;=$T$2,"CADUCADO","VIGENTE")</f>
        <v>CADUCADO</v>
      </c>
      <c r="F25" s="303" t="str">
        <f t="shared" ref="F25:F35" ca="1" si="4">IF($T$2&gt;=(EDATE(D25,-4)),"ALERTA","OK")</f>
        <v>ALERTA</v>
      </c>
      <c r="G25" s="201" t="s">
        <v>1277</v>
      </c>
      <c r="H25" s="285" t="s">
        <v>3259</v>
      </c>
      <c r="I25" s="206" t="s">
        <v>3260</v>
      </c>
      <c r="J25" s="201" t="s">
        <v>3261</v>
      </c>
      <c r="K25" s="634" t="s">
        <v>3262</v>
      </c>
      <c r="L25" s="136"/>
      <c r="M25" s="361" t="e">
        <f>IF(ISNUMBER(FIND("/",#REF!,1)),MID(#REF!,1,FIND("/",#REF!,1)-1),#REF!)</f>
        <v>#REF!</v>
      </c>
      <c r="N25" s="361" t="str">
        <f>IF(ISNUMBER(FIND("/",#REF!,1)),MID(#REF!,FIND("/",#REF!,1)+1,LEN(#REF!)),"")</f>
        <v/>
      </c>
      <c r="O25" s="383"/>
      <c r="P25" s="383"/>
      <c r="Q25" s="2096"/>
      <c r="R25" s="2096"/>
      <c r="S25" s="2096"/>
      <c r="T25" s="2096"/>
      <c r="U25" s="2096"/>
      <c r="V25" s="2096"/>
      <c r="W25" s="2096"/>
      <c r="X25" s="2009"/>
      <c r="Y25" s="2009"/>
      <c r="Z25" s="2009"/>
      <c r="AA25" s="2009"/>
      <c r="AB25" s="2009"/>
      <c r="AC25" s="2009"/>
      <c r="AD25" s="2009"/>
      <c r="AE25" s="2009"/>
      <c r="AF25" s="2009"/>
      <c r="AG25" s="2009"/>
      <c r="AH25" s="2009"/>
      <c r="AI25" s="2009"/>
      <c r="AJ25" s="2009"/>
      <c r="AK25" s="2009"/>
      <c r="AL25" s="2009"/>
      <c r="AM25" s="2009"/>
      <c r="AN25" s="2009"/>
      <c r="AO25" s="2009"/>
    </row>
    <row r="26" spans="1:41" s="384" customFormat="1" ht="48" customHeight="1">
      <c r="A26" s="353" t="s">
        <v>1587</v>
      </c>
      <c r="B26" s="201" t="s">
        <v>3263</v>
      </c>
      <c r="C26" s="221">
        <v>43172</v>
      </c>
      <c r="D26" s="303">
        <v>44998</v>
      </c>
      <c r="E26" s="303" t="str">
        <f t="shared" ca="1" si="3"/>
        <v>CADUCADO</v>
      </c>
      <c r="F26" s="303" t="str">
        <f t="shared" ca="1" si="4"/>
        <v>ALERTA</v>
      </c>
      <c r="G26" s="201" t="s">
        <v>1277</v>
      </c>
      <c r="H26" s="285" t="s">
        <v>3264</v>
      </c>
      <c r="I26" s="206" t="s">
        <v>3265</v>
      </c>
      <c r="J26" s="201" t="s">
        <v>1579</v>
      </c>
      <c r="K26" s="634" t="s">
        <v>3266</v>
      </c>
      <c r="L26" s="136"/>
      <c r="M26" s="361"/>
      <c r="N26" s="361"/>
      <c r="O26" s="383"/>
      <c r="P26" s="383"/>
      <c r="Q26" s="2096"/>
      <c r="R26" s="2096"/>
      <c r="S26" s="2096"/>
      <c r="T26" s="2096"/>
      <c r="U26" s="2096"/>
      <c r="V26" s="2096"/>
      <c r="W26" s="2096"/>
      <c r="X26" s="2009"/>
      <c r="Y26" s="2009"/>
      <c r="Z26" s="2009"/>
      <c r="AA26" s="2009"/>
      <c r="AB26" s="2009"/>
      <c r="AC26" s="2009"/>
      <c r="AD26" s="2009"/>
      <c r="AE26" s="2009"/>
      <c r="AF26" s="2009"/>
      <c r="AG26" s="2009"/>
      <c r="AH26" s="2009"/>
      <c r="AI26" s="2009"/>
      <c r="AJ26" s="2009"/>
      <c r="AK26" s="2009"/>
      <c r="AL26" s="2009"/>
      <c r="AM26" s="2009"/>
      <c r="AN26" s="2009"/>
      <c r="AO26" s="2009"/>
    </row>
    <row r="27" spans="1:41" s="918" customFormat="1" ht="34.5" customHeight="1">
      <c r="A27" s="930" t="s">
        <v>1597</v>
      </c>
      <c r="B27" s="608" t="s">
        <v>3245</v>
      </c>
      <c r="C27" s="882">
        <v>43173</v>
      </c>
      <c r="D27" s="883">
        <v>44999</v>
      </c>
      <c r="E27" s="883" t="str">
        <f t="shared" ca="1" si="3"/>
        <v>CADUCADO</v>
      </c>
      <c r="F27" s="883" t="str">
        <f t="shared" ca="1" si="4"/>
        <v>ALERTA</v>
      </c>
      <c r="G27" s="608" t="s">
        <v>1277</v>
      </c>
      <c r="H27" s="875" t="s">
        <v>3246</v>
      </c>
      <c r="I27" s="931" t="s">
        <v>3247</v>
      </c>
      <c r="J27" s="886" t="s">
        <v>3248</v>
      </c>
      <c r="K27" s="932" t="s">
        <v>3249</v>
      </c>
      <c r="L27" s="915"/>
      <c r="M27" s="916"/>
      <c r="N27" s="916"/>
      <c r="O27" s="917"/>
      <c r="P27" s="917"/>
      <c r="Q27" s="2273"/>
      <c r="R27" s="2273"/>
      <c r="S27" s="2273"/>
      <c r="T27" s="2273"/>
      <c r="U27" s="2273"/>
      <c r="V27" s="2273"/>
      <c r="W27" s="2273"/>
      <c r="X27" s="2274"/>
      <c r="Y27" s="2274"/>
      <c r="Z27" s="2274"/>
      <c r="AA27" s="2274"/>
      <c r="AB27" s="2274"/>
      <c r="AC27" s="2274"/>
      <c r="AD27" s="2274"/>
      <c r="AE27" s="2274"/>
      <c r="AF27" s="2274"/>
      <c r="AG27" s="2274"/>
      <c r="AH27" s="2274"/>
      <c r="AI27" s="2274"/>
      <c r="AJ27" s="2274"/>
      <c r="AK27" s="2274"/>
      <c r="AL27" s="2274"/>
      <c r="AM27" s="2274"/>
      <c r="AN27" s="2274"/>
      <c r="AO27" s="2274"/>
    </row>
    <row r="28" spans="1:41" s="926" customFormat="1" ht="44.25" customHeight="1">
      <c r="A28" s="353" t="s">
        <v>1587</v>
      </c>
      <c r="B28" s="201" t="s">
        <v>3357</v>
      </c>
      <c r="C28" s="221">
        <v>43231</v>
      </c>
      <c r="D28" s="303">
        <v>45057</v>
      </c>
      <c r="E28" s="303" t="str">
        <f t="shared" ca="1" si="3"/>
        <v>CADUCADO</v>
      </c>
      <c r="F28" s="303" t="str">
        <f t="shared" ca="1" si="4"/>
        <v>ALERTA</v>
      </c>
      <c r="G28" s="201" t="s">
        <v>1277</v>
      </c>
      <c r="H28" s="285" t="s">
        <v>3364</v>
      </c>
      <c r="I28" s="206" t="s">
        <v>3359</v>
      </c>
      <c r="J28" s="201" t="s">
        <v>3212</v>
      </c>
      <c r="K28" s="634" t="s">
        <v>3363</v>
      </c>
      <c r="L28" s="924"/>
      <c r="M28" s="924"/>
      <c r="N28" s="924"/>
      <c r="O28" s="925"/>
      <c r="P28" s="925"/>
      <c r="Q28" s="2275"/>
      <c r="R28" s="2275"/>
      <c r="S28" s="2275"/>
      <c r="T28" s="2275"/>
      <c r="U28" s="2275"/>
      <c r="V28" s="2275"/>
      <c r="W28" s="2275"/>
      <c r="X28" s="2276"/>
      <c r="Y28" s="2276"/>
      <c r="Z28" s="2276"/>
      <c r="AA28" s="2276"/>
      <c r="AB28" s="2276"/>
      <c r="AC28" s="2276"/>
      <c r="AD28" s="2276"/>
      <c r="AE28" s="2276"/>
      <c r="AF28" s="2276"/>
      <c r="AG28" s="2276"/>
      <c r="AH28" s="2276"/>
      <c r="AI28" s="2276"/>
      <c r="AJ28" s="2276"/>
      <c r="AK28" s="2276"/>
      <c r="AL28" s="2276"/>
      <c r="AM28" s="2276"/>
      <c r="AN28" s="2276"/>
      <c r="AO28" s="2276"/>
    </row>
    <row r="29" spans="1:41" s="918" customFormat="1" ht="51" customHeight="1">
      <c r="A29" s="353" t="s">
        <v>1587</v>
      </c>
      <c r="B29" s="201" t="s">
        <v>3367</v>
      </c>
      <c r="C29" s="221">
        <v>43231</v>
      </c>
      <c r="D29" s="303">
        <v>45057</v>
      </c>
      <c r="E29" s="303" t="str">
        <f t="shared" ca="1" si="3"/>
        <v>CADUCADO</v>
      </c>
      <c r="F29" s="303" t="str">
        <f t="shared" ca="1" si="4"/>
        <v>ALERTA</v>
      </c>
      <c r="G29" s="201"/>
      <c r="H29" s="285" t="s">
        <v>3366</v>
      </c>
      <c r="I29" s="206" t="s">
        <v>3368</v>
      </c>
      <c r="J29" s="201" t="s">
        <v>3212</v>
      </c>
      <c r="K29" s="672" t="s">
        <v>3369</v>
      </c>
      <c r="L29" s="915"/>
      <c r="M29" s="916"/>
      <c r="N29" s="916"/>
      <c r="O29" s="917"/>
      <c r="P29" s="917"/>
      <c r="Q29" s="2273"/>
      <c r="R29" s="2273"/>
      <c r="S29" s="2273"/>
      <c r="T29" s="2273"/>
      <c r="U29" s="2273"/>
      <c r="V29" s="2273"/>
      <c r="W29" s="2273"/>
      <c r="X29" s="2274"/>
      <c r="Y29" s="2274"/>
      <c r="Z29" s="2274"/>
      <c r="AA29" s="2274"/>
      <c r="AB29" s="2274"/>
      <c r="AC29" s="2274"/>
      <c r="AD29" s="2274"/>
      <c r="AE29" s="2274"/>
      <c r="AF29" s="2274"/>
      <c r="AG29" s="2274"/>
      <c r="AH29" s="2274"/>
      <c r="AI29" s="2274"/>
      <c r="AJ29" s="2274"/>
      <c r="AK29" s="2274"/>
      <c r="AL29" s="2274"/>
      <c r="AM29" s="2274"/>
      <c r="AN29" s="2274"/>
      <c r="AO29" s="2274"/>
    </row>
    <row r="30" spans="1:41" s="922" customFormat="1" ht="49.5" customHeight="1">
      <c r="A30" s="353" t="s">
        <v>1587</v>
      </c>
      <c r="B30" s="201" t="s">
        <v>3365</v>
      </c>
      <c r="C30" s="221">
        <v>43231</v>
      </c>
      <c r="D30" s="303">
        <v>45057</v>
      </c>
      <c r="E30" s="303" t="str">
        <f t="shared" ca="1" si="3"/>
        <v>CADUCADO</v>
      </c>
      <c r="F30" s="303" t="str">
        <f t="shared" ca="1" si="4"/>
        <v>ALERTA</v>
      </c>
      <c r="G30" s="201" t="s">
        <v>1277</v>
      </c>
      <c r="H30" s="285" t="s">
        <v>3358</v>
      </c>
      <c r="I30" s="206" t="s">
        <v>3359</v>
      </c>
      <c r="J30" s="201" t="s">
        <v>3361</v>
      </c>
      <c r="K30" s="634" t="s">
        <v>3360</v>
      </c>
      <c r="L30" s="919"/>
      <c r="M30" s="920"/>
      <c r="N30" s="920"/>
      <c r="O30" s="921"/>
      <c r="P30" s="921"/>
      <c r="Q30" s="2277"/>
      <c r="R30" s="2277"/>
      <c r="S30" s="2277"/>
      <c r="T30" s="2277"/>
      <c r="U30" s="2277"/>
      <c r="V30" s="2277"/>
      <c r="W30" s="2277"/>
      <c r="X30" s="2278"/>
      <c r="Y30" s="2278"/>
      <c r="Z30" s="2278"/>
      <c r="AA30" s="2278"/>
      <c r="AB30" s="2278"/>
      <c r="AC30" s="2278"/>
      <c r="AD30" s="2278"/>
      <c r="AE30" s="2278"/>
      <c r="AF30" s="2278"/>
      <c r="AG30" s="2278"/>
      <c r="AH30" s="2278"/>
      <c r="AI30" s="2278"/>
      <c r="AJ30" s="2278"/>
      <c r="AK30" s="2278"/>
      <c r="AL30" s="2278"/>
      <c r="AM30" s="2278"/>
      <c r="AN30" s="2278"/>
      <c r="AO30" s="2278"/>
    </row>
    <row r="31" spans="1:41" s="384" customFormat="1" ht="35.25" customHeight="1">
      <c r="A31" s="353" t="s">
        <v>1587</v>
      </c>
      <c r="B31" s="201" t="s">
        <v>3356</v>
      </c>
      <c r="C31" s="221">
        <v>43231</v>
      </c>
      <c r="D31" s="303">
        <v>45077</v>
      </c>
      <c r="E31" s="303" t="str">
        <f t="shared" ca="1" si="3"/>
        <v>CADUCADO</v>
      </c>
      <c r="F31" s="303" t="str">
        <f t="shared" ca="1" si="4"/>
        <v>ALERTA</v>
      </c>
      <c r="G31" s="201" t="s">
        <v>1277</v>
      </c>
      <c r="H31" s="285" t="s">
        <v>3353</v>
      </c>
      <c r="I31" s="206" t="s">
        <v>3362</v>
      </c>
      <c r="J31" s="201" t="s">
        <v>3354</v>
      </c>
      <c r="K31" s="634" t="s">
        <v>3355</v>
      </c>
      <c r="L31" s="136"/>
      <c r="M31" s="361"/>
      <c r="N31" s="361"/>
      <c r="O31" s="383"/>
      <c r="P31" s="383"/>
      <c r="Q31" s="2096"/>
      <c r="R31" s="2096"/>
      <c r="S31" s="2096"/>
      <c r="T31" s="2096"/>
      <c r="U31" s="2096"/>
      <c r="V31" s="2096"/>
      <c r="W31" s="2096"/>
      <c r="X31" s="2009"/>
      <c r="Y31" s="2009"/>
      <c r="Z31" s="2009"/>
      <c r="AA31" s="2009"/>
      <c r="AB31" s="2009"/>
      <c r="AC31" s="2009"/>
      <c r="AD31" s="2009"/>
      <c r="AE31" s="2009"/>
      <c r="AF31" s="2009"/>
      <c r="AG31" s="2009"/>
      <c r="AH31" s="2009"/>
      <c r="AI31" s="2009"/>
      <c r="AJ31" s="2009"/>
      <c r="AK31" s="2009"/>
      <c r="AL31" s="2009"/>
      <c r="AM31" s="2009"/>
      <c r="AN31" s="2009"/>
      <c r="AO31" s="2009"/>
    </row>
    <row r="32" spans="1:41" ht="60">
      <c r="A32" s="961" t="s">
        <v>1597</v>
      </c>
      <c r="B32" s="949" t="s">
        <v>3370</v>
      </c>
      <c r="C32" s="962">
        <v>43231</v>
      </c>
      <c r="D32" s="963">
        <v>45057</v>
      </c>
      <c r="E32" s="963" t="str">
        <f t="shared" ca="1" si="3"/>
        <v>CADUCADO</v>
      </c>
      <c r="F32" s="963" t="str">
        <f t="shared" ca="1" si="4"/>
        <v>ALERTA</v>
      </c>
      <c r="G32" s="949" t="s">
        <v>1277</v>
      </c>
      <c r="H32" s="964" t="s">
        <v>3371</v>
      </c>
      <c r="I32" s="965" t="s">
        <v>3372</v>
      </c>
      <c r="J32" s="966" t="s">
        <v>3374</v>
      </c>
      <c r="K32" s="950" t="s">
        <v>3373</v>
      </c>
      <c r="L32" s="135"/>
      <c r="M32" s="48" t="e">
        <f>IF(ISNUMBER(FIND("/",#REF!,1)),MID(#REF!,1,FIND("/",#REF!,1)-1),#REF!)</f>
        <v>#REF!</v>
      </c>
      <c r="N32" s="48" t="str">
        <f>IF(ISNUMBER(FIND("/",#REF!,1)),MID(#REF!,FIND("/",#REF!,1)+1,LEN(#REF!)),"")</f>
        <v/>
      </c>
      <c r="O32" s="330"/>
      <c r="P32" s="330"/>
      <c r="Q32" s="2096"/>
      <c r="R32" s="2096"/>
      <c r="S32" s="2096"/>
      <c r="T32" s="2096"/>
      <c r="U32" s="2096"/>
      <c r="V32" s="2096"/>
      <c r="W32" s="2096"/>
    </row>
    <row r="33" spans="1:23" ht="60">
      <c r="A33" s="961" t="s">
        <v>1597</v>
      </c>
      <c r="B33" s="949" t="s">
        <v>3375</v>
      </c>
      <c r="C33" s="962">
        <v>43231</v>
      </c>
      <c r="D33" s="963">
        <v>45057</v>
      </c>
      <c r="E33" s="963" t="str">
        <f t="shared" ca="1" si="3"/>
        <v>CADUCADO</v>
      </c>
      <c r="F33" s="963" t="str">
        <f t="shared" ca="1" si="4"/>
        <v>ALERTA</v>
      </c>
      <c r="G33" s="949" t="s">
        <v>1277</v>
      </c>
      <c r="H33" s="964" t="s">
        <v>3376</v>
      </c>
      <c r="I33" s="965" t="s">
        <v>3377</v>
      </c>
      <c r="J33" s="966" t="s">
        <v>3378</v>
      </c>
      <c r="K33" s="950" t="s">
        <v>3379</v>
      </c>
      <c r="L33" s="135"/>
      <c r="M33" s="48" t="e">
        <f>IF(ISNUMBER(FIND("/",#REF!,1)),MID(#REF!,1,FIND("/",#REF!,1)-1),#REF!)</f>
        <v>#REF!</v>
      </c>
      <c r="N33" s="48" t="str">
        <f>IF(ISNUMBER(FIND("/",#REF!,1)),MID(#REF!,FIND("/",#REF!,1)+1,LEN(#REF!)),"")</f>
        <v/>
      </c>
      <c r="O33" s="330"/>
      <c r="P33" s="330"/>
      <c r="Q33" s="2096"/>
      <c r="R33" s="2096"/>
      <c r="S33" s="2096"/>
      <c r="T33" s="2096"/>
      <c r="U33" s="2096"/>
      <c r="V33" s="2096"/>
      <c r="W33" s="2096"/>
    </row>
    <row r="34" spans="1:23" ht="45">
      <c r="A34" s="353" t="s">
        <v>1587</v>
      </c>
      <c r="B34" s="201" t="s">
        <v>3739</v>
      </c>
      <c r="C34" s="221">
        <v>43299</v>
      </c>
      <c r="D34" s="303">
        <v>45125</v>
      </c>
      <c r="E34" s="303" t="str">
        <f ca="1">IF(D34&lt;=$T$2,"CADUCADO","VIGENTE")</f>
        <v>CADUCADO</v>
      </c>
      <c r="F34" s="303" t="str">
        <f ca="1">IF($T$2&gt;=(EDATE(D34,-4)),"ALERTA","OK")</f>
        <v>ALERTA</v>
      </c>
      <c r="G34" s="201" t="s">
        <v>1277</v>
      </c>
      <c r="H34" s="285" t="s">
        <v>3735</v>
      </c>
      <c r="I34" s="206" t="s">
        <v>3736</v>
      </c>
      <c r="J34" s="201" t="s">
        <v>3737</v>
      </c>
      <c r="K34" s="634" t="s">
        <v>3738</v>
      </c>
      <c r="L34" s="135"/>
      <c r="O34" s="330"/>
      <c r="P34" s="330"/>
      <c r="Q34" s="2096"/>
      <c r="R34" s="2096"/>
      <c r="S34" s="2096"/>
      <c r="T34" s="2096"/>
      <c r="U34" s="2096"/>
      <c r="V34" s="2096"/>
      <c r="W34" s="2096"/>
    </row>
    <row r="35" spans="1:23" ht="60">
      <c r="A35" s="1138" t="s">
        <v>1589</v>
      </c>
      <c r="B35" s="1139" t="s">
        <v>3729</v>
      </c>
      <c r="C35" s="1140">
        <v>43299</v>
      </c>
      <c r="D35" s="1141">
        <v>45125</v>
      </c>
      <c r="E35" s="1141" t="str">
        <f t="shared" ca="1" si="3"/>
        <v>CADUCADO</v>
      </c>
      <c r="F35" s="1141" t="str">
        <f t="shared" ca="1" si="4"/>
        <v>ALERTA</v>
      </c>
      <c r="G35" s="1139" t="s">
        <v>1278</v>
      </c>
      <c r="H35" s="1142" t="s">
        <v>3722</v>
      </c>
      <c r="I35" s="1143" t="s">
        <v>3723</v>
      </c>
      <c r="J35" s="1144"/>
      <c r="K35" s="1145"/>
      <c r="L35" s="135"/>
      <c r="O35" s="330"/>
      <c r="P35" s="330"/>
      <c r="Q35" s="2096"/>
      <c r="R35" s="2096"/>
      <c r="S35" s="2096"/>
      <c r="T35" s="2096"/>
      <c r="U35" s="2096"/>
      <c r="V35" s="2096"/>
      <c r="W35" s="2096"/>
    </row>
    <row r="36" spans="1:23" ht="30">
      <c r="A36" s="353" t="s">
        <v>1588</v>
      </c>
      <c r="B36" s="201" t="s">
        <v>3729</v>
      </c>
      <c r="C36" s="221">
        <v>43299</v>
      </c>
      <c r="D36" s="303">
        <v>45125</v>
      </c>
      <c r="E36" s="303" t="str">
        <f t="shared" ref="E36:E42" ca="1" si="5">IF(D36&lt;=$T$2,"CADUCADO","VIGENTE")</f>
        <v>CADUCADO</v>
      </c>
      <c r="F36" s="303" t="str">
        <f t="shared" ref="F36:F42" ca="1" si="6">IF($T$2&gt;=(EDATE(D36,-4)),"ALERTA","OK")</f>
        <v>ALERTA</v>
      </c>
      <c r="G36" s="201" t="s">
        <v>1278</v>
      </c>
      <c r="H36" s="285" t="s">
        <v>3724</v>
      </c>
      <c r="I36" s="206"/>
      <c r="J36" s="880" t="s">
        <v>3727</v>
      </c>
      <c r="K36" s="634" t="s">
        <v>3726</v>
      </c>
      <c r="L36" s="135"/>
      <c r="O36" s="330"/>
      <c r="P36" s="330"/>
      <c r="Q36" s="2096"/>
      <c r="R36" s="2096"/>
      <c r="S36" s="2096"/>
      <c r="T36" s="2096"/>
      <c r="U36" s="2096"/>
      <c r="V36" s="2096"/>
      <c r="W36" s="2096"/>
    </row>
    <row r="37" spans="1:23" ht="30">
      <c r="A37" s="353" t="s">
        <v>1588</v>
      </c>
      <c r="B37" s="201" t="s">
        <v>3729</v>
      </c>
      <c r="C37" s="221">
        <v>43299</v>
      </c>
      <c r="D37" s="303">
        <v>45125</v>
      </c>
      <c r="E37" s="303" t="str">
        <f t="shared" ca="1" si="5"/>
        <v>CADUCADO</v>
      </c>
      <c r="F37" s="303" t="str">
        <f t="shared" ca="1" si="6"/>
        <v>ALERTA</v>
      </c>
      <c r="G37" s="201" t="s">
        <v>1278</v>
      </c>
      <c r="H37" s="285" t="s">
        <v>3725</v>
      </c>
      <c r="I37" s="206"/>
      <c r="J37" s="880" t="s">
        <v>3727</v>
      </c>
      <c r="K37" s="634" t="s">
        <v>3728</v>
      </c>
      <c r="L37" s="135"/>
      <c r="O37" s="330"/>
      <c r="P37" s="330"/>
      <c r="Q37" s="2096"/>
      <c r="R37" s="2096"/>
      <c r="S37" s="2096"/>
      <c r="T37" s="2096"/>
      <c r="U37" s="2096"/>
      <c r="V37" s="2096"/>
      <c r="W37" s="2096"/>
    </row>
    <row r="38" spans="1:23" ht="45">
      <c r="A38" s="1183" t="s">
        <v>1596</v>
      </c>
      <c r="B38" s="297" t="s">
        <v>3783</v>
      </c>
      <c r="C38" s="307">
        <v>43413</v>
      </c>
      <c r="D38" s="315">
        <v>45260</v>
      </c>
      <c r="E38" s="315" t="str">
        <f t="shared" ca="1" si="5"/>
        <v>CADUCADO</v>
      </c>
      <c r="F38" s="315" t="str">
        <f t="shared" ca="1" si="6"/>
        <v>ALERTA</v>
      </c>
      <c r="G38" s="297" t="s">
        <v>1277</v>
      </c>
      <c r="H38" s="293" t="s">
        <v>3784</v>
      </c>
      <c r="I38" s="308" t="s">
        <v>3785</v>
      </c>
      <c r="J38" s="1184"/>
      <c r="K38" s="1185" t="s">
        <v>3786</v>
      </c>
      <c r="L38" s="135"/>
      <c r="O38" s="330"/>
      <c r="P38" s="330"/>
      <c r="Q38" s="2096"/>
      <c r="R38" s="2096"/>
      <c r="S38" s="2096"/>
      <c r="T38" s="2096"/>
      <c r="U38" s="2096"/>
      <c r="V38" s="2096"/>
      <c r="W38" s="2096"/>
    </row>
    <row r="39" spans="1:23" ht="30">
      <c r="A39" s="1183" t="s">
        <v>1597</v>
      </c>
      <c r="B39" s="297" t="s">
        <v>3828</v>
      </c>
      <c r="C39" s="307">
        <v>43418</v>
      </c>
      <c r="D39" s="315">
        <v>45260</v>
      </c>
      <c r="E39" s="315" t="str">
        <f t="shared" ca="1" si="5"/>
        <v>CADUCADO</v>
      </c>
      <c r="F39" s="315" t="str">
        <f t="shared" ca="1" si="6"/>
        <v>ALERTA</v>
      </c>
      <c r="G39" s="297" t="s">
        <v>1277</v>
      </c>
      <c r="H39" s="293" t="s">
        <v>3829</v>
      </c>
      <c r="I39" s="308" t="s">
        <v>3830</v>
      </c>
      <c r="J39" s="1184"/>
      <c r="K39" s="1154" t="s">
        <v>3831</v>
      </c>
      <c r="L39" s="135"/>
      <c r="O39" s="330"/>
      <c r="P39" s="330"/>
      <c r="Q39" s="2096"/>
      <c r="R39" s="2096"/>
      <c r="S39" s="2096"/>
      <c r="T39" s="2096"/>
      <c r="U39" s="2096"/>
      <c r="V39" s="2096"/>
      <c r="W39" s="2096"/>
    </row>
    <row r="40" spans="1:23" ht="30">
      <c r="A40" s="353" t="s">
        <v>1587</v>
      </c>
      <c r="B40" s="201" t="s">
        <v>3890</v>
      </c>
      <c r="C40" s="221">
        <v>43444</v>
      </c>
      <c r="D40" s="303">
        <v>45291</v>
      </c>
      <c r="E40" s="303" t="str">
        <f t="shared" ca="1" si="5"/>
        <v>CADUCADO</v>
      </c>
      <c r="F40" s="303" t="str">
        <f t="shared" ca="1" si="6"/>
        <v>ALERTA</v>
      </c>
      <c r="G40" s="201" t="s">
        <v>1277</v>
      </c>
      <c r="H40" s="285" t="s">
        <v>3886</v>
      </c>
      <c r="I40" s="206" t="s">
        <v>3887</v>
      </c>
      <c r="J40" s="880" t="s">
        <v>3889</v>
      </c>
      <c r="K40" s="1207" t="s">
        <v>3888</v>
      </c>
      <c r="L40" s="135"/>
      <c r="O40" s="330"/>
      <c r="P40" s="330"/>
      <c r="Q40" s="2096"/>
      <c r="R40" s="2096"/>
      <c r="S40" s="2096"/>
      <c r="T40" s="2096"/>
      <c r="U40" s="2096"/>
      <c r="V40" s="2096"/>
      <c r="W40" s="2096"/>
    </row>
    <row r="41" spans="1:23" ht="30">
      <c r="A41" s="1371" t="s">
        <v>1597</v>
      </c>
      <c r="B41" s="1372" t="s">
        <v>4643</v>
      </c>
      <c r="C41" s="1373">
        <v>43972</v>
      </c>
      <c r="D41" s="1374">
        <v>45808</v>
      </c>
      <c r="E41" s="1374" t="str">
        <f t="shared" ca="1" si="5"/>
        <v>CADUCADO</v>
      </c>
      <c r="F41" s="1374" t="str">
        <f t="shared" ca="1" si="6"/>
        <v>ALERTA</v>
      </c>
      <c r="G41" s="1372" t="s">
        <v>1277</v>
      </c>
      <c r="H41" s="1375" t="s">
        <v>4644</v>
      </c>
      <c r="I41" s="1376" t="s">
        <v>4645</v>
      </c>
      <c r="J41" s="1377" t="s">
        <v>4646</v>
      </c>
      <c r="K41" s="1378" t="s">
        <v>4647</v>
      </c>
      <c r="L41" s="135"/>
      <c r="O41" s="330"/>
      <c r="P41" s="330"/>
      <c r="Q41" s="2096"/>
      <c r="R41" s="2096"/>
      <c r="S41" s="2096"/>
      <c r="T41" s="2096"/>
      <c r="U41" s="2096"/>
      <c r="V41" s="2096"/>
      <c r="W41" s="2096"/>
    </row>
    <row r="42" spans="1:23" ht="30">
      <c r="A42" s="1371" t="s">
        <v>1587</v>
      </c>
      <c r="B42" s="1372" t="s">
        <v>3890</v>
      </c>
      <c r="C42" s="1373">
        <v>43444</v>
      </c>
      <c r="D42" s="1374">
        <v>45291</v>
      </c>
      <c r="E42" s="1374" t="str">
        <f t="shared" ca="1" si="5"/>
        <v>CADUCADO</v>
      </c>
      <c r="F42" s="1374" t="str">
        <f t="shared" ca="1" si="6"/>
        <v>ALERTA</v>
      </c>
      <c r="G42" s="1372" t="s">
        <v>1277</v>
      </c>
      <c r="H42" s="1375" t="s">
        <v>3886</v>
      </c>
      <c r="I42" s="1376" t="s">
        <v>3887</v>
      </c>
      <c r="J42" s="1377" t="s">
        <v>3889</v>
      </c>
      <c r="K42" s="1378" t="s">
        <v>3888</v>
      </c>
      <c r="L42" s="135"/>
      <c r="O42" s="330"/>
      <c r="P42" s="330"/>
      <c r="Q42" s="2096"/>
      <c r="R42" s="2096"/>
      <c r="S42" s="2096"/>
      <c r="T42" s="2096"/>
      <c r="U42" s="2096"/>
      <c r="V42" s="2096"/>
      <c r="W42" s="2096"/>
    </row>
    <row r="43" spans="1:23" s="2009" customFormat="1">
      <c r="A43" s="2563" t="s">
        <v>2177</v>
      </c>
      <c r="B43" s="2564"/>
      <c r="C43" s="2279"/>
      <c r="D43" s="2062"/>
      <c r="E43" s="2062"/>
      <c r="F43" s="2062"/>
      <c r="G43" s="2062"/>
      <c r="H43" s="2128"/>
      <c r="I43" s="2128"/>
      <c r="J43" s="2128"/>
      <c r="K43" s="2097"/>
      <c r="L43" s="2017"/>
      <c r="M43" s="2062" t="e">
        <f>IF(ISNUMBER(FIND("/",#REF!,1)),MID(#REF!,1,FIND("/",#REF!,1)-1),#REF!)</f>
        <v>#REF!</v>
      </c>
      <c r="N43" s="2062" t="str">
        <f>IF(ISNUMBER(FIND("/",#REF!,1)),MID(#REF!,FIND("/",#REF!,1)+1,LEN(#REF!)),"")</f>
        <v/>
      </c>
      <c r="O43" s="2096"/>
      <c r="P43" s="2096"/>
      <c r="Q43" s="2096"/>
      <c r="R43" s="2096"/>
      <c r="S43" s="2096"/>
      <c r="T43" s="2096"/>
      <c r="U43" s="2096"/>
      <c r="V43" s="2096"/>
      <c r="W43" s="2096"/>
    </row>
    <row r="44" spans="1:23" s="2009" customFormat="1" ht="15.75" thickBot="1">
      <c r="G44" s="2097"/>
      <c r="H44" s="2150"/>
      <c r="K44" s="2062"/>
      <c r="L44" s="2017"/>
      <c r="M44" s="2062"/>
      <c r="N44" s="2062"/>
      <c r="O44" s="2096"/>
      <c r="P44" s="2096"/>
      <c r="Q44" s="2096"/>
      <c r="R44" s="2096"/>
      <c r="S44" s="2096"/>
      <c r="T44" s="2096"/>
      <c r="U44" s="2096"/>
      <c r="V44" s="2096"/>
      <c r="W44" s="2096"/>
    </row>
    <row r="45" spans="1:23" ht="30">
      <c r="A45" s="345" t="s">
        <v>1599</v>
      </c>
      <c r="B45" s="345" t="s">
        <v>1600</v>
      </c>
      <c r="C45" s="345" t="s">
        <v>1601</v>
      </c>
      <c r="D45" s="345" t="s">
        <v>1602</v>
      </c>
      <c r="E45" s="2043"/>
      <c r="F45" s="2043"/>
      <c r="G45" s="2009"/>
      <c r="H45" s="2009"/>
      <c r="I45" s="2009"/>
      <c r="J45" s="2009"/>
      <c r="K45" s="2062"/>
      <c r="L45" s="135"/>
      <c r="O45" s="330"/>
      <c r="P45" s="330"/>
      <c r="Q45" s="2096"/>
      <c r="R45" s="2096"/>
      <c r="S45" s="2096"/>
      <c r="T45" s="2096"/>
      <c r="U45" s="2096"/>
      <c r="V45" s="2096"/>
      <c r="W45" s="2096"/>
    </row>
    <row r="46" spans="1:23" ht="15.75" thickBot="1">
      <c r="A46" s="419">
        <f>COUNTIF($A5:$A43,"P*")</f>
        <v>25</v>
      </c>
      <c r="B46" s="419">
        <f>COUNTIF($A5:$A43,"S*")</f>
        <v>9</v>
      </c>
      <c r="C46" s="419">
        <f>COUNTIF($A5:$A43,"F*")</f>
        <v>4</v>
      </c>
      <c r="D46" s="419">
        <f>COUNTIF($A5:$A43,"P*") + COUNTIF($A5:$A43,"S2") *2 + COUNTIF($A5:$A43,"S3") *3 + COUNTIF($A5:$A43,"S4") *4</f>
        <v>44</v>
      </c>
      <c r="E46" s="2097"/>
      <c r="F46" s="2097"/>
      <c r="G46" s="2009"/>
      <c r="H46" s="2009"/>
      <c r="I46" s="2009"/>
      <c r="J46" s="2009"/>
      <c r="K46" s="2062"/>
      <c r="L46" s="135"/>
      <c r="O46" s="330"/>
      <c r="P46" s="330"/>
      <c r="Q46" s="2096"/>
      <c r="R46" s="2096"/>
      <c r="S46" s="2096"/>
      <c r="T46" s="2096"/>
      <c r="U46" s="2096"/>
      <c r="V46" s="2096"/>
      <c r="W46" s="2096"/>
    </row>
    <row r="47" spans="1:23" s="2009" customFormat="1">
      <c r="K47" s="2062"/>
      <c r="L47" s="2017"/>
      <c r="M47" s="2062"/>
      <c r="N47" s="2062"/>
      <c r="O47" s="2096"/>
      <c r="P47" s="2096"/>
      <c r="Q47" s="2096"/>
      <c r="R47" s="2096"/>
      <c r="S47" s="2096"/>
      <c r="T47" s="2096"/>
      <c r="U47" s="2096"/>
      <c r="V47" s="2096"/>
      <c r="W47" s="2096"/>
    </row>
    <row r="48" spans="1:23" s="2009" customFormat="1">
      <c r="K48" s="2062"/>
      <c r="L48" s="2017"/>
      <c r="M48" s="2062"/>
      <c r="N48" s="2062"/>
      <c r="O48" s="2096"/>
      <c r="P48" s="2096"/>
      <c r="Q48" s="2096"/>
      <c r="R48" s="2096"/>
      <c r="S48" s="2096"/>
      <c r="T48" s="2096"/>
      <c r="U48" s="2096"/>
      <c r="V48" s="2096"/>
      <c r="W48" s="2096"/>
    </row>
    <row r="49" spans="1:41" s="2009" customFormat="1" ht="15.75" customHeight="1">
      <c r="D49" s="2280"/>
      <c r="E49" s="2280"/>
      <c r="F49" s="2280"/>
      <c r="K49" s="2062"/>
      <c r="L49" s="2017"/>
      <c r="M49" s="2062" t="e">
        <f>IF(ISNUMBER(FIND("/",#REF!,1)),MID(#REF!,1,FIND("/",#REF!,1)-1),#REF!)</f>
        <v>#REF!</v>
      </c>
      <c r="N49" s="2062" t="str">
        <f>IF(ISNUMBER(FIND("/",#REF!,1)),MID(#REF!,FIND("/",#REF!,1)+1,LEN(#REF!)),"")</f>
        <v/>
      </c>
      <c r="O49" s="2096"/>
      <c r="P49" s="2096"/>
      <c r="Q49" s="2096"/>
      <c r="R49" s="2096"/>
      <c r="S49" s="2096"/>
      <c r="T49" s="2096"/>
      <c r="U49" s="2096"/>
      <c r="V49" s="2096"/>
      <c r="W49" s="2096"/>
    </row>
    <row r="50" spans="1:41" s="2009" customFormat="1" ht="36.75" customHeight="1">
      <c r="K50" s="2062"/>
      <c r="L50" s="2017"/>
      <c r="M50" s="2062" t="e">
        <f>IF(ISNUMBER(FIND("/",#REF!,1)),MID(#REF!,1,FIND("/",#REF!,1)-1),#REF!)</f>
        <v>#REF!</v>
      </c>
      <c r="N50" s="2062" t="str">
        <f>IF(ISNUMBER(FIND("/",#REF!,1)),MID(#REF!,FIND("/",#REF!,1)+1,LEN(#REF!)),"")</f>
        <v/>
      </c>
      <c r="O50" s="2096"/>
      <c r="P50" s="2096"/>
      <c r="Q50" s="2096"/>
      <c r="R50" s="2096"/>
      <c r="S50" s="2096"/>
      <c r="T50" s="2096"/>
      <c r="U50" s="2096"/>
      <c r="V50" s="2096"/>
      <c r="W50" s="2096"/>
    </row>
    <row r="51" spans="1:41" s="2009" customFormat="1" ht="29.25" customHeight="1">
      <c r="K51" s="2062"/>
      <c r="L51" s="2017"/>
      <c r="M51" s="2062" t="e">
        <f>IF(ISNUMBER(FIND("/",#REF!,1)),MID(#REF!,1,FIND("/",#REF!,1)-1),#REF!)</f>
        <v>#REF!</v>
      </c>
      <c r="N51" s="2062" t="str">
        <f>IF(ISNUMBER(FIND("/",#REF!,1)),MID(#REF!,FIND("/",#REF!,1)+1,LEN(#REF!)),"")</f>
        <v/>
      </c>
      <c r="O51" s="2096"/>
      <c r="P51" s="2096"/>
      <c r="Q51" s="2096"/>
      <c r="R51" s="2096"/>
      <c r="S51" s="2096"/>
      <c r="T51" s="2096"/>
      <c r="U51" s="2096"/>
      <c r="V51" s="2096"/>
      <c r="W51" s="2096"/>
    </row>
    <row r="52" spans="1:41" s="2009" customFormat="1" ht="18.95" customHeight="1">
      <c r="K52" s="2062"/>
      <c r="L52" s="2017"/>
      <c r="M52" s="2062" t="e">
        <f>IF(ISNUMBER(FIND("/",#REF!,1)),MID(#REF!,1,FIND("/",#REF!,1)-1),#REF!)</f>
        <v>#REF!</v>
      </c>
      <c r="N52" s="2062" t="str">
        <f>IF(ISNUMBER(FIND("/",#REF!,1)),MID(#REF!,FIND("/",#REF!,1)+1,LEN(#REF!)),"")</f>
        <v/>
      </c>
      <c r="O52" s="2096"/>
      <c r="P52" s="2096"/>
      <c r="Q52" s="2096"/>
      <c r="R52" s="2096"/>
      <c r="S52" s="2096"/>
      <c r="T52" s="2096"/>
      <c r="U52" s="2096"/>
      <c r="V52" s="2096"/>
      <c r="W52" s="2096"/>
    </row>
    <row r="53" spans="1:41" s="2009" customFormat="1" ht="18.95" customHeight="1">
      <c r="K53" s="2062"/>
      <c r="L53" s="2017"/>
      <c r="M53" s="2062" t="e">
        <f>IF(ISNUMBER(FIND("/",#REF!,1)),MID(#REF!,1,FIND("/",#REF!,1)-1),#REF!)</f>
        <v>#REF!</v>
      </c>
      <c r="N53" s="2062" t="str">
        <f>IF(ISNUMBER(FIND("/",#REF!,1)),MID(#REF!,FIND("/",#REF!,1)+1,LEN(#REF!)),"")</f>
        <v/>
      </c>
      <c r="O53" s="2096"/>
      <c r="P53" s="2096"/>
      <c r="Q53" s="2096"/>
      <c r="R53" s="2096"/>
      <c r="S53" s="2096"/>
      <c r="T53" s="2096"/>
      <c r="U53" s="2096"/>
      <c r="V53" s="2096"/>
      <c r="W53" s="2096"/>
    </row>
    <row r="54" spans="1:41" s="2009" customFormat="1" ht="18.95" customHeight="1">
      <c r="K54" s="2062"/>
      <c r="L54" s="2017"/>
      <c r="M54" s="2062" t="e">
        <f>IF(ISNUMBER(FIND("/",#REF!,1)),MID(#REF!,1,FIND("/",#REF!,1)-1),#REF!)</f>
        <v>#REF!</v>
      </c>
      <c r="N54" s="2062" t="str">
        <f>IF(ISNUMBER(FIND("/",#REF!,1)),MID(#REF!,FIND("/",#REF!,1)+1,LEN(#REF!)),"")</f>
        <v/>
      </c>
      <c r="O54" s="2096"/>
      <c r="P54" s="2096"/>
      <c r="Q54" s="2096"/>
      <c r="R54" s="2096"/>
      <c r="S54" s="2096"/>
      <c r="T54" s="2096"/>
      <c r="U54" s="2096"/>
      <c r="V54" s="2096"/>
      <c r="W54" s="2096"/>
    </row>
    <row r="55" spans="1:41" s="2009" customFormat="1" ht="18.95" customHeight="1">
      <c r="K55" s="2062"/>
      <c r="L55" s="2017"/>
      <c r="M55" s="2062" t="e">
        <f>IF(ISNUMBER(FIND("/",#REF!,1)),MID(#REF!,1,FIND("/",#REF!,1)-1),#REF!)</f>
        <v>#REF!</v>
      </c>
      <c r="N55" s="2062" t="str">
        <f>IF(ISNUMBER(FIND("/",#REF!,1)),MID(#REF!,FIND("/",#REF!,1)+1,LEN(#REF!)),"")</f>
        <v/>
      </c>
      <c r="O55" s="2096"/>
      <c r="P55" s="2096"/>
      <c r="Q55" s="2096"/>
      <c r="R55" s="2096"/>
      <c r="S55" s="2096"/>
      <c r="T55" s="2096"/>
      <c r="U55" s="2096"/>
      <c r="V55" s="2096"/>
      <c r="W55" s="2096"/>
    </row>
    <row r="56" spans="1:41" s="2009" customFormat="1" ht="38.25" customHeight="1">
      <c r="K56" s="2062"/>
      <c r="L56" s="2017"/>
      <c r="M56" s="2062" t="str">
        <f t="shared" ref="M56:M61" si="7">IF(ISNUMBER(FIND("/",$B12,1)),MID($B12,1,FIND("/",$B12,1)-1),$B12)</f>
        <v>D1402-05</v>
      </c>
      <c r="N56" s="2062" t="str">
        <f t="shared" ref="N56:N61" si="8">IF(ISNUMBER(FIND("/",$B12,1)),MID($B12,FIND("/",$B12,1)+1,LEN($B12)),"")</f>
        <v/>
      </c>
      <c r="O56" s="2096"/>
      <c r="P56" s="2096"/>
      <c r="Q56" s="2096"/>
      <c r="R56" s="2096"/>
      <c r="S56" s="2096"/>
      <c r="T56" s="2096"/>
      <c r="U56" s="2096"/>
      <c r="V56" s="2096"/>
      <c r="W56" s="2096"/>
    </row>
    <row r="57" spans="1:41" s="1948" customFormat="1" ht="32.25" customHeight="1">
      <c r="A57" s="2009"/>
      <c r="B57" s="2009"/>
      <c r="C57" s="2009"/>
      <c r="D57" s="2009"/>
      <c r="E57" s="2009"/>
      <c r="F57" s="2009"/>
      <c r="G57" s="2009"/>
      <c r="H57" s="2009"/>
      <c r="I57" s="2009"/>
      <c r="J57" s="2009"/>
      <c r="K57" s="2062"/>
      <c r="L57" s="2017"/>
      <c r="M57" s="2062" t="str">
        <f t="shared" si="7"/>
        <v>D1402-05</v>
      </c>
      <c r="N57" s="2062" t="str">
        <f t="shared" si="8"/>
        <v>1</v>
      </c>
    </row>
    <row r="58" spans="1:41" s="129" customFormat="1" ht="15" customHeight="1">
      <c r="A58" s="17"/>
      <c r="B58" s="17"/>
      <c r="C58" s="17"/>
      <c r="D58" s="17"/>
      <c r="E58" s="17"/>
      <c r="F58" s="17"/>
      <c r="G58" s="17"/>
      <c r="H58" s="17"/>
      <c r="I58" s="17"/>
      <c r="J58" s="17"/>
      <c r="K58" s="48"/>
      <c r="L58" s="135"/>
      <c r="M58" s="48" t="str">
        <f t="shared" si="7"/>
        <v>D1402-05</v>
      </c>
      <c r="N58" s="48" t="str">
        <f t="shared" si="8"/>
        <v>2</v>
      </c>
      <c r="Q58" s="1948"/>
      <c r="R58" s="1948"/>
      <c r="S58" s="1948"/>
      <c r="T58" s="1948"/>
      <c r="U58" s="1948"/>
      <c r="V58" s="1948"/>
      <c r="W58" s="1948"/>
      <c r="X58" s="1948"/>
      <c r="Y58" s="1948"/>
      <c r="Z58" s="1948"/>
      <c r="AA58" s="1948"/>
      <c r="AB58" s="1948"/>
      <c r="AC58" s="1948"/>
      <c r="AD58" s="1948"/>
      <c r="AE58" s="1948"/>
      <c r="AF58" s="1948"/>
      <c r="AG58" s="1948"/>
      <c r="AH58" s="1948"/>
      <c r="AI58" s="1948"/>
      <c r="AJ58" s="1948"/>
      <c r="AK58" s="1948"/>
      <c r="AL58" s="1948"/>
      <c r="AM58" s="1948"/>
      <c r="AN58" s="1948"/>
      <c r="AO58" s="1948"/>
    </row>
    <row r="59" spans="1:41" s="129" customFormat="1" ht="15.75" customHeight="1">
      <c r="A59" s="17"/>
      <c r="B59" s="17"/>
      <c r="C59" s="17"/>
      <c r="D59" s="17"/>
      <c r="E59" s="17"/>
      <c r="F59" s="17"/>
      <c r="G59" s="17"/>
      <c r="H59" s="17"/>
      <c r="I59" s="17"/>
      <c r="J59" s="17"/>
      <c r="K59" s="48"/>
      <c r="L59" s="135"/>
      <c r="M59" s="48" t="str">
        <f t="shared" si="7"/>
        <v>D1402-05</v>
      </c>
      <c r="N59" s="48" t="str">
        <f t="shared" si="8"/>
        <v>3</v>
      </c>
      <c r="Q59" s="1948"/>
      <c r="R59" s="1948"/>
      <c r="S59" s="1948"/>
      <c r="T59" s="1948"/>
      <c r="U59" s="1948"/>
      <c r="V59" s="1948"/>
      <c r="W59" s="1948"/>
      <c r="X59" s="1948"/>
      <c r="Y59" s="1948"/>
      <c r="Z59" s="1948"/>
      <c r="AA59" s="1948"/>
      <c r="AB59" s="1948"/>
      <c r="AC59" s="1948"/>
      <c r="AD59" s="1948"/>
      <c r="AE59" s="1948"/>
      <c r="AF59" s="1948"/>
      <c r="AG59" s="1948"/>
      <c r="AH59" s="1948"/>
      <c r="AI59" s="1948"/>
      <c r="AJ59" s="1948"/>
      <c r="AK59" s="1948"/>
      <c r="AL59" s="1948"/>
      <c r="AM59" s="1948"/>
      <c r="AN59" s="1948"/>
      <c r="AO59" s="1948"/>
    </row>
    <row r="60" spans="1:41" s="129" customFormat="1" ht="25.5" customHeight="1">
      <c r="A60" s="17"/>
      <c r="B60" s="17"/>
      <c r="C60" s="17"/>
      <c r="D60" s="17"/>
      <c r="E60" s="17"/>
      <c r="F60" s="17"/>
      <c r="G60" s="17"/>
      <c r="H60" s="17"/>
      <c r="I60" s="17"/>
      <c r="J60" s="17"/>
      <c r="K60" s="48"/>
      <c r="L60" s="135"/>
      <c r="M60" s="48" t="str">
        <f t="shared" si="7"/>
        <v>D1402-05</v>
      </c>
      <c r="N60" s="48" t="str">
        <f t="shared" si="8"/>
        <v>4</v>
      </c>
      <c r="Q60" s="1948"/>
      <c r="R60" s="1948"/>
      <c r="S60" s="1948"/>
      <c r="T60" s="1948"/>
      <c r="U60" s="1948"/>
      <c r="V60" s="1948"/>
      <c r="W60" s="1948"/>
      <c r="X60" s="1948"/>
      <c r="Y60" s="1948"/>
      <c r="Z60" s="1948"/>
      <c r="AA60" s="1948"/>
      <c r="AB60" s="1948"/>
      <c r="AC60" s="1948"/>
      <c r="AD60" s="1948"/>
      <c r="AE60" s="1948"/>
      <c r="AF60" s="1948"/>
      <c r="AG60" s="1948"/>
      <c r="AH60" s="1948"/>
      <c r="AI60" s="1948"/>
      <c r="AJ60" s="1948"/>
      <c r="AK60" s="1948"/>
      <c r="AL60" s="1948"/>
      <c r="AM60" s="1948"/>
      <c r="AN60" s="1948"/>
      <c r="AO60" s="1948"/>
    </row>
    <row r="61" spans="1:41" s="129" customFormat="1">
      <c r="A61" s="17"/>
      <c r="B61" s="17"/>
      <c r="C61" s="17"/>
      <c r="D61" s="17"/>
      <c r="E61" s="17"/>
      <c r="F61" s="17"/>
      <c r="G61" s="17"/>
      <c r="H61" s="17"/>
      <c r="I61" s="17"/>
      <c r="J61" s="17"/>
      <c r="K61" s="48"/>
      <c r="L61" s="135"/>
      <c r="M61" s="48" t="str">
        <f t="shared" si="7"/>
        <v>D1510-51</v>
      </c>
      <c r="N61" s="48" t="str">
        <f t="shared" si="8"/>
        <v/>
      </c>
      <c r="Q61" s="1948"/>
      <c r="R61" s="1948"/>
      <c r="S61" s="1948"/>
      <c r="T61" s="1948"/>
      <c r="U61" s="1948"/>
      <c r="V61" s="1948"/>
      <c r="W61" s="1948"/>
      <c r="X61" s="1948"/>
      <c r="Y61" s="1948"/>
      <c r="Z61" s="1948"/>
      <c r="AA61" s="1948"/>
      <c r="AB61" s="1948"/>
      <c r="AC61" s="1948"/>
      <c r="AD61" s="1948"/>
      <c r="AE61" s="1948"/>
      <c r="AF61" s="1948"/>
      <c r="AG61" s="1948"/>
      <c r="AH61" s="1948"/>
      <c r="AI61" s="1948"/>
      <c r="AJ61" s="1948"/>
      <c r="AK61" s="1948"/>
      <c r="AL61" s="1948"/>
      <c r="AM61" s="1948"/>
      <c r="AN61" s="1948"/>
      <c r="AO61" s="1948"/>
    </row>
    <row r="62" spans="1:41" s="129" customFormat="1">
      <c r="A62" s="17"/>
      <c r="B62" s="17"/>
      <c r="C62" s="17"/>
      <c r="D62" s="17"/>
      <c r="E62" s="17"/>
      <c r="F62" s="17"/>
      <c r="G62" s="17"/>
      <c r="H62" s="17"/>
      <c r="I62" s="17"/>
      <c r="J62" s="17"/>
      <c r="K62" s="48"/>
      <c r="L62" s="135"/>
      <c r="M62" s="48" t="str">
        <f>IF(ISNUMBER(FIND("/",$B19,1)),MID($B19,1,FIND("/",$B19,1)-1),$B19)</f>
        <v>D1710-106</v>
      </c>
      <c r="N62" s="48" t="str">
        <f>IF(ISNUMBER(FIND("/",$B19,1)),MID($B19,FIND("/",$B19,1)+1,LEN($B19)),"")</f>
        <v/>
      </c>
      <c r="Q62" s="1948"/>
      <c r="R62" s="1948"/>
      <c r="S62" s="1948"/>
      <c r="T62" s="1948"/>
      <c r="U62" s="1948"/>
      <c r="V62" s="1948"/>
      <c r="W62" s="1948"/>
      <c r="X62" s="1948"/>
      <c r="Y62" s="1948"/>
      <c r="Z62" s="1948"/>
      <c r="AA62" s="1948"/>
      <c r="AB62" s="1948"/>
      <c r="AC62" s="1948"/>
      <c r="AD62" s="1948"/>
      <c r="AE62" s="1948"/>
      <c r="AF62" s="1948"/>
      <c r="AG62" s="1948"/>
      <c r="AH62" s="1948"/>
      <c r="AI62" s="1948"/>
      <c r="AJ62" s="1948"/>
      <c r="AK62" s="1948"/>
      <c r="AL62" s="1948"/>
      <c r="AM62" s="1948"/>
      <c r="AN62" s="1948"/>
      <c r="AO62" s="1948"/>
    </row>
    <row r="63" spans="1:41" ht="23.25" customHeight="1">
      <c r="L63" s="135"/>
      <c r="M63" s="48">
        <f>IF(ISNUMBER(FIND("/",$B43,1)),MID($B43,1,FIND("/",$B43,1)-1),$B43)</f>
        <v>0</v>
      </c>
      <c r="N63" s="48" t="str">
        <f>IF(ISNUMBER(FIND("/",$B43,1)),MID($B43,FIND("/",$B43,1)+1,LEN($B43)),"")</f>
        <v/>
      </c>
      <c r="O63" s="330"/>
      <c r="P63" s="330"/>
      <c r="Q63" s="2096"/>
      <c r="R63" s="2096"/>
      <c r="S63" s="2096"/>
      <c r="T63" s="2096"/>
      <c r="U63" s="2096"/>
      <c r="V63" s="2096"/>
      <c r="W63" s="2096"/>
    </row>
    <row r="64" spans="1:41">
      <c r="L64" s="135"/>
      <c r="M64" s="48" t="str">
        <f>IF(ISNUMBER(FIND("/",$B45,1)),MID($B45,1,FIND("/",$B45,1)-1),$B45)</f>
        <v>SISTEMAS</v>
      </c>
      <c r="N64" s="48" t="str">
        <f>IF(ISNUMBER(FIND("/",$B45,1)),MID($B45,FIND("/",$B45,1)+1,LEN($B45)),"")</f>
        <v/>
      </c>
      <c r="O64" s="330"/>
      <c r="P64" s="330"/>
      <c r="Q64" s="2096"/>
      <c r="R64" s="2096"/>
      <c r="S64" s="2096"/>
      <c r="T64" s="2096"/>
      <c r="U64" s="2096"/>
      <c r="V64" s="2096"/>
      <c r="W64" s="2096"/>
    </row>
    <row r="65" spans="13:23" ht="35.25" customHeight="1">
      <c r="M65" s="48">
        <f>IF(ISNUMBER(FIND("/",$B46,1)),MID($B46,1,FIND("/",$B46,1)-1),$B46)</f>
        <v>9</v>
      </c>
      <c r="N65" s="48" t="str">
        <f>IF(ISNUMBER(FIND("/",$B46,1)),MID($B46,FIND("/",$B46,1)+1,LEN($B46)),"")</f>
        <v/>
      </c>
      <c r="O65" s="330"/>
      <c r="P65" s="330"/>
      <c r="Q65" s="2096"/>
      <c r="R65" s="2096"/>
      <c r="S65" s="2096"/>
      <c r="T65" s="2096"/>
      <c r="U65" s="2096"/>
      <c r="V65" s="2096"/>
      <c r="W65" s="2096"/>
    </row>
    <row r="66" spans="13:23">
      <c r="M66" s="48" t="e">
        <f>IF(ISNUMBER(FIND("/",#REF!,1)),MID(#REF!,1,FIND("/",#REF!,1)-1),#REF!)</f>
        <v>#REF!</v>
      </c>
      <c r="N66" s="48" t="str">
        <f>IF(ISNUMBER(FIND("/",#REF!,1)),MID(#REF!,FIND("/",#REF!,1)+1,LEN(#REF!)),"")</f>
        <v/>
      </c>
      <c r="O66" s="330"/>
      <c r="P66" s="330"/>
      <c r="Q66" s="2096"/>
      <c r="R66" s="2096"/>
      <c r="S66" s="2096"/>
      <c r="T66" s="2096"/>
      <c r="U66" s="2096"/>
      <c r="V66" s="2096"/>
      <c r="W66" s="2096"/>
    </row>
    <row r="67" spans="13:23">
      <c r="M67" s="48">
        <f t="shared" ref="M67:M130" si="9">IF(ISNUMBER(FIND("/",$B47,1)),MID($B47,1,FIND("/",$B47,1)-1),$B47)</f>
        <v>0</v>
      </c>
      <c r="N67" s="48" t="str">
        <f t="shared" ref="N67:N130" si="10">IF(ISNUMBER(FIND("/",$B47,1)),MID($B47,FIND("/",$B47,1)+1,LEN($B47)),"")</f>
        <v/>
      </c>
      <c r="O67" s="330"/>
      <c r="P67" s="330"/>
      <c r="Q67" s="2096"/>
      <c r="R67" s="2096"/>
      <c r="S67" s="2096"/>
      <c r="T67" s="2096"/>
      <c r="U67" s="2096"/>
      <c r="V67" s="2096"/>
      <c r="W67" s="2096"/>
    </row>
    <row r="68" spans="13:23">
      <c r="M68" s="48">
        <f t="shared" si="9"/>
        <v>0</v>
      </c>
      <c r="N68" s="48" t="str">
        <f t="shared" si="10"/>
        <v/>
      </c>
      <c r="O68" s="330"/>
      <c r="P68" s="330"/>
      <c r="Q68" s="2096"/>
      <c r="R68" s="2096"/>
      <c r="S68" s="2096"/>
      <c r="T68" s="2096"/>
      <c r="U68" s="2096"/>
      <c r="V68" s="2096"/>
      <c r="W68" s="2096"/>
    </row>
    <row r="69" spans="13:23">
      <c r="M69" s="48">
        <f t="shared" si="9"/>
        <v>0</v>
      </c>
      <c r="N69" s="48" t="str">
        <f t="shared" si="10"/>
        <v/>
      </c>
      <c r="O69" s="330"/>
      <c r="P69" s="330"/>
      <c r="Q69" s="2096"/>
      <c r="R69" s="2096"/>
      <c r="S69" s="2096"/>
      <c r="T69" s="2096"/>
      <c r="U69" s="2096"/>
      <c r="V69" s="2096"/>
      <c r="W69" s="2096"/>
    </row>
    <row r="70" spans="13:23">
      <c r="M70" s="48">
        <f t="shared" si="9"/>
        <v>0</v>
      </c>
      <c r="N70" s="48" t="str">
        <f t="shared" si="10"/>
        <v/>
      </c>
      <c r="O70" s="330"/>
      <c r="P70" s="330"/>
      <c r="Q70" s="2096"/>
      <c r="R70" s="2096"/>
      <c r="S70" s="2096"/>
      <c r="T70" s="2096"/>
      <c r="U70" s="2096"/>
      <c r="V70" s="2096"/>
      <c r="W70" s="2096"/>
    </row>
    <row r="71" spans="13:23">
      <c r="M71" s="48">
        <f t="shared" si="9"/>
        <v>0</v>
      </c>
      <c r="N71" s="48" t="str">
        <f t="shared" si="10"/>
        <v/>
      </c>
      <c r="O71" s="330"/>
      <c r="P71" s="330"/>
      <c r="Q71" s="2096"/>
      <c r="R71" s="2096"/>
      <c r="S71" s="2096"/>
      <c r="T71" s="2096"/>
      <c r="U71" s="2096"/>
      <c r="V71" s="2096"/>
      <c r="W71" s="2096"/>
    </row>
    <row r="72" spans="13:23">
      <c r="M72" s="48">
        <f t="shared" si="9"/>
        <v>0</v>
      </c>
      <c r="N72" s="48" t="str">
        <f t="shared" si="10"/>
        <v/>
      </c>
      <c r="O72" s="330"/>
      <c r="P72" s="330"/>
      <c r="Q72" s="2096"/>
      <c r="R72" s="2096"/>
      <c r="S72" s="2096"/>
      <c r="T72" s="2096"/>
      <c r="U72" s="2096"/>
      <c r="V72" s="2096"/>
      <c r="W72" s="2096"/>
    </row>
    <row r="73" spans="13:23">
      <c r="M73" s="48">
        <f t="shared" si="9"/>
        <v>0</v>
      </c>
      <c r="N73" s="48" t="str">
        <f t="shared" si="10"/>
        <v/>
      </c>
      <c r="O73" s="330"/>
      <c r="P73" s="330"/>
      <c r="Q73" s="2096"/>
      <c r="R73" s="2096"/>
      <c r="S73" s="2096"/>
      <c r="T73" s="2096"/>
      <c r="U73" s="2096"/>
      <c r="V73" s="2096"/>
      <c r="W73" s="2096"/>
    </row>
    <row r="74" spans="13:23">
      <c r="M74" s="48">
        <f t="shared" si="9"/>
        <v>0</v>
      </c>
      <c r="N74" s="48" t="str">
        <f t="shared" si="10"/>
        <v/>
      </c>
      <c r="O74" s="330"/>
      <c r="P74" s="330"/>
      <c r="Q74" s="2096"/>
      <c r="R74" s="2096"/>
      <c r="S74" s="2096"/>
      <c r="T74" s="2096"/>
      <c r="U74" s="2096"/>
      <c r="V74" s="2096"/>
      <c r="W74" s="2096"/>
    </row>
    <row r="75" spans="13:23">
      <c r="M75" s="48">
        <f t="shared" si="9"/>
        <v>0</v>
      </c>
      <c r="N75" s="48" t="str">
        <f t="shared" si="10"/>
        <v/>
      </c>
      <c r="O75" s="330"/>
      <c r="P75" s="330"/>
      <c r="Q75" s="2096"/>
      <c r="R75" s="2096"/>
      <c r="S75" s="2096"/>
      <c r="T75" s="2096"/>
      <c r="U75" s="2096"/>
      <c r="V75" s="2096"/>
      <c r="W75" s="2096"/>
    </row>
    <row r="76" spans="13:23">
      <c r="M76" s="48">
        <f t="shared" si="9"/>
        <v>0</v>
      </c>
      <c r="N76" s="48" t="str">
        <f t="shared" si="10"/>
        <v/>
      </c>
    </row>
    <row r="77" spans="13:23">
      <c r="M77" s="48">
        <f t="shared" si="9"/>
        <v>0</v>
      </c>
      <c r="N77" s="48" t="str">
        <f t="shared" si="10"/>
        <v/>
      </c>
    </row>
    <row r="78" spans="13:23">
      <c r="M78" s="48">
        <f t="shared" si="9"/>
        <v>0</v>
      </c>
      <c r="N78" s="48" t="str">
        <f t="shared" si="10"/>
        <v/>
      </c>
    </row>
    <row r="79" spans="13:23">
      <c r="M79" s="48">
        <f t="shared" si="9"/>
        <v>0</v>
      </c>
      <c r="N79" s="48" t="str">
        <f t="shared" si="10"/>
        <v/>
      </c>
    </row>
    <row r="80" spans="13:23">
      <c r="M80" s="48">
        <f t="shared" si="9"/>
        <v>0</v>
      </c>
      <c r="N80" s="48" t="str">
        <f t="shared" si="10"/>
        <v/>
      </c>
    </row>
    <row r="81" spans="12:14">
      <c r="M81" s="48">
        <f t="shared" si="9"/>
        <v>0</v>
      </c>
      <c r="N81" s="48" t="str">
        <f t="shared" si="10"/>
        <v/>
      </c>
    </row>
    <row r="82" spans="12:14">
      <c r="M82" s="48">
        <f t="shared" si="9"/>
        <v>0</v>
      </c>
      <c r="N82" s="48" t="str">
        <f t="shared" si="10"/>
        <v/>
      </c>
    </row>
    <row r="83" spans="12:14">
      <c r="M83" s="48">
        <f t="shared" si="9"/>
        <v>0</v>
      </c>
      <c r="N83" s="48" t="str">
        <f t="shared" si="10"/>
        <v/>
      </c>
    </row>
    <row r="84" spans="12:14">
      <c r="M84" s="48">
        <f t="shared" si="9"/>
        <v>0</v>
      </c>
      <c r="N84" s="48" t="str">
        <f t="shared" si="10"/>
        <v/>
      </c>
    </row>
    <row r="85" spans="12:14">
      <c r="L85" s="361"/>
      <c r="M85" s="48">
        <f t="shared" si="9"/>
        <v>0</v>
      </c>
      <c r="N85" s="48" t="str">
        <f t="shared" si="10"/>
        <v/>
      </c>
    </row>
    <row r="86" spans="12:14">
      <c r="L86" s="361"/>
      <c r="M86" s="48">
        <f t="shared" si="9"/>
        <v>0</v>
      </c>
      <c r="N86" s="48" t="str">
        <f t="shared" si="10"/>
        <v/>
      </c>
    </row>
    <row r="87" spans="12:14">
      <c r="M87" s="48">
        <f t="shared" si="9"/>
        <v>0</v>
      </c>
      <c r="N87" s="48" t="str">
        <f t="shared" si="10"/>
        <v/>
      </c>
    </row>
    <row r="88" spans="12:14">
      <c r="M88" s="48">
        <f t="shared" si="9"/>
        <v>0</v>
      </c>
      <c r="N88" s="48" t="str">
        <f t="shared" si="10"/>
        <v/>
      </c>
    </row>
    <row r="89" spans="12:14">
      <c r="M89" s="48">
        <f t="shared" si="9"/>
        <v>0</v>
      </c>
      <c r="N89" s="48" t="str">
        <f t="shared" si="10"/>
        <v/>
      </c>
    </row>
    <row r="90" spans="12:14">
      <c r="M90" s="48">
        <f t="shared" si="9"/>
        <v>0</v>
      </c>
      <c r="N90" s="48" t="str">
        <f t="shared" si="10"/>
        <v/>
      </c>
    </row>
    <row r="91" spans="12:14">
      <c r="M91" s="48">
        <f t="shared" si="9"/>
        <v>0</v>
      </c>
      <c r="N91" s="48" t="str">
        <f t="shared" si="10"/>
        <v/>
      </c>
    </row>
    <row r="92" spans="12:14">
      <c r="M92" s="48">
        <f t="shared" si="9"/>
        <v>0</v>
      </c>
      <c r="N92" s="48" t="str">
        <f t="shared" si="10"/>
        <v/>
      </c>
    </row>
    <row r="93" spans="12:14">
      <c r="M93" s="48">
        <f t="shared" si="9"/>
        <v>0</v>
      </c>
      <c r="N93" s="48" t="str">
        <f t="shared" si="10"/>
        <v/>
      </c>
    </row>
    <row r="94" spans="12:14">
      <c r="M94" s="48">
        <f t="shared" si="9"/>
        <v>0</v>
      </c>
      <c r="N94" s="48" t="str">
        <f t="shared" si="10"/>
        <v/>
      </c>
    </row>
    <row r="95" spans="12:14">
      <c r="M95" s="48">
        <f t="shared" si="9"/>
        <v>0</v>
      </c>
      <c r="N95" s="48" t="str">
        <f t="shared" si="10"/>
        <v/>
      </c>
    </row>
    <row r="96" spans="12:14">
      <c r="M96" s="48">
        <f t="shared" si="9"/>
        <v>0</v>
      </c>
      <c r="N96" s="48" t="str">
        <f t="shared" si="10"/>
        <v/>
      </c>
    </row>
    <row r="97" spans="13:14">
      <c r="M97" s="48">
        <f t="shared" si="9"/>
        <v>0</v>
      </c>
      <c r="N97" s="48" t="str">
        <f t="shared" si="10"/>
        <v/>
      </c>
    </row>
    <row r="98" spans="13:14">
      <c r="M98" s="48">
        <f t="shared" si="9"/>
        <v>0</v>
      </c>
      <c r="N98" s="48" t="str">
        <f t="shared" si="10"/>
        <v/>
      </c>
    </row>
    <row r="99" spans="13:14">
      <c r="M99" s="48">
        <f t="shared" si="9"/>
        <v>0</v>
      </c>
      <c r="N99" s="48" t="str">
        <f t="shared" si="10"/>
        <v/>
      </c>
    </row>
    <row r="100" spans="13:14">
      <c r="M100" s="48">
        <f t="shared" si="9"/>
        <v>0</v>
      </c>
      <c r="N100" s="48" t="str">
        <f t="shared" si="10"/>
        <v/>
      </c>
    </row>
    <row r="101" spans="13:14">
      <c r="M101" s="48">
        <f t="shared" si="9"/>
        <v>0</v>
      </c>
      <c r="N101" s="48" t="str">
        <f t="shared" si="10"/>
        <v/>
      </c>
    </row>
    <row r="102" spans="13:14">
      <c r="M102" s="48">
        <f t="shared" si="9"/>
        <v>0</v>
      </c>
      <c r="N102" s="48" t="str">
        <f t="shared" si="10"/>
        <v/>
      </c>
    </row>
    <row r="103" spans="13:14">
      <c r="M103" s="48">
        <f t="shared" si="9"/>
        <v>0</v>
      </c>
      <c r="N103" s="48" t="str">
        <f t="shared" si="10"/>
        <v/>
      </c>
    </row>
    <row r="104" spans="13:14">
      <c r="M104" s="48">
        <f t="shared" si="9"/>
        <v>0</v>
      </c>
      <c r="N104" s="48" t="str">
        <f t="shared" si="10"/>
        <v/>
      </c>
    </row>
    <row r="105" spans="13:14">
      <c r="M105" s="48">
        <f t="shared" si="9"/>
        <v>0</v>
      </c>
      <c r="N105" s="48" t="str">
        <f t="shared" si="10"/>
        <v/>
      </c>
    </row>
    <row r="106" spans="13:14">
      <c r="M106" s="48">
        <f t="shared" si="9"/>
        <v>0</v>
      </c>
      <c r="N106" s="48" t="str">
        <f t="shared" si="10"/>
        <v/>
      </c>
    </row>
    <row r="107" spans="13:14">
      <c r="M107" s="48">
        <f t="shared" si="9"/>
        <v>0</v>
      </c>
      <c r="N107" s="48" t="str">
        <f t="shared" si="10"/>
        <v/>
      </c>
    </row>
    <row r="108" spans="13:14">
      <c r="M108" s="48">
        <f t="shared" si="9"/>
        <v>0</v>
      </c>
      <c r="N108" s="48" t="str">
        <f t="shared" si="10"/>
        <v/>
      </c>
    </row>
    <row r="109" spans="13:14">
      <c r="M109" s="48">
        <f t="shared" si="9"/>
        <v>0</v>
      </c>
      <c r="N109" s="48" t="str">
        <f t="shared" si="10"/>
        <v/>
      </c>
    </row>
    <row r="110" spans="13:14">
      <c r="M110" s="48">
        <f t="shared" si="9"/>
        <v>0</v>
      </c>
      <c r="N110" s="48" t="str">
        <f t="shared" si="10"/>
        <v/>
      </c>
    </row>
    <row r="111" spans="13:14">
      <c r="M111" s="48">
        <f t="shared" si="9"/>
        <v>0</v>
      </c>
      <c r="N111" s="48" t="str">
        <f t="shared" si="10"/>
        <v/>
      </c>
    </row>
    <row r="112" spans="13:14">
      <c r="M112" s="48">
        <f t="shared" si="9"/>
        <v>0</v>
      </c>
      <c r="N112" s="48" t="str">
        <f t="shared" si="10"/>
        <v/>
      </c>
    </row>
    <row r="113" spans="12:14">
      <c r="M113" s="48">
        <f t="shared" si="9"/>
        <v>0</v>
      </c>
      <c r="N113" s="48" t="str">
        <f t="shared" si="10"/>
        <v/>
      </c>
    </row>
    <row r="114" spans="12:14">
      <c r="M114" s="48">
        <f t="shared" si="9"/>
        <v>0</v>
      </c>
      <c r="N114" s="48" t="str">
        <f t="shared" si="10"/>
        <v/>
      </c>
    </row>
    <row r="115" spans="12:14">
      <c r="M115" s="48">
        <f t="shared" si="9"/>
        <v>0</v>
      </c>
      <c r="N115" s="48" t="str">
        <f t="shared" si="10"/>
        <v/>
      </c>
    </row>
    <row r="116" spans="12:14">
      <c r="M116" s="48">
        <f t="shared" si="9"/>
        <v>0</v>
      </c>
      <c r="N116" s="48" t="str">
        <f t="shared" si="10"/>
        <v/>
      </c>
    </row>
    <row r="117" spans="12:14">
      <c r="M117" s="48">
        <f t="shared" si="9"/>
        <v>0</v>
      </c>
      <c r="N117" s="48" t="str">
        <f t="shared" si="10"/>
        <v/>
      </c>
    </row>
    <row r="118" spans="12:14">
      <c r="M118" s="48">
        <f t="shared" si="9"/>
        <v>0</v>
      </c>
      <c r="N118" s="48" t="str">
        <f t="shared" si="10"/>
        <v/>
      </c>
    </row>
    <row r="119" spans="12:14">
      <c r="M119" s="48">
        <f t="shared" si="9"/>
        <v>0</v>
      </c>
      <c r="N119" s="48" t="str">
        <f t="shared" si="10"/>
        <v/>
      </c>
    </row>
    <row r="120" spans="12:14">
      <c r="M120" s="48">
        <f t="shared" si="9"/>
        <v>0</v>
      </c>
      <c r="N120" s="48" t="str">
        <f t="shared" si="10"/>
        <v/>
      </c>
    </row>
    <row r="121" spans="12:14">
      <c r="M121" s="48">
        <f t="shared" si="9"/>
        <v>0</v>
      </c>
      <c r="N121" s="48" t="str">
        <f t="shared" si="10"/>
        <v/>
      </c>
    </row>
    <row r="122" spans="12:14">
      <c r="M122" s="48">
        <f t="shared" si="9"/>
        <v>0</v>
      </c>
      <c r="N122" s="48" t="str">
        <f t="shared" si="10"/>
        <v/>
      </c>
    </row>
    <row r="123" spans="12:14">
      <c r="M123" s="48">
        <f t="shared" si="9"/>
        <v>0</v>
      </c>
      <c r="N123" s="48" t="str">
        <f t="shared" si="10"/>
        <v/>
      </c>
    </row>
    <row r="124" spans="12:14">
      <c r="M124" s="48">
        <f t="shared" si="9"/>
        <v>0</v>
      </c>
      <c r="N124" s="48" t="str">
        <f t="shared" si="10"/>
        <v/>
      </c>
    </row>
    <row r="125" spans="12:14">
      <c r="M125" s="48">
        <f t="shared" si="9"/>
        <v>0</v>
      </c>
      <c r="N125" s="48" t="str">
        <f t="shared" si="10"/>
        <v/>
      </c>
    </row>
    <row r="126" spans="12:14">
      <c r="M126" s="48">
        <f t="shared" si="9"/>
        <v>0</v>
      </c>
      <c r="N126" s="48" t="str">
        <f t="shared" si="10"/>
        <v/>
      </c>
    </row>
    <row r="127" spans="12:14">
      <c r="L127" s="362"/>
      <c r="M127" s="48">
        <f t="shared" si="9"/>
        <v>0</v>
      </c>
      <c r="N127" s="48" t="str">
        <f t="shared" si="10"/>
        <v/>
      </c>
    </row>
    <row r="128" spans="12:14">
      <c r="M128" s="48">
        <f t="shared" si="9"/>
        <v>0</v>
      </c>
      <c r="N128" s="48" t="str">
        <f t="shared" si="10"/>
        <v/>
      </c>
    </row>
    <row r="129" spans="13:14">
      <c r="M129" s="48">
        <f t="shared" si="9"/>
        <v>0</v>
      </c>
      <c r="N129" s="48" t="str">
        <f t="shared" si="10"/>
        <v/>
      </c>
    </row>
    <row r="130" spans="13:14">
      <c r="M130" s="48">
        <f t="shared" si="9"/>
        <v>0</v>
      </c>
      <c r="N130" s="48" t="str">
        <f t="shared" si="10"/>
        <v/>
      </c>
    </row>
    <row r="131" spans="13:14">
      <c r="M131" s="48">
        <f t="shared" ref="M131:M194" si="11">IF(ISNUMBER(FIND("/",$B111,1)),MID($B111,1,FIND("/",$B111,1)-1),$B111)</f>
        <v>0</v>
      </c>
      <c r="N131" s="48" t="str">
        <f t="shared" ref="N131:N194" si="12">IF(ISNUMBER(FIND("/",$B111,1)),MID($B111,FIND("/",$B111,1)+1,LEN($B111)),"")</f>
        <v/>
      </c>
    </row>
    <row r="132" spans="13:14">
      <c r="M132" s="48">
        <f t="shared" si="11"/>
        <v>0</v>
      </c>
      <c r="N132" s="48" t="str">
        <f t="shared" si="12"/>
        <v/>
      </c>
    </row>
    <row r="133" spans="13:14">
      <c r="M133" s="48">
        <f t="shared" si="11"/>
        <v>0</v>
      </c>
      <c r="N133" s="48" t="str">
        <f t="shared" si="12"/>
        <v/>
      </c>
    </row>
    <row r="134" spans="13:14">
      <c r="M134" s="48">
        <f t="shared" si="11"/>
        <v>0</v>
      </c>
      <c r="N134" s="48" t="str">
        <f t="shared" si="12"/>
        <v/>
      </c>
    </row>
    <row r="135" spans="13:14">
      <c r="M135" s="48">
        <f t="shared" si="11"/>
        <v>0</v>
      </c>
      <c r="N135" s="48" t="str">
        <f t="shared" si="12"/>
        <v/>
      </c>
    </row>
    <row r="136" spans="13:14">
      <c r="M136" s="48">
        <f t="shared" si="11"/>
        <v>0</v>
      </c>
      <c r="N136" s="48" t="str">
        <f t="shared" si="12"/>
        <v/>
      </c>
    </row>
    <row r="137" spans="13:14">
      <c r="M137" s="48">
        <f t="shared" si="11"/>
        <v>0</v>
      </c>
      <c r="N137" s="48" t="str">
        <f t="shared" si="12"/>
        <v/>
      </c>
    </row>
    <row r="138" spans="13:14">
      <c r="M138" s="48">
        <f t="shared" si="11"/>
        <v>0</v>
      </c>
      <c r="N138" s="48" t="str">
        <f t="shared" si="12"/>
        <v/>
      </c>
    </row>
    <row r="139" spans="13:14">
      <c r="M139" s="48">
        <f t="shared" si="11"/>
        <v>0</v>
      </c>
      <c r="N139" s="48" t="str">
        <f t="shared" si="12"/>
        <v/>
      </c>
    </row>
    <row r="140" spans="13:14">
      <c r="M140" s="48">
        <f t="shared" si="11"/>
        <v>0</v>
      </c>
      <c r="N140" s="48" t="str">
        <f t="shared" si="12"/>
        <v/>
      </c>
    </row>
    <row r="141" spans="13:14">
      <c r="M141" s="48">
        <f t="shared" si="11"/>
        <v>0</v>
      </c>
      <c r="N141" s="48" t="str">
        <f t="shared" si="12"/>
        <v/>
      </c>
    </row>
    <row r="142" spans="13:14">
      <c r="M142" s="48">
        <f t="shared" si="11"/>
        <v>0</v>
      </c>
      <c r="N142" s="48" t="str">
        <f t="shared" si="12"/>
        <v/>
      </c>
    </row>
    <row r="143" spans="13:14">
      <c r="M143" s="48">
        <f t="shared" si="11"/>
        <v>0</v>
      </c>
      <c r="N143" s="48" t="str">
        <f t="shared" si="12"/>
        <v/>
      </c>
    </row>
    <row r="144" spans="13:14">
      <c r="M144" s="48">
        <f t="shared" si="11"/>
        <v>0</v>
      </c>
      <c r="N144" s="48" t="str">
        <f t="shared" si="12"/>
        <v/>
      </c>
    </row>
    <row r="145" spans="13:14">
      <c r="M145" s="48">
        <f t="shared" si="11"/>
        <v>0</v>
      </c>
      <c r="N145" s="48" t="str">
        <f t="shared" si="12"/>
        <v/>
      </c>
    </row>
    <row r="146" spans="13:14">
      <c r="M146" s="48">
        <f t="shared" si="11"/>
        <v>0</v>
      </c>
      <c r="N146" s="48" t="str">
        <f t="shared" si="12"/>
        <v/>
      </c>
    </row>
    <row r="147" spans="13:14">
      <c r="M147" s="48">
        <f t="shared" si="11"/>
        <v>0</v>
      </c>
      <c r="N147" s="48" t="str">
        <f t="shared" si="12"/>
        <v/>
      </c>
    </row>
    <row r="148" spans="13:14">
      <c r="M148" s="48">
        <f t="shared" si="11"/>
        <v>0</v>
      </c>
      <c r="N148" s="48" t="str">
        <f t="shared" si="12"/>
        <v/>
      </c>
    </row>
    <row r="149" spans="13:14">
      <c r="M149" s="48">
        <f t="shared" si="11"/>
        <v>0</v>
      </c>
      <c r="N149" s="48" t="str">
        <f t="shared" si="12"/>
        <v/>
      </c>
    </row>
    <row r="150" spans="13:14">
      <c r="M150" s="48">
        <f t="shared" si="11"/>
        <v>0</v>
      </c>
      <c r="N150" s="48" t="str">
        <f t="shared" si="12"/>
        <v/>
      </c>
    </row>
    <row r="151" spans="13:14">
      <c r="M151" s="48">
        <f t="shared" si="11"/>
        <v>0</v>
      </c>
      <c r="N151" s="48" t="str">
        <f t="shared" si="12"/>
        <v/>
      </c>
    </row>
    <row r="152" spans="13:14">
      <c r="M152" s="48">
        <f t="shared" si="11"/>
        <v>0</v>
      </c>
      <c r="N152" s="48" t="str">
        <f t="shared" si="12"/>
        <v/>
      </c>
    </row>
    <row r="153" spans="13:14">
      <c r="M153" s="48">
        <f t="shared" si="11"/>
        <v>0</v>
      </c>
      <c r="N153" s="48" t="str">
        <f t="shared" si="12"/>
        <v/>
      </c>
    </row>
    <row r="154" spans="13:14">
      <c r="M154" s="48">
        <f t="shared" si="11"/>
        <v>0</v>
      </c>
      <c r="N154" s="48" t="str">
        <f t="shared" si="12"/>
        <v/>
      </c>
    </row>
    <row r="155" spans="13:14">
      <c r="M155" s="48">
        <f t="shared" si="11"/>
        <v>0</v>
      </c>
      <c r="N155" s="48" t="str">
        <f t="shared" si="12"/>
        <v/>
      </c>
    </row>
    <row r="156" spans="13:14">
      <c r="M156" s="48">
        <f t="shared" si="11"/>
        <v>0</v>
      </c>
      <c r="N156" s="48" t="str">
        <f t="shared" si="12"/>
        <v/>
      </c>
    </row>
    <row r="157" spans="13:14">
      <c r="M157" s="48">
        <f t="shared" si="11"/>
        <v>0</v>
      </c>
      <c r="N157" s="48" t="str">
        <f t="shared" si="12"/>
        <v/>
      </c>
    </row>
    <row r="158" spans="13:14">
      <c r="M158" s="48">
        <f t="shared" si="11"/>
        <v>0</v>
      </c>
      <c r="N158" s="48" t="str">
        <f t="shared" si="12"/>
        <v/>
      </c>
    </row>
    <row r="159" spans="13:14">
      <c r="M159" s="48">
        <f t="shared" si="11"/>
        <v>0</v>
      </c>
      <c r="N159" s="48" t="str">
        <f t="shared" si="12"/>
        <v/>
      </c>
    </row>
    <row r="160" spans="13:14">
      <c r="M160" s="48">
        <f t="shared" si="11"/>
        <v>0</v>
      </c>
      <c r="N160" s="48" t="str">
        <f t="shared" si="12"/>
        <v/>
      </c>
    </row>
    <row r="161" spans="13:14">
      <c r="M161" s="48">
        <f t="shared" si="11"/>
        <v>0</v>
      </c>
      <c r="N161" s="48" t="str">
        <f t="shared" si="12"/>
        <v/>
      </c>
    </row>
    <row r="162" spans="13:14">
      <c r="M162" s="48">
        <f t="shared" si="11"/>
        <v>0</v>
      </c>
      <c r="N162" s="48" t="str">
        <f t="shared" si="12"/>
        <v/>
      </c>
    </row>
    <row r="163" spans="13:14">
      <c r="M163" s="48">
        <f t="shared" si="11"/>
        <v>0</v>
      </c>
      <c r="N163" s="48" t="str">
        <f t="shared" si="12"/>
        <v/>
      </c>
    </row>
    <row r="164" spans="13:14">
      <c r="M164" s="48">
        <f t="shared" si="11"/>
        <v>0</v>
      </c>
      <c r="N164" s="48" t="str">
        <f t="shared" si="12"/>
        <v/>
      </c>
    </row>
    <row r="165" spans="13:14">
      <c r="M165" s="48">
        <f t="shared" si="11"/>
        <v>0</v>
      </c>
      <c r="N165" s="48" t="str">
        <f t="shared" si="12"/>
        <v/>
      </c>
    </row>
    <row r="166" spans="13:14">
      <c r="M166" s="48">
        <f t="shared" si="11"/>
        <v>0</v>
      </c>
      <c r="N166" s="48" t="str">
        <f t="shared" si="12"/>
        <v/>
      </c>
    </row>
    <row r="167" spans="13:14">
      <c r="M167" s="48">
        <f t="shared" si="11"/>
        <v>0</v>
      </c>
      <c r="N167" s="48" t="str">
        <f t="shared" si="12"/>
        <v/>
      </c>
    </row>
    <row r="168" spans="13:14">
      <c r="M168" s="48">
        <f t="shared" si="11"/>
        <v>0</v>
      </c>
      <c r="N168" s="48" t="str">
        <f t="shared" si="12"/>
        <v/>
      </c>
    </row>
    <row r="169" spans="13:14">
      <c r="M169" s="48">
        <f t="shared" si="11"/>
        <v>0</v>
      </c>
      <c r="N169" s="48" t="str">
        <f t="shared" si="12"/>
        <v/>
      </c>
    </row>
    <row r="170" spans="13:14">
      <c r="M170" s="48">
        <f t="shared" si="11"/>
        <v>0</v>
      </c>
      <c r="N170" s="48" t="str">
        <f t="shared" si="12"/>
        <v/>
      </c>
    </row>
    <row r="171" spans="13:14">
      <c r="M171" s="48">
        <f t="shared" si="11"/>
        <v>0</v>
      </c>
      <c r="N171" s="48" t="str">
        <f t="shared" si="12"/>
        <v/>
      </c>
    </row>
    <row r="172" spans="13:14">
      <c r="M172" s="48">
        <f t="shared" si="11"/>
        <v>0</v>
      </c>
      <c r="N172" s="48" t="str">
        <f t="shared" si="12"/>
        <v/>
      </c>
    </row>
    <row r="173" spans="13:14">
      <c r="M173" s="48">
        <f t="shared" si="11"/>
        <v>0</v>
      </c>
      <c r="N173" s="48" t="str">
        <f t="shared" si="12"/>
        <v/>
      </c>
    </row>
    <row r="174" spans="13:14">
      <c r="M174" s="48">
        <f t="shared" si="11"/>
        <v>0</v>
      </c>
      <c r="N174" s="48" t="str">
        <f t="shared" si="12"/>
        <v/>
      </c>
    </row>
    <row r="175" spans="13:14">
      <c r="M175" s="48">
        <f t="shared" si="11"/>
        <v>0</v>
      </c>
      <c r="N175" s="48" t="str">
        <f t="shared" si="12"/>
        <v/>
      </c>
    </row>
    <row r="176" spans="13:14">
      <c r="M176" s="48">
        <f t="shared" si="11"/>
        <v>0</v>
      </c>
      <c r="N176" s="48" t="str">
        <f t="shared" si="12"/>
        <v/>
      </c>
    </row>
    <row r="177" spans="13:14">
      <c r="M177" s="48">
        <f t="shared" si="11"/>
        <v>0</v>
      </c>
      <c r="N177" s="48" t="str">
        <f t="shared" si="12"/>
        <v/>
      </c>
    </row>
    <row r="178" spans="13:14">
      <c r="M178" s="48">
        <f t="shared" si="11"/>
        <v>0</v>
      </c>
      <c r="N178" s="48" t="str">
        <f t="shared" si="12"/>
        <v/>
      </c>
    </row>
    <row r="179" spans="13:14">
      <c r="M179" s="48">
        <f t="shared" si="11"/>
        <v>0</v>
      </c>
      <c r="N179" s="48" t="str">
        <f t="shared" si="12"/>
        <v/>
      </c>
    </row>
    <row r="180" spans="13:14">
      <c r="M180" s="48">
        <f t="shared" si="11"/>
        <v>0</v>
      </c>
      <c r="N180" s="48" t="str">
        <f t="shared" si="12"/>
        <v/>
      </c>
    </row>
    <row r="181" spans="13:14">
      <c r="M181" s="48">
        <f t="shared" si="11"/>
        <v>0</v>
      </c>
      <c r="N181" s="48" t="str">
        <f t="shared" si="12"/>
        <v/>
      </c>
    </row>
    <row r="182" spans="13:14">
      <c r="M182" s="48">
        <f t="shared" si="11"/>
        <v>0</v>
      </c>
      <c r="N182" s="48" t="str">
        <f t="shared" si="12"/>
        <v/>
      </c>
    </row>
    <row r="183" spans="13:14">
      <c r="M183" s="48">
        <f t="shared" si="11"/>
        <v>0</v>
      </c>
      <c r="N183" s="48" t="str">
        <f t="shared" si="12"/>
        <v/>
      </c>
    </row>
    <row r="184" spans="13:14">
      <c r="M184" s="48">
        <f t="shared" si="11"/>
        <v>0</v>
      </c>
      <c r="N184" s="48" t="str">
        <f t="shared" si="12"/>
        <v/>
      </c>
    </row>
    <row r="185" spans="13:14">
      <c r="M185" s="48">
        <f t="shared" si="11"/>
        <v>0</v>
      </c>
      <c r="N185" s="48" t="str">
        <f t="shared" si="12"/>
        <v/>
      </c>
    </row>
    <row r="186" spans="13:14">
      <c r="M186" s="48">
        <f t="shared" si="11"/>
        <v>0</v>
      </c>
      <c r="N186" s="48" t="str">
        <f t="shared" si="12"/>
        <v/>
      </c>
    </row>
    <row r="187" spans="13:14">
      <c r="M187" s="48">
        <f t="shared" si="11"/>
        <v>0</v>
      </c>
      <c r="N187" s="48" t="str">
        <f t="shared" si="12"/>
        <v/>
      </c>
    </row>
    <row r="188" spans="13:14">
      <c r="M188" s="48">
        <f t="shared" si="11"/>
        <v>0</v>
      </c>
      <c r="N188" s="48" t="str">
        <f t="shared" si="12"/>
        <v/>
      </c>
    </row>
    <row r="189" spans="13:14">
      <c r="M189" s="48">
        <f t="shared" si="11"/>
        <v>0</v>
      </c>
      <c r="N189" s="48" t="str">
        <f t="shared" si="12"/>
        <v/>
      </c>
    </row>
    <row r="190" spans="13:14">
      <c r="M190" s="48">
        <f t="shared" si="11"/>
        <v>0</v>
      </c>
      <c r="N190" s="48" t="str">
        <f t="shared" si="12"/>
        <v/>
      </c>
    </row>
    <row r="191" spans="13:14">
      <c r="M191" s="48">
        <f t="shared" si="11"/>
        <v>0</v>
      </c>
      <c r="N191" s="48" t="str">
        <f t="shared" si="12"/>
        <v/>
      </c>
    </row>
    <row r="192" spans="13:14">
      <c r="M192" s="48">
        <f t="shared" si="11"/>
        <v>0</v>
      </c>
      <c r="N192" s="48" t="str">
        <f t="shared" si="12"/>
        <v/>
      </c>
    </row>
    <row r="193" spans="12:14">
      <c r="M193" s="48">
        <f t="shared" si="11"/>
        <v>0</v>
      </c>
      <c r="N193" s="48" t="str">
        <f t="shared" si="12"/>
        <v/>
      </c>
    </row>
    <row r="194" spans="12:14">
      <c r="M194" s="48">
        <f t="shared" si="11"/>
        <v>0</v>
      </c>
      <c r="N194" s="48" t="str">
        <f t="shared" si="12"/>
        <v/>
      </c>
    </row>
    <row r="195" spans="12:14">
      <c r="M195" s="48">
        <f t="shared" ref="M195:M258" si="13">IF(ISNUMBER(FIND("/",$B175,1)),MID($B175,1,FIND("/",$B175,1)-1),$B175)</f>
        <v>0</v>
      </c>
      <c r="N195" s="48" t="str">
        <f t="shared" ref="N195:N258" si="14">IF(ISNUMBER(FIND("/",$B175,1)),MID($B175,FIND("/",$B175,1)+1,LEN($B175)),"")</f>
        <v/>
      </c>
    </row>
    <row r="196" spans="12:14">
      <c r="M196" s="48">
        <f t="shared" si="13"/>
        <v>0</v>
      </c>
      <c r="N196" s="48" t="str">
        <f t="shared" si="14"/>
        <v/>
      </c>
    </row>
    <row r="197" spans="12:14">
      <c r="M197" s="48">
        <f t="shared" si="13"/>
        <v>0</v>
      </c>
      <c r="N197" s="48" t="str">
        <f t="shared" si="14"/>
        <v/>
      </c>
    </row>
    <row r="198" spans="12:14">
      <c r="M198" s="48">
        <f t="shared" si="13"/>
        <v>0</v>
      </c>
      <c r="N198" s="48" t="str">
        <f t="shared" si="14"/>
        <v/>
      </c>
    </row>
    <row r="199" spans="12:14">
      <c r="M199" s="48">
        <f t="shared" si="13"/>
        <v>0</v>
      </c>
      <c r="N199" s="48" t="str">
        <f t="shared" si="14"/>
        <v/>
      </c>
    </row>
    <row r="200" spans="12:14">
      <c r="M200" s="48">
        <f t="shared" si="13"/>
        <v>0</v>
      </c>
      <c r="N200" s="48" t="str">
        <f t="shared" si="14"/>
        <v/>
      </c>
    </row>
    <row r="201" spans="12:14">
      <c r="M201" s="48">
        <f t="shared" si="13"/>
        <v>0</v>
      </c>
      <c r="N201" s="48" t="str">
        <f t="shared" si="14"/>
        <v/>
      </c>
    </row>
    <row r="202" spans="12:14">
      <c r="M202" s="48">
        <f t="shared" si="13"/>
        <v>0</v>
      </c>
      <c r="N202" s="48" t="str">
        <f t="shared" si="14"/>
        <v/>
      </c>
    </row>
    <row r="203" spans="12:14">
      <c r="M203" s="48">
        <f t="shared" si="13"/>
        <v>0</v>
      </c>
      <c r="N203" s="48" t="str">
        <f t="shared" si="14"/>
        <v/>
      </c>
    </row>
    <row r="204" spans="12:14">
      <c r="M204" s="48">
        <f t="shared" si="13"/>
        <v>0</v>
      </c>
      <c r="N204" s="48" t="str">
        <f t="shared" si="14"/>
        <v/>
      </c>
    </row>
    <row r="205" spans="12:14">
      <c r="M205" s="48">
        <f t="shared" si="13"/>
        <v>0</v>
      </c>
      <c r="N205" s="48" t="str">
        <f t="shared" si="14"/>
        <v/>
      </c>
    </row>
    <row r="206" spans="12:14">
      <c r="M206" s="48">
        <f t="shared" si="13"/>
        <v>0</v>
      </c>
      <c r="N206" s="48" t="str">
        <f t="shared" si="14"/>
        <v/>
      </c>
    </row>
    <row r="207" spans="12:14">
      <c r="M207" s="48">
        <f t="shared" si="13"/>
        <v>0</v>
      </c>
      <c r="N207" s="48" t="str">
        <f t="shared" si="14"/>
        <v/>
      </c>
    </row>
    <row r="208" spans="12:14">
      <c r="L208" s="46"/>
      <c r="M208" s="48">
        <f t="shared" si="13"/>
        <v>0</v>
      </c>
      <c r="N208" s="48" t="str">
        <f t="shared" si="14"/>
        <v/>
      </c>
    </row>
    <row r="209" spans="12:14">
      <c r="L209" s="46"/>
      <c r="M209" s="48">
        <f t="shared" si="13"/>
        <v>0</v>
      </c>
      <c r="N209" s="48" t="str">
        <f t="shared" si="14"/>
        <v/>
      </c>
    </row>
    <row r="210" spans="12:14">
      <c r="L210" s="46"/>
      <c r="M210" s="48">
        <f t="shared" si="13"/>
        <v>0</v>
      </c>
      <c r="N210" s="48" t="str">
        <f t="shared" si="14"/>
        <v/>
      </c>
    </row>
    <row r="211" spans="12:14">
      <c r="L211" s="46"/>
      <c r="M211" s="48">
        <f t="shared" si="13"/>
        <v>0</v>
      </c>
      <c r="N211" s="48" t="str">
        <f t="shared" si="14"/>
        <v/>
      </c>
    </row>
    <row r="212" spans="12:14">
      <c r="L212" s="46"/>
      <c r="M212" s="48">
        <f t="shared" si="13"/>
        <v>0</v>
      </c>
      <c r="N212" s="48" t="str">
        <f t="shared" si="14"/>
        <v/>
      </c>
    </row>
    <row r="213" spans="12:14">
      <c r="L213" s="46"/>
      <c r="M213" s="48">
        <f t="shared" si="13"/>
        <v>0</v>
      </c>
      <c r="N213" s="48" t="str">
        <f t="shared" si="14"/>
        <v/>
      </c>
    </row>
    <row r="214" spans="12:14">
      <c r="L214" s="46"/>
      <c r="M214" s="48">
        <f t="shared" si="13"/>
        <v>0</v>
      </c>
      <c r="N214" s="48" t="str">
        <f t="shared" si="14"/>
        <v/>
      </c>
    </row>
    <row r="215" spans="12:14">
      <c r="L215" s="46"/>
      <c r="M215" s="48">
        <f t="shared" si="13"/>
        <v>0</v>
      </c>
      <c r="N215" s="48" t="str">
        <f t="shared" si="14"/>
        <v/>
      </c>
    </row>
    <row r="216" spans="12:14">
      <c r="L216" s="46"/>
      <c r="M216" s="48">
        <f t="shared" si="13"/>
        <v>0</v>
      </c>
      <c r="N216" s="48" t="str">
        <f t="shared" si="14"/>
        <v/>
      </c>
    </row>
    <row r="217" spans="12:14">
      <c r="L217" s="46"/>
      <c r="M217" s="48">
        <f t="shared" si="13"/>
        <v>0</v>
      </c>
      <c r="N217" s="48" t="str">
        <f t="shared" si="14"/>
        <v/>
      </c>
    </row>
    <row r="218" spans="12:14">
      <c r="L218" s="46"/>
      <c r="M218" s="48">
        <f t="shared" si="13"/>
        <v>0</v>
      </c>
      <c r="N218" s="48" t="str">
        <f t="shared" si="14"/>
        <v/>
      </c>
    </row>
    <row r="219" spans="12:14">
      <c r="L219" s="46"/>
      <c r="M219" s="48">
        <f t="shared" si="13"/>
        <v>0</v>
      </c>
      <c r="N219" s="48" t="str">
        <f t="shared" si="14"/>
        <v/>
      </c>
    </row>
    <row r="220" spans="12:14">
      <c r="L220" s="46"/>
      <c r="M220" s="48">
        <f t="shared" si="13"/>
        <v>0</v>
      </c>
      <c r="N220" s="48" t="str">
        <f t="shared" si="14"/>
        <v/>
      </c>
    </row>
    <row r="221" spans="12:14">
      <c r="L221" s="46"/>
      <c r="M221" s="48">
        <f t="shared" si="13"/>
        <v>0</v>
      </c>
      <c r="N221" s="48" t="str">
        <f t="shared" si="14"/>
        <v/>
      </c>
    </row>
    <row r="222" spans="12:14">
      <c r="L222" s="46"/>
      <c r="M222" s="48">
        <f t="shared" si="13"/>
        <v>0</v>
      </c>
      <c r="N222" s="48" t="str">
        <f t="shared" si="14"/>
        <v/>
      </c>
    </row>
    <row r="223" spans="12:14">
      <c r="L223" s="46"/>
      <c r="M223" s="48">
        <f t="shared" si="13"/>
        <v>0</v>
      </c>
      <c r="N223" s="48" t="str">
        <f t="shared" si="14"/>
        <v/>
      </c>
    </row>
    <row r="224" spans="12:14">
      <c r="L224" s="46"/>
      <c r="M224" s="48">
        <f t="shared" si="13"/>
        <v>0</v>
      </c>
      <c r="N224" s="48" t="str">
        <f t="shared" si="14"/>
        <v/>
      </c>
    </row>
    <row r="225" spans="12:14">
      <c r="L225" s="46"/>
      <c r="M225" s="48">
        <f t="shared" si="13"/>
        <v>0</v>
      </c>
      <c r="N225" s="48" t="str">
        <f t="shared" si="14"/>
        <v/>
      </c>
    </row>
    <row r="226" spans="12:14">
      <c r="L226" s="46"/>
      <c r="M226" s="48">
        <f t="shared" si="13"/>
        <v>0</v>
      </c>
      <c r="N226" s="48" t="str">
        <f t="shared" si="14"/>
        <v/>
      </c>
    </row>
    <row r="227" spans="12:14">
      <c r="L227" s="46"/>
      <c r="M227" s="48">
        <f t="shared" si="13"/>
        <v>0</v>
      </c>
      <c r="N227" s="48" t="str">
        <f t="shared" si="14"/>
        <v/>
      </c>
    </row>
    <row r="228" spans="12:14">
      <c r="L228" s="46"/>
      <c r="M228" s="48">
        <f t="shared" si="13"/>
        <v>0</v>
      </c>
      <c r="N228" s="48" t="str">
        <f t="shared" si="14"/>
        <v/>
      </c>
    </row>
    <row r="229" spans="12:14">
      <c r="L229" s="331"/>
      <c r="M229" s="48">
        <f t="shared" si="13"/>
        <v>0</v>
      </c>
      <c r="N229" s="48" t="str">
        <f t="shared" si="14"/>
        <v/>
      </c>
    </row>
    <row r="230" spans="12:14">
      <c r="L230" s="331"/>
      <c r="M230" s="48">
        <f t="shared" si="13"/>
        <v>0</v>
      </c>
      <c r="N230" s="48" t="str">
        <f t="shared" si="14"/>
        <v/>
      </c>
    </row>
    <row r="231" spans="12:14">
      <c r="L231" s="331"/>
      <c r="M231" s="48">
        <f t="shared" si="13"/>
        <v>0</v>
      </c>
      <c r="N231" s="48" t="str">
        <f t="shared" si="14"/>
        <v/>
      </c>
    </row>
    <row r="232" spans="12:14">
      <c r="L232" s="331"/>
      <c r="M232" s="48">
        <f t="shared" si="13"/>
        <v>0</v>
      </c>
      <c r="N232" s="48" t="str">
        <f t="shared" si="14"/>
        <v/>
      </c>
    </row>
    <row r="233" spans="12:14">
      <c r="L233" s="331"/>
      <c r="M233" s="48">
        <f t="shared" si="13"/>
        <v>0</v>
      </c>
      <c r="N233" s="48" t="str">
        <f t="shared" si="14"/>
        <v/>
      </c>
    </row>
    <row r="234" spans="12:14">
      <c r="L234" s="331"/>
      <c r="M234" s="48">
        <f t="shared" si="13"/>
        <v>0</v>
      </c>
      <c r="N234" s="48" t="str">
        <f t="shared" si="14"/>
        <v/>
      </c>
    </row>
    <row r="235" spans="12:14">
      <c r="L235" s="331"/>
      <c r="M235" s="48">
        <f t="shared" si="13"/>
        <v>0</v>
      </c>
      <c r="N235" s="48" t="str">
        <f t="shared" si="14"/>
        <v/>
      </c>
    </row>
    <row r="236" spans="12:14">
      <c r="L236" s="331"/>
      <c r="M236" s="48">
        <f t="shared" si="13"/>
        <v>0</v>
      </c>
      <c r="N236" s="48" t="str">
        <f t="shared" si="14"/>
        <v/>
      </c>
    </row>
    <row r="237" spans="12:14">
      <c r="L237" s="331"/>
      <c r="M237" s="48">
        <f t="shared" si="13"/>
        <v>0</v>
      </c>
      <c r="N237" s="48" t="str">
        <f t="shared" si="14"/>
        <v/>
      </c>
    </row>
    <row r="238" spans="12:14">
      <c r="L238" s="331"/>
      <c r="M238" s="48">
        <f t="shared" si="13"/>
        <v>0</v>
      </c>
      <c r="N238" s="48" t="str">
        <f t="shared" si="14"/>
        <v/>
      </c>
    </row>
    <row r="239" spans="12:14">
      <c r="L239" s="331"/>
      <c r="M239" s="48">
        <f t="shared" si="13"/>
        <v>0</v>
      </c>
      <c r="N239" s="48" t="str">
        <f t="shared" si="14"/>
        <v/>
      </c>
    </row>
    <row r="240" spans="12:14">
      <c r="L240" s="331"/>
      <c r="M240" s="48">
        <f t="shared" si="13"/>
        <v>0</v>
      </c>
      <c r="N240" s="48" t="str">
        <f t="shared" si="14"/>
        <v/>
      </c>
    </row>
    <row r="241" spans="12:14">
      <c r="L241" s="331"/>
      <c r="M241" s="48">
        <f t="shared" si="13"/>
        <v>0</v>
      </c>
      <c r="N241" s="48" t="str">
        <f t="shared" si="14"/>
        <v/>
      </c>
    </row>
    <row r="242" spans="12:14">
      <c r="L242" s="331"/>
      <c r="M242" s="48">
        <f t="shared" si="13"/>
        <v>0</v>
      </c>
      <c r="N242" s="48" t="str">
        <f t="shared" si="14"/>
        <v/>
      </c>
    </row>
    <row r="243" spans="12:14">
      <c r="L243" s="331"/>
      <c r="M243" s="48">
        <f t="shared" si="13"/>
        <v>0</v>
      </c>
      <c r="N243" s="48" t="str">
        <f t="shared" si="14"/>
        <v/>
      </c>
    </row>
    <row r="244" spans="12:14">
      <c r="L244" s="331"/>
      <c r="M244" s="48">
        <f t="shared" si="13"/>
        <v>0</v>
      </c>
      <c r="N244" s="48" t="str">
        <f t="shared" si="14"/>
        <v/>
      </c>
    </row>
    <row r="245" spans="12:14">
      <c r="L245" s="331"/>
      <c r="M245" s="48">
        <f t="shared" si="13"/>
        <v>0</v>
      </c>
      <c r="N245" s="48" t="str">
        <f t="shared" si="14"/>
        <v/>
      </c>
    </row>
    <row r="246" spans="12:14">
      <c r="L246" s="331"/>
      <c r="M246" s="48">
        <f t="shared" si="13"/>
        <v>0</v>
      </c>
      <c r="N246" s="48" t="str">
        <f t="shared" si="14"/>
        <v/>
      </c>
    </row>
    <row r="247" spans="12:14">
      <c r="L247" s="331"/>
      <c r="M247" s="48">
        <f t="shared" si="13"/>
        <v>0</v>
      </c>
      <c r="N247" s="48" t="str">
        <f t="shared" si="14"/>
        <v/>
      </c>
    </row>
    <row r="248" spans="12:14">
      <c r="L248" s="331"/>
      <c r="M248" s="48">
        <f t="shared" si="13"/>
        <v>0</v>
      </c>
      <c r="N248" s="48" t="str">
        <f t="shared" si="14"/>
        <v/>
      </c>
    </row>
    <row r="249" spans="12:14">
      <c r="L249" s="331"/>
      <c r="M249" s="48">
        <f t="shared" si="13"/>
        <v>0</v>
      </c>
      <c r="N249" s="48" t="str">
        <f t="shared" si="14"/>
        <v/>
      </c>
    </row>
    <row r="250" spans="12:14">
      <c r="L250" s="331"/>
      <c r="M250" s="48">
        <f t="shared" si="13"/>
        <v>0</v>
      </c>
      <c r="N250" s="48" t="str">
        <f t="shared" si="14"/>
        <v/>
      </c>
    </row>
    <row r="251" spans="12:14">
      <c r="L251" s="46"/>
      <c r="M251" s="48">
        <f t="shared" si="13"/>
        <v>0</v>
      </c>
      <c r="N251" s="48" t="str">
        <f t="shared" si="14"/>
        <v/>
      </c>
    </row>
    <row r="252" spans="12:14">
      <c r="L252" s="46"/>
      <c r="M252" s="48">
        <f t="shared" si="13"/>
        <v>0</v>
      </c>
      <c r="N252" s="48" t="str">
        <f t="shared" si="14"/>
        <v/>
      </c>
    </row>
    <row r="253" spans="12:14">
      <c r="L253" s="46"/>
      <c r="M253" s="48">
        <f t="shared" si="13"/>
        <v>0</v>
      </c>
      <c r="N253" s="48" t="str">
        <f t="shared" si="14"/>
        <v/>
      </c>
    </row>
    <row r="254" spans="12:14">
      <c r="L254" s="46"/>
      <c r="M254" s="48">
        <f t="shared" si="13"/>
        <v>0</v>
      </c>
      <c r="N254" s="48" t="str">
        <f t="shared" si="14"/>
        <v/>
      </c>
    </row>
    <row r="255" spans="12:14">
      <c r="L255" s="46"/>
      <c r="M255" s="48">
        <f t="shared" si="13"/>
        <v>0</v>
      </c>
      <c r="N255" s="48" t="str">
        <f t="shared" si="14"/>
        <v/>
      </c>
    </row>
    <row r="256" spans="12:14">
      <c r="L256" s="46"/>
      <c r="M256" s="48">
        <f t="shared" si="13"/>
        <v>0</v>
      </c>
      <c r="N256" s="48" t="str">
        <f t="shared" si="14"/>
        <v/>
      </c>
    </row>
    <row r="257" spans="12:14">
      <c r="L257" s="46"/>
      <c r="M257" s="48">
        <f t="shared" si="13"/>
        <v>0</v>
      </c>
      <c r="N257" s="48" t="str">
        <f t="shared" si="14"/>
        <v/>
      </c>
    </row>
    <row r="258" spans="12:14">
      <c r="M258" s="48">
        <f t="shared" si="13"/>
        <v>0</v>
      </c>
      <c r="N258" s="48" t="str">
        <f t="shared" si="14"/>
        <v/>
      </c>
    </row>
    <row r="259" spans="12:14">
      <c r="M259" s="48">
        <f t="shared" ref="M259:M322" si="15">IF(ISNUMBER(FIND("/",$B239,1)),MID($B239,1,FIND("/",$B239,1)-1),$B239)</f>
        <v>0</v>
      </c>
      <c r="N259" s="48" t="str">
        <f t="shared" ref="N259:N322" si="16">IF(ISNUMBER(FIND("/",$B239,1)),MID($B239,FIND("/",$B239,1)+1,LEN($B239)),"")</f>
        <v/>
      </c>
    </row>
    <row r="260" spans="12:14">
      <c r="M260" s="48">
        <f t="shared" si="15"/>
        <v>0</v>
      </c>
      <c r="N260" s="48" t="str">
        <f t="shared" si="16"/>
        <v/>
      </c>
    </row>
    <row r="261" spans="12:14">
      <c r="M261" s="48">
        <f t="shared" si="15"/>
        <v>0</v>
      </c>
      <c r="N261" s="48" t="str">
        <f t="shared" si="16"/>
        <v/>
      </c>
    </row>
    <row r="262" spans="12:14">
      <c r="M262" s="48">
        <f t="shared" si="15"/>
        <v>0</v>
      </c>
      <c r="N262" s="48" t="str">
        <f t="shared" si="16"/>
        <v/>
      </c>
    </row>
    <row r="263" spans="12:14">
      <c r="M263" s="48">
        <f t="shared" si="15"/>
        <v>0</v>
      </c>
      <c r="N263" s="48" t="str">
        <f t="shared" si="16"/>
        <v/>
      </c>
    </row>
    <row r="264" spans="12:14">
      <c r="M264" s="48">
        <f t="shared" si="15"/>
        <v>0</v>
      </c>
      <c r="N264" s="48" t="str">
        <f t="shared" si="16"/>
        <v/>
      </c>
    </row>
    <row r="265" spans="12:14">
      <c r="M265" s="48">
        <f t="shared" si="15"/>
        <v>0</v>
      </c>
      <c r="N265" s="48" t="str">
        <f t="shared" si="16"/>
        <v/>
      </c>
    </row>
    <row r="266" spans="12:14">
      <c r="M266" s="48">
        <f t="shared" si="15"/>
        <v>0</v>
      </c>
      <c r="N266" s="48" t="str">
        <f t="shared" si="16"/>
        <v/>
      </c>
    </row>
    <row r="267" spans="12:14">
      <c r="M267" s="48">
        <f t="shared" si="15"/>
        <v>0</v>
      </c>
      <c r="N267" s="48" t="str">
        <f t="shared" si="16"/>
        <v/>
      </c>
    </row>
    <row r="268" spans="12:14">
      <c r="M268" s="48">
        <f t="shared" si="15"/>
        <v>0</v>
      </c>
      <c r="N268" s="48" t="str">
        <f t="shared" si="16"/>
        <v/>
      </c>
    </row>
    <row r="269" spans="12:14">
      <c r="M269" s="48">
        <f t="shared" si="15"/>
        <v>0</v>
      </c>
      <c r="N269" s="48" t="str">
        <f t="shared" si="16"/>
        <v/>
      </c>
    </row>
    <row r="270" spans="12:14">
      <c r="M270" s="48">
        <f t="shared" si="15"/>
        <v>0</v>
      </c>
      <c r="N270" s="48" t="str">
        <f t="shared" si="16"/>
        <v/>
      </c>
    </row>
    <row r="271" spans="12:14">
      <c r="M271" s="48">
        <f t="shared" si="15"/>
        <v>0</v>
      </c>
      <c r="N271" s="48" t="str">
        <f t="shared" si="16"/>
        <v/>
      </c>
    </row>
    <row r="272" spans="12:14">
      <c r="M272" s="48">
        <f t="shared" si="15"/>
        <v>0</v>
      </c>
      <c r="N272" s="48" t="str">
        <f t="shared" si="16"/>
        <v/>
      </c>
    </row>
    <row r="273" spans="13:14">
      <c r="M273" s="48">
        <f t="shared" si="15"/>
        <v>0</v>
      </c>
      <c r="N273" s="48" t="str">
        <f t="shared" si="16"/>
        <v/>
      </c>
    </row>
    <row r="274" spans="13:14">
      <c r="M274" s="48">
        <f t="shared" si="15"/>
        <v>0</v>
      </c>
      <c r="N274" s="48" t="str">
        <f t="shared" si="16"/>
        <v/>
      </c>
    </row>
    <row r="275" spans="13:14">
      <c r="M275" s="48">
        <f t="shared" si="15"/>
        <v>0</v>
      </c>
      <c r="N275" s="48" t="str">
        <f t="shared" si="16"/>
        <v/>
      </c>
    </row>
    <row r="276" spans="13:14">
      <c r="M276" s="48">
        <f t="shared" si="15"/>
        <v>0</v>
      </c>
      <c r="N276" s="48" t="str">
        <f t="shared" si="16"/>
        <v/>
      </c>
    </row>
    <row r="277" spans="13:14">
      <c r="M277" s="48">
        <f t="shared" si="15"/>
        <v>0</v>
      </c>
      <c r="N277" s="48" t="str">
        <f t="shared" si="16"/>
        <v/>
      </c>
    </row>
    <row r="278" spans="13:14">
      <c r="M278" s="48">
        <f t="shared" si="15"/>
        <v>0</v>
      </c>
      <c r="N278" s="48" t="str">
        <f t="shared" si="16"/>
        <v/>
      </c>
    </row>
    <row r="279" spans="13:14">
      <c r="M279" s="48">
        <f t="shared" si="15"/>
        <v>0</v>
      </c>
      <c r="N279" s="48" t="str">
        <f t="shared" si="16"/>
        <v/>
      </c>
    </row>
    <row r="280" spans="13:14">
      <c r="M280" s="48">
        <f t="shared" si="15"/>
        <v>0</v>
      </c>
      <c r="N280" s="48" t="str">
        <f t="shared" si="16"/>
        <v/>
      </c>
    </row>
    <row r="281" spans="13:14">
      <c r="M281" s="48">
        <f t="shared" si="15"/>
        <v>0</v>
      </c>
      <c r="N281" s="48" t="str">
        <f t="shared" si="16"/>
        <v/>
      </c>
    </row>
    <row r="282" spans="13:14">
      <c r="M282" s="48">
        <f t="shared" si="15"/>
        <v>0</v>
      </c>
      <c r="N282" s="48" t="str">
        <f t="shared" si="16"/>
        <v/>
      </c>
    </row>
    <row r="283" spans="13:14">
      <c r="M283" s="48">
        <f t="shared" si="15"/>
        <v>0</v>
      </c>
      <c r="N283" s="48" t="str">
        <f t="shared" si="16"/>
        <v/>
      </c>
    </row>
    <row r="284" spans="13:14">
      <c r="M284" s="48">
        <f t="shared" si="15"/>
        <v>0</v>
      </c>
      <c r="N284" s="48" t="str">
        <f t="shared" si="16"/>
        <v/>
      </c>
    </row>
    <row r="285" spans="13:14">
      <c r="M285" s="48">
        <f t="shared" si="15"/>
        <v>0</v>
      </c>
      <c r="N285" s="48" t="str">
        <f t="shared" si="16"/>
        <v/>
      </c>
    </row>
    <row r="286" spans="13:14">
      <c r="M286" s="48">
        <f t="shared" si="15"/>
        <v>0</v>
      </c>
      <c r="N286" s="48" t="str">
        <f t="shared" si="16"/>
        <v/>
      </c>
    </row>
    <row r="287" spans="13:14">
      <c r="M287" s="48">
        <f t="shared" si="15"/>
        <v>0</v>
      </c>
      <c r="N287" s="48" t="str">
        <f t="shared" si="16"/>
        <v/>
      </c>
    </row>
    <row r="288" spans="13:14">
      <c r="M288" s="48">
        <f t="shared" si="15"/>
        <v>0</v>
      </c>
      <c r="N288" s="48" t="str">
        <f t="shared" si="16"/>
        <v/>
      </c>
    </row>
    <row r="289" spans="13:14">
      <c r="M289" s="48">
        <f t="shared" si="15"/>
        <v>0</v>
      </c>
      <c r="N289" s="48" t="str">
        <f t="shared" si="16"/>
        <v/>
      </c>
    </row>
    <row r="290" spans="13:14">
      <c r="M290" s="48">
        <f t="shared" si="15"/>
        <v>0</v>
      </c>
      <c r="N290" s="48" t="str">
        <f t="shared" si="16"/>
        <v/>
      </c>
    </row>
    <row r="291" spans="13:14">
      <c r="M291" s="48">
        <f t="shared" si="15"/>
        <v>0</v>
      </c>
      <c r="N291" s="48" t="str">
        <f t="shared" si="16"/>
        <v/>
      </c>
    </row>
    <row r="292" spans="13:14">
      <c r="M292" s="48">
        <f t="shared" si="15"/>
        <v>0</v>
      </c>
      <c r="N292" s="48" t="str">
        <f t="shared" si="16"/>
        <v/>
      </c>
    </row>
    <row r="293" spans="13:14">
      <c r="M293" s="48">
        <f t="shared" si="15"/>
        <v>0</v>
      </c>
      <c r="N293" s="48" t="str">
        <f t="shared" si="16"/>
        <v/>
      </c>
    </row>
    <row r="294" spans="13:14">
      <c r="M294" s="48">
        <f t="shared" si="15"/>
        <v>0</v>
      </c>
      <c r="N294" s="48" t="str">
        <f t="shared" si="16"/>
        <v/>
      </c>
    </row>
    <row r="295" spans="13:14">
      <c r="M295" s="48">
        <f t="shared" si="15"/>
        <v>0</v>
      </c>
      <c r="N295" s="48" t="str">
        <f t="shared" si="16"/>
        <v/>
      </c>
    </row>
    <row r="296" spans="13:14">
      <c r="M296" s="48">
        <f t="shared" si="15"/>
        <v>0</v>
      </c>
      <c r="N296" s="48" t="str">
        <f t="shared" si="16"/>
        <v/>
      </c>
    </row>
    <row r="297" spans="13:14">
      <c r="M297" s="48">
        <f t="shared" si="15"/>
        <v>0</v>
      </c>
      <c r="N297" s="48" t="str">
        <f t="shared" si="16"/>
        <v/>
      </c>
    </row>
    <row r="298" spans="13:14">
      <c r="M298" s="48">
        <f t="shared" si="15"/>
        <v>0</v>
      </c>
      <c r="N298" s="48" t="str">
        <f t="shared" si="16"/>
        <v/>
      </c>
    </row>
    <row r="299" spans="13:14">
      <c r="M299" s="48">
        <f t="shared" si="15"/>
        <v>0</v>
      </c>
      <c r="N299" s="48" t="str">
        <f t="shared" si="16"/>
        <v/>
      </c>
    </row>
    <row r="300" spans="13:14">
      <c r="M300" s="48">
        <f t="shared" si="15"/>
        <v>0</v>
      </c>
      <c r="N300" s="48" t="str">
        <f t="shared" si="16"/>
        <v/>
      </c>
    </row>
    <row r="301" spans="13:14">
      <c r="M301" s="48">
        <f t="shared" si="15"/>
        <v>0</v>
      </c>
      <c r="N301" s="48" t="str">
        <f t="shared" si="16"/>
        <v/>
      </c>
    </row>
    <row r="302" spans="13:14">
      <c r="M302" s="48">
        <f t="shared" si="15"/>
        <v>0</v>
      </c>
      <c r="N302" s="48" t="str">
        <f t="shared" si="16"/>
        <v/>
      </c>
    </row>
    <row r="303" spans="13:14">
      <c r="M303" s="48">
        <f t="shared" si="15"/>
        <v>0</v>
      </c>
      <c r="N303" s="48" t="str">
        <f t="shared" si="16"/>
        <v/>
      </c>
    </row>
    <row r="304" spans="13:14">
      <c r="M304" s="48">
        <f t="shared" si="15"/>
        <v>0</v>
      </c>
      <c r="N304" s="48" t="str">
        <f t="shared" si="16"/>
        <v/>
      </c>
    </row>
    <row r="305" spans="13:14">
      <c r="M305" s="48">
        <f t="shared" si="15"/>
        <v>0</v>
      </c>
      <c r="N305" s="48" t="str">
        <f t="shared" si="16"/>
        <v/>
      </c>
    </row>
    <row r="306" spans="13:14">
      <c r="M306" s="48">
        <f t="shared" si="15"/>
        <v>0</v>
      </c>
      <c r="N306" s="48" t="str">
        <f t="shared" si="16"/>
        <v/>
      </c>
    </row>
    <row r="307" spans="13:14">
      <c r="M307" s="48">
        <f t="shared" si="15"/>
        <v>0</v>
      </c>
      <c r="N307" s="48" t="str">
        <f t="shared" si="16"/>
        <v/>
      </c>
    </row>
    <row r="308" spans="13:14">
      <c r="M308" s="48">
        <f t="shared" si="15"/>
        <v>0</v>
      </c>
      <c r="N308" s="48" t="str">
        <f t="shared" si="16"/>
        <v/>
      </c>
    </row>
    <row r="309" spans="13:14">
      <c r="M309" s="48">
        <f t="shared" si="15"/>
        <v>0</v>
      </c>
      <c r="N309" s="48" t="str">
        <f t="shared" si="16"/>
        <v/>
      </c>
    </row>
    <row r="310" spans="13:14">
      <c r="M310" s="48">
        <f t="shared" si="15"/>
        <v>0</v>
      </c>
      <c r="N310" s="48" t="str">
        <f t="shared" si="16"/>
        <v/>
      </c>
    </row>
    <row r="311" spans="13:14">
      <c r="M311" s="48">
        <f t="shared" si="15"/>
        <v>0</v>
      </c>
      <c r="N311" s="48" t="str">
        <f t="shared" si="16"/>
        <v/>
      </c>
    </row>
    <row r="312" spans="13:14">
      <c r="M312" s="48">
        <f t="shared" si="15"/>
        <v>0</v>
      </c>
      <c r="N312" s="48" t="str">
        <f t="shared" si="16"/>
        <v/>
      </c>
    </row>
    <row r="313" spans="13:14">
      <c r="M313" s="48">
        <f t="shared" si="15"/>
        <v>0</v>
      </c>
      <c r="N313" s="48" t="str">
        <f t="shared" si="16"/>
        <v/>
      </c>
    </row>
    <row r="314" spans="13:14">
      <c r="M314" s="48">
        <f t="shared" si="15"/>
        <v>0</v>
      </c>
      <c r="N314" s="48" t="str">
        <f t="shared" si="16"/>
        <v/>
      </c>
    </row>
    <row r="315" spans="13:14">
      <c r="M315" s="48">
        <f t="shared" si="15"/>
        <v>0</v>
      </c>
      <c r="N315" s="48" t="str">
        <f t="shared" si="16"/>
        <v/>
      </c>
    </row>
    <row r="316" spans="13:14">
      <c r="M316" s="48">
        <f t="shared" si="15"/>
        <v>0</v>
      </c>
      <c r="N316" s="48" t="str">
        <f t="shared" si="16"/>
        <v/>
      </c>
    </row>
    <row r="317" spans="13:14">
      <c r="M317" s="48">
        <f t="shared" si="15"/>
        <v>0</v>
      </c>
      <c r="N317" s="48" t="str">
        <f t="shared" si="16"/>
        <v/>
      </c>
    </row>
    <row r="318" spans="13:14">
      <c r="M318" s="48">
        <f t="shared" si="15"/>
        <v>0</v>
      </c>
      <c r="N318" s="48" t="str">
        <f t="shared" si="16"/>
        <v/>
      </c>
    </row>
    <row r="319" spans="13:14">
      <c r="M319" s="48">
        <f t="shared" si="15"/>
        <v>0</v>
      </c>
      <c r="N319" s="48" t="str">
        <f t="shared" si="16"/>
        <v/>
      </c>
    </row>
    <row r="320" spans="13:14">
      <c r="M320" s="48">
        <f t="shared" si="15"/>
        <v>0</v>
      </c>
      <c r="N320" s="48" t="str">
        <f t="shared" si="16"/>
        <v/>
      </c>
    </row>
    <row r="321" spans="12:14">
      <c r="M321" s="48">
        <f t="shared" si="15"/>
        <v>0</v>
      </c>
      <c r="N321" s="48" t="str">
        <f t="shared" si="16"/>
        <v/>
      </c>
    </row>
    <row r="322" spans="12:14">
      <c r="M322" s="48">
        <f t="shared" si="15"/>
        <v>0</v>
      </c>
      <c r="N322" s="48" t="str">
        <f t="shared" si="16"/>
        <v/>
      </c>
    </row>
    <row r="323" spans="12:14">
      <c r="M323" s="48">
        <f t="shared" ref="M323:M335" si="17">IF(ISNUMBER(FIND("/",$B303,1)),MID($B303,1,FIND("/",$B303,1)-1),$B303)</f>
        <v>0</v>
      </c>
      <c r="N323" s="48" t="str">
        <f t="shared" ref="N323:N335" si="18">IF(ISNUMBER(FIND("/",$B303,1)),MID($B303,FIND("/",$B303,1)+1,LEN($B303)),"")</f>
        <v/>
      </c>
    </row>
    <row r="324" spans="12:14">
      <c r="M324" s="48">
        <f t="shared" si="17"/>
        <v>0</v>
      </c>
      <c r="N324" s="48" t="str">
        <f t="shared" si="18"/>
        <v/>
      </c>
    </row>
    <row r="325" spans="12:14">
      <c r="M325" s="48">
        <f t="shared" si="17"/>
        <v>0</v>
      </c>
      <c r="N325" s="48" t="str">
        <f t="shared" si="18"/>
        <v/>
      </c>
    </row>
    <row r="326" spans="12:14">
      <c r="M326" s="48">
        <f t="shared" si="17"/>
        <v>0</v>
      </c>
      <c r="N326" s="48" t="str">
        <f t="shared" si="18"/>
        <v/>
      </c>
    </row>
    <row r="327" spans="12:14">
      <c r="M327" s="48">
        <f t="shared" si="17"/>
        <v>0</v>
      </c>
      <c r="N327" s="48" t="str">
        <f t="shared" si="18"/>
        <v/>
      </c>
    </row>
    <row r="328" spans="12:14">
      <c r="M328" s="48">
        <f t="shared" si="17"/>
        <v>0</v>
      </c>
      <c r="N328" s="48" t="str">
        <f t="shared" si="18"/>
        <v/>
      </c>
    </row>
    <row r="329" spans="12:14">
      <c r="M329" s="48">
        <f t="shared" si="17"/>
        <v>0</v>
      </c>
      <c r="N329" s="48" t="str">
        <f t="shared" si="18"/>
        <v/>
      </c>
    </row>
    <row r="330" spans="12:14">
      <c r="M330" s="48">
        <f t="shared" si="17"/>
        <v>0</v>
      </c>
      <c r="N330" s="48" t="str">
        <f t="shared" si="18"/>
        <v/>
      </c>
    </row>
    <row r="331" spans="12:14">
      <c r="L331" s="363"/>
      <c r="M331" s="48">
        <f t="shared" si="17"/>
        <v>0</v>
      </c>
      <c r="N331" s="48" t="str">
        <f t="shared" si="18"/>
        <v/>
      </c>
    </row>
    <row r="332" spans="12:14">
      <c r="L332" s="135"/>
      <c r="M332" s="48">
        <f t="shared" si="17"/>
        <v>0</v>
      </c>
      <c r="N332" s="48" t="str">
        <f t="shared" si="18"/>
        <v/>
      </c>
    </row>
    <row r="333" spans="12:14">
      <c r="L333" s="135"/>
      <c r="M333" s="48">
        <f t="shared" si="17"/>
        <v>0</v>
      </c>
      <c r="N333" s="48" t="str">
        <f t="shared" si="18"/>
        <v/>
      </c>
    </row>
    <row r="334" spans="12:14">
      <c r="L334" s="363"/>
      <c r="M334" s="48">
        <f t="shared" si="17"/>
        <v>0</v>
      </c>
      <c r="N334" s="48" t="str">
        <f t="shared" si="18"/>
        <v/>
      </c>
    </row>
    <row r="335" spans="12:14">
      <c r="L335" s="363"/>
      <c r="M335" s="48">
        <f t="shared" si="17"/>
        <v>0</v>
      </c>
      <c r="N335" s="48" t="str">
        <f t="shared" si="18"/>
        <v/>
      </c>
    </row>
    <row r="336" spans="12:14">
      <c r="L336" s="363"/>
    </row>
    <row r="337" spans="12:12">
      <c r="L337" s="363"/>
    </row>
    <row r="338" spans="12:12">
      <c r="L338" s="124"/>
    </row>
    <row r="339" spans="12:12">
      <c r="L339" s="124"/>
    </row>
  </sheetData>
  <mergeCells count="3">
    <mergeCell ref="A1:H1"/>
    <mergeCell ref="A43:B43"/>
    <mergeCell ref="A3:G3"/>
  </mergeCells>
  <phoneticPr fontId="0" type="noConversion"/>
  <conditionalFormatting sqref="E12:F17 E19:F35">
    <cfRule type="containsText" dxfId="100" priority="28" operator="containsText" text="CADUCADO">
      <formula>NOT(ISERROR(SEARCH("CADUCADO",E12)))</formula>
    </cfRule>
    <cfRule type="expression" dxfId="99" priority="29">
      <formula xml:space="preserve"> CADUCADO</formula>
    </cfRule>
  </conditionalFormatting>
  <conditionalFormatting sqref="F12:F17 F19:F35">
    <cfRule type="containsText" dxfId="98" priority="27" operator="containsText" text="ALERTA">
      <formula>NOT(ISERROR(SEARCH("ALERTA",F12)))</formula>
    </cfRule>
  </conditionalFormatting>
  <conditionalFormatting sqref="E18:F18">
    <cfRule type="containsText" dxfId="97" priority="25" operator="containsText" text="CADUCADO">
      <formula>NOT(ISERROR(SEARCH("CADUCADO",E18)))</formula>
    </cfRule>
    <cfRule type="expression" dxfId="96" priority="26">
      <formula xml:space="preserve"> CADUCADO</formula>
    </cfRule>
  </conditionalFormatting>
  <conditionalFormatting sqref="F18">
    <cfRule type="containsText" dxfId="95" priority="24" operator="containsText" text="ALERTA">
      <formula>NOT(ISERROR(SEARCH("ALERTA",F18)))</formula>
    </cfRule>
  </conditionalFormatting>
  <conditionalFormatting sqref="E5">
    <cfRule type="expression" dxfId="94" priority="21">
      <formula xml:space="preserve"> CADUCADO</formula>
    </cfRule>
  </conditionalFormatting>
  <conditionalFormatting sqref="F5">
    <cfRule type="expression" dxfId="93" priority="18">
      <formula xml:space="preserve"> CADUCADO</formula>
    </cfRule>
  </conditionalFormatting>
  <conditionalFormatting sqref="E6:E11">
    <cfRule type="containsText" dxfId="92" priority="23" operator="containsText" text="CADUCADO">
      <formula>NOT(ISERROR(SEARCH("CADUCADO",#REF!)))</formula>
    </cfRule>
  </conditionalFormatting>
  <conditionalFormatting sqref="F6:F11">
    <cfRule type="containsText" dxfId="91" priority="22" operator="containsText" text="ALERTA">
      <formula>NOT(ISERROR(SEARCH("ALERTA",#REF!)))</formula>
    </cfRule>
  </conditionalFormatting>
  <conditionalFormatting sqref="E5">
    <cfRule type="containsText" dxfId="90" priority="20" operator="containsText" text="CADUCADO">
      <formula>NOT(ISERROR(SEARCH("CADUCADO",#REF!)))</formula>
    </cfRule>
  </conditionalFormatting>
  <conditionalFormatting sqref="E5">
    <cfRule type="containsText" dxfId="89" priority="19" operator="containsText" text="CADUCADO">
      <formula>NOT(ISERROR(SEARCH("CADUCADO",#REF!)))</formula>
    </cfRule>
  </conditionalFormatting>
  <conditionalFormatting sqref="F5">
    <cfRule type="containsText" dxfId="88" priority="16" operator="containsText" text="ALERTA">
      <formula>NOT(ISERROR(SEARCH("ALERTA",#REF!)))</formula>
    </cfRule>
  </conditionalFormatting>
  <conditionalFormatting sqref="F5">
    <cfRule type="containsText" dxfId="87" priority="17" operator="containsText" text="CADUCADO">
      <formula>NOT(ISERROR(SEARCH("CADUCADO",#REF!)))</formula>
    </cfRule>
  </conditionalFormatting>
  <conditionalFormatting sqref="E36:F42">
    <cfRule type="containsText" dxfId="86" priority="5" operator="containsText" text="CADUCADO">
      <formula>NOT(ISERROR(SEARCH("CADUCADO",E36)))</formula>
    </cfRule>
    <cfRule type="expression" dxfId="85" priority="6">
      <formula xml:space="preserve"> CADUCADO</formula>
    </cfRule>
  </conditionalFormatting>
  <conditionalFormatting sqref="F36:F42">
    <cfRule type="containsText" dxfId="84" priority="4" operator="containsText" text="ALERTA">
      <formula>NOT(ISERROR(SEARCH("ALERTA",F36)))</formula>
    </cfRule>
  </conditionalFormatting>
  <hyperlinks>
    <hyperlink ref="A1:H1" location="TITULARES!A1" display="LISTA DE DIAGNOSTICADORES CON AUTORIZACIÓN DE COMERCIALIZACIÓN EN CUBA 2017" xr:uid="{00000000-0004-0000-1800-000000000000}"/>
  </hyperlinks>
  <pageMargins left="0.75" right="0.75" top="1" bottom="1" header="0" footer="0"/>
  <pageSetup orientation="landscape" verticalDpi="0" r:id="rId2"/>
  <headerFooter alignWithMargins="0"/>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9">
    <pageSetUpPr fitToPage="1"/>
  </sheetPr>
  <dimension ref="A1:DP280"/>
  <sheetViews>
    <sheetView workbookViewId="0">
      <selection sqref="A1:H1"/>
    </sheetView>
  </sheetViews>
  <sheetFormatPr baseColWidth="10" defaultRowHeight="15"/>
  <cols>
    <col min="1" max="1" width="16.140625" style="6" customWidth="1"/>
    <col min="2" max="2" width="14.140625" style="6" customWidth="1"/>
    <col min="3" max="3" width="12.85546875" style="6" customWidth="1"/>
    <col min="4" max="4" width="15" style="6" customWidth="1"/>
    <col min="5" max="5" width="18" style="6" customWidth="1"/>
    <col min="6" max="6" width="15" style="6" customWidth="1"/>
    <col min="7" max="7" width="14.5703125" style="6" customWidth="1"/>
    <col min="8" max="8" width="43.140625" style="13" customWidth="1"/>
    <col min="9" max="9" width="57.7109375" style="13" customWidth="1"/>
    <col min="10" max="10" width="31.42578125" style="13" customWidth="1"/>
    <col min="11" max="11" width="20.42578125" style="6" customWidth="1"/>
    <col min="12" max="12" width="11.42578125" style="6" hidden="1" customWidth="1"/>
    <col min="13" max="13" width="12.85546875" style="6" hidden="1" customWidth="1"/>
    <col min="14" max="14" width="17.28515625" style="6" hidden="1" customWidth="1"/>
    <col min="15" max="15" width="11.5703125" style="13" hidden="1" customWidth="1"/>
    <col min="16" max="16" width="8.5703125" style="13" hidden="1" customWidth="1"/>
    <col min="17" max="17" width="5" style="13" hidden="1" customWidth="1"/>
    <col min="18" max="19" width="11.42578125" style="1972"/>
    <col min="20" max="27" width="0" style="1972" hidden="1" customWidth="1"/>
    <col min="28" max="48" width="11.42578125" style="1972"/>
    <col min="49" max="16384" width="11.42578125" style="13"/>
  </cols>
  <sheetData>
    <row r="1" spans="1:120" s="1972" customFormat="1" ht="19.5" customHeight="1">
      <c r="A1" s="2615" t="s">
        <v>6200</v>
      </c>
      <c r="B1" s="2615"/>
      <c r="C1" s="2615"/>
      <c r="D1" s="2615"/>
      <c r="E1" s="2615"/>
      <c r="F1" s="2615"/>
      <c r="G1" s="2615"/>
      <c r="H1" s="2615"/>
      <c r="K1" s="1978"/>
      <c r="L1" s="1978"/>
      <c r="M1" s="1978"/>
      <c r="N1" s="1978"/>
    </row>
    <row r="2" spans="1:120" s="1972" customFormat="1" ht="19.5" customHeight="1" thickBot="1">
      <c r="A2" s="2281" t="s">
        <v>1379</v>
      </c>
      <c r="B2" s="1959"/>
      <c r="C2" s="2282"/>
      <c r="D2" s="2282"/>
      <c r="E2" s="2282"/>
      <c r="F2" s="2282"/>
      <c r="G2" s="1978"/>
      <c r="K2" s="1978"/>
      <c r="L2" s="1978"/>
      <c r="M2" s="2090"/>
      <c r="N2" s="1978"/>
      <c r="S2" s="1942" t="s">
        <v>2738</v>
      </c>
      <c r="T2" s="1960">
        <f ca="1">TODAY()</f>
        <v>46175</v>
      </c>
    </row>
    <row r="3" spans="1:120" s="1972" customFormat="1" ht="19.5" customHeight="1" thickTop="1" thickBot="1">
      <c r="A3" s="2565" t="s">
        <v>1161</v>
      </c>
      <c r="B3" s="2566"/>
      <c r="C3" s="2566"/>
      <c r="D3" s="2566"/>
      <c r="E3" s="2616"/>
      <c r="F3" s="2616"/>
      <c r="G3" s="2567"/>
      <c r="H3" s="2006"/>
      <c r="I3" s="2006"/>
      <c r="J3" s="2006"/>
      <c r="K3" s="2007"/>
      <c r="L3" s="1978"/>
      <c r="M3" s="1978"/>
      <c r="N3" s="1978"/>
    </row>
    <row r="4" spans="1:120" s="17" customFormat="1" ht="41.25" customHeight="1" thickTop="1">
      <c r="A4" s="458" t="s">
        <v>1603</v>
      </c>
      <c r="B4" s="459" t="s">
        <v>1160</v>
      </c>
      <c r="C4" s="459" t="s">
        <v>1162</v>
      </c>
      <c r="D4" s="493" t="s">
        <v>1163</v>
      </c>
      <c r="E4" s="495" t="s">
        <v>2736</v>
      </c>
      <c r="F4" s="495" t="s">
        <v>2737</v>
      </c>
      <c r="G4" s="494" t="s">
        <v>604</v>
      </c>
      <c r="H4" s="443" t="s">
        <v>1607</v>
      </c>
      <c r="I4" s="459" t="s">
        <v>1164</v>
      </c>
      <c r="J4" s="459" t="s">
        <v>1048</v>
      </c>
      <c r="K4" s="461" t="s">
        <v>517</v>
      </c>
      <c r="L4" s="135" t="s">
        <v>1592</v>
      </c>
      <c r="M4" s="135" t="s">
        <v>1590</v>
      </c>
      <c r="N4" s="135" t="s">
        <v>1591</v>
      </c>
      <c r="O4" s="334" t="s">
        <v>1594</v>
      </c>
      <c r="P4" s="330"/>
      <c r="Q4" s="330"/>
      <c r="R4" s="2096"/>
      <c r="S4" s="2096"/>
      <c r="T4" s="1965"/>
      <c r="U4" s="1966">
        <v>2012</v>
      </c>
      <c r="V4" s="1967">
        <v>2013</v>
      </c>
      <c r="W4" s="1967">
        <v>2014</v>
      </c>
      <c r="X4" s="1967">
        <v>2015</v>
      </c>
      <c r="Y4" s="1967">
        <v>2016</v>
      </c>
      <c r="Z4" s="1966" t="s">
        <v>2739</v>
      </c>
      <c r="AA4" s="1968" t="s">
        <v>1595</v>
      </c>
      <c r="AB4" s="2096"/>
      <c r="AC4" s="2096"/>
      <c r="AD4" s="2096"/>
      <c r="AE4" s="2096"/>
      <c r="AF4" s="2096"/>
      <c r="AG4" s="2096"/>
      <c r="AH4" s="2096"/>
      <c r="AI4" s="2096"/>
      <c r="AJ4" s="2096"/>
      <c r="AK4" s="2096"/>
      <c r="AL4" s="2096"/>
      <c r="AM4" s="2096"/>
      <c r="AN4" s="2096"/>
      <c r="AO4" s="2096"/>
      <c r="AP4" s="2096"/>
      <c r="AQ4" s="2096"/>
      <c r="AR4" s="2096"/>
      <c r="AS4" s="2096"/>
      <c r="AT4" s="2096"/>
      <c r="AU4" s="2096"/>
      <c r="AV4" s="2096"/>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c r="CU4" s="330"/>
      <c r="CV4" s="330"/>
      <c r="CW4" s="330"/>
      <c r="CX4" s="330"/>
      <c r="CY4" s="330"/>
      <c r="CZ4" s="330"/>
      <c r="DA4" s="330"/>
      <c r="DB4" s="330"/>
      <c r="DC4" s="330"/>
      <c r="DD4" s="330"/>
      <c r="DE4" s="330"/>
      <c r="DF4" s="330"/>
      <c r="DG4" s="330"/>
      <c r="DH4" s="330"/>
      <c r="DI4" s="330"/>
      <c r="DJ4" s="330"/>
      <c r="DK4" s="330"/>
      <c r="DL4" s="330"/>
      <c r="DM4" s="330"/>
      <c r="DN4" s="330"/>
      <c r="DO4" s="330"/>
      <c r="DP4" s="330"/>
    </row>
    <row r="5" spans="1:120" s="17" customFormat="1" ht="45">
      <c r="A5" s="1783" t="s">
        <v>1587</v>
      </c>
      <c r="B5" s="1784" t="s">
        <v>5565</v>
      </c>
      <c r="C5" s="1785">
        <v>45517</v>
      </c>
      <c r="D5" s="1786">
        <v>47361</v>
      </c>
      <c r="E5" s="1786" t="str">
        <f ca="1">IF(D5&lt;=$T$2,"CADUCADO","VIGENTE")</f>
        <v>VIGENTE</v>
      </c>
      <c r="F5" s="1786" t="str">
        <f ca="1">IF($T$2&gt;=(EDATE(D5,-4)),"ALERTA","OK")</f>
        <v>OK</v>
      </c>
      <c r="G5" s="1787" t="s">
        <v>1278</v>
      </c>
      <c r="H5" s="1788" t="s">
        <v>1342</v>
      </c>
      <c r="I5" s="1789" t="s">
        <v>5563</v>
      </c>
      <c r="J5" s="1788" t="s">
        <v>5564</v>
      </c>
      <c r="K5" s="1790">
        <v>1709201</v>
      </c>
      <c r="L5" s="135"/>
      <c r="M5" s="48" t="e">
        <f>IF(ISNUMBER(FIND("/",#REF!,1)),MID(#REF!,1,FIND("/",#REF!,1)-1),#REF!)</f>
        <v>#REF!</v>
      </c>
      <c r="N5" s="48" t="str">
        <f>IF(ISNUMBER(FIND("/",#REF!,1)),MID(#REF!,FIND("/",#REF!,1)+1,LEN(#REF!)),"")</f>
        <v/>
      </c>
      <c r="O5" s="334" t="s">
        <v>1603</v>
      </c>
      <c r="P5" s="334" t="s">
        <v>1590</v>
      </c>
      <c r="Q5" s="330" t="s">
        <v>1595</v>
      </c>
      <c r="R5" s="2096"/>
      <c r="S5" s="2096"/>
      <c r="T5" s="1995"/>
      <c r="U5" s="1996">
        <f>COUNTIFS($C$5:$C$196, "&gt;="&amp;U10, $C$5:$C$196, "&lt;="&amp;U11, $A$5:$A$196, "&lt;&gt;F")</f>
        <v>0</v>
      </c>
      <c r="V5" s="1996">
        <f>COUNTIFS($C$5:$C$196, "&gt;="&amp;V10, $C$5:$C$196, "&lt;="&amp;V11, $A$5:$A$196, "&lt;&gt;F")</f>
        <v>0</v>
      </c>
      <c r="W5" s="1996">
        <f>COUNTIFS($C$5:$C$196, "&gt;="&amp;W10, $C$5:$C$196, "&lt;="&amp;W11, $A$5:$A$196, "&lt;&gt;F")</f>
        <v>0</v>
      </c>
      <c r="X5" s="1996">
        <f>COUNTIFS($C$5:$C$196, "&gt;="&amp;X10, $C$5:$C$196, "&lt;="&amp;X11, $A$5:$A$196, "&lt;&gt;F")</f>
        <v>0</v>
      </c>
      <c r="Y5" s="1996">
        <f>COUNTIFS($C$5:$C$196, "&gt;="&amp;Y10, $C$5:$C$196, "&lt;="&amp;Y11, $A$5:$A$196, "&lt;&gt;F")</f>
        <v>0</v>
      </c>
      <c r="Z5" s="1996">
        <f>COUNTIFS($C$5:$C$196,"&gt;="&amp;Z10, $C$5:$C$196, "&lt;="&amp;Z11, $A$5:$A$196, "&lt;&gt;F")</f>
        <v>0</v>
      </c>
      <c r="AA5" s="1997">
        <f>SUM(U5:Y5)</f>
        <v>0</v>
      </c>
      <c r="AB5" s="2096"/>
      <c r="AC5" s="2096"/>
      <c r="AD5" s="2096"/>
      <c r="AE5" s="2096"/>
      <c r="AF5" s="2096"/>
      <c r="AG5" s="2096"/>
      <c r="AH5" s="2096"/>
      <c r="AI5" s="2096"/>
      <c r="AJ5" s="2096"/>
      <c r="AK5" s="2096"/>
      <c r="AL5" s="2096"/>
      <c r="AM5" s="2096"/>
      <c r="AN5" s="2096"/>
      <c r="AO5" s="2096"/>
      <c r="AP5" s="2096"/>
      <c r="AQ5" s="2096"/>
      <c r="AR5" s="2096"/>
      <c r="AS5" s="2096"/>
      <c r="AT5" s="2096"/>
      <c r="AU5" s="2096"/>
      <c r="AV5" s="2096"/>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0"/>
      <c r="DJ5" s="330"/>
      <c r="DK5" s="330"/>
      <c r="DL5" s="330"/>
      <c r="DM5" s="330"/>
      <c r="DN5" s="330"/>
      <c r="DO5" s="330"/>
      <c r="DP5" s="330"/>
    </row>
    <row r="6" spans="1:120" s="17" customFormat="1" ht="30">
      <c r="A6" s="272" t="s">
        <v>1587</v>
      </c>
      <c r="B6" s="201" t="s">
        <v>5579</v>
      </c>
      <c r="C6" s="202">
        <v>45520</v>
      </c>
      <c r="D6" s="203">
        <v>47361</v>
      </c>
      <c r="E6" s="203" t="str">
        <f ca="1">IF(D6&lt;=$T$2,"CADUCADO","VIGENTE")</f>
        <v>VIGENTE</v>
      </c>
      <c r="F6" s="203" t="str">
        <f ca="1">IF($T$2&gt;=(EDATE(D6,-4)),"ALERTA","OK")</f>
        <v>OK</v>
      </c>
      <c r="G6" s="300" t="s">
        <v>1278</v>
      </c>
      <c r="H6" s="206" t="s">
        <v>855</v>
      </c>
      <c r="I6" s="222" t="s">
        <v>5566</v>
      </c>
      <c r="J6" s="391" t="s">
        <v>2647</v>
      </c>
      <c r="K6" s="290" t="s">
        <v>2648</v>
      </c>
      <c r="L6" s="135"/>
      <c r="M6" s="48" t="e">
        <f>IF(ISNUMBER(FIND("/",#REF!,1)),MID(#REF!,1,FIND("/",#REF!,1)-1),#REF!)</f>
        <v>#REF!</v>
      </c>
      <c r="N6" s="48" t="str">
        <f>IF(ISNUMBER(FIND("/",#REF!,1)),MID(#REF!,FIND("/",#REF!,1)+1,LEN(#REF!)),"")</f>
        <v/>
      </c>
      <c r="O6" s="330" t="s">
        <v>1589</v>
      </c>
      <c r="P6" s="330"/>
      <c r="Q6" s="347">
        <v>4</v>
      </c>
      <c r="R6" s="2096"/>
      <c r="S6" s="2096"/>
      <c r="T6" s="2003" t="s">
        <v>2740</v>
      </c>
      <c r="U6" s="1996">
        <f>COUNTIFS($C$5:$C$196, "&gt;="&amp;U10, $C$5:$C$196, "&lt;="&amp;U11, $A$5:$A$196, "&lt;&gt;F",$G$5:$G$196, "A" )</f>
        <v>0</v>
      </c>
      <c r="V6" s="1996">
        <f>COUNTIFS($C$5:$C$196, "&gt;="&amp;V10, $C$5:$C$196, "&lt;="&amp;V11, $A$5:$A$196, "&lt;&gt;F",$G$5:$G$196, "A" )</f>
        <v>0</v>
      </c>
      <c r="W6" s="1996">
        <f>COUNTIFS($C$5:$C$196, "&gt;="&amp;W10, $C$5:$C$196, "&lt;="&amp;W11, $A$5:$A$196, "&lt;&gt;F",$G$5:$G$196, "A" )</f>
        <v>0</v>
      </c>
      <c r="X6" s="1996">
        <f>COUNTIFS($C$5:$C$196, "&gt;="&amp;X10, $C$5:$C$196, "&lt;="&amp;X11, $A$5:$A$196, "&lt;&gt;F",$G$5:$G$196, "A" )</f>
        <v>0</v>
      </c>
      <c r="Y6" s="1996">
        <f>COUNTIFS($C$5:$C$196, "&gt;="&amp;Y10, $C$5:$C$196, "&lt;="&amp;Y11, $A$5:$A$196, "&lt;&gt;F",$G$5:$G$196, "A" )</f>
        <v>0</v>
      </c>
      <c r="Z6" s="1996">
        <f>COUNTIFS($C$5:$C$196,"&gt;="&amp;Z11, $C$5:$C$196, "&lt;="&amp;Z12, $A$5:$A$196, "&lt;&gt;F",$G$5:$G$196, "A")</f>
        <v>0</v>
      </c>
      <c r="AA6" s="1997">
        <f>SUM(U6:Y6)</f>
        <v>0</v>
      </c>
      <c r="AB6" s="2096"/>
      <c r="AC6" s="2096"/>
      <c r="AD6" s="2096"/>
      <c r="AE6" s="2096"/>
      <c r="AF6" s="2096"/>
      <c r="AG6" s="2096"/>
      <c r="AH6" s="2096"/>
      <c r="AI6" s="2096"/>
      <c r="AJ6" s="2096"/>
      <c r="AK6" s="2096"/>
      <c r="AL6" s="2096"/>
      <c r="AM6" s="2096"/>
      <c r="AN6" s="2096"/>
      <c r="AO6" s="2096"/>
      <c r="AP6" s="2096"/>
      <c r="AQ6" s="2096"/>
      <c r="AR6" s="2096"/>
      <c r="AS6" s="2096"/>
      <c r="AT6" s="2096"/>
      <c r="AU6" s="2096"/>
      <c r="AV6" s="2096"/>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330"/>
      <c r="CI6" s="330"/>
      <c r="CJ6" s="330"/>
      <c r="CK6" s="330"/>
      <c r="CL6" s="330"/>
      <c r="CM6" s="330"/>
      <c r="CN6" s="330"/>
      <c r="CO6" s="330"/>
      <c r="CP6" s="330"/>
      <c r="CQ6" s="330"/>
      <c r="CR6" s="330"/>
      <c r="CS6" s="330"/>
      <c r="CT6" s="330"/>
      <c r="CU6" s="330"/>
      <c r="CV6" s="330"/>
      <c r="CW6" s="330"/>
      <c r="CX6" s="330"/>
      <c r="CY6" s="330"/>
      <c r="CZ6" s="330"/>
      <c r="DA6" s="330"/>
      <c r="DB6" s="330"/>
      <c r="DC6" s="330"/>
      <c r="DD6" s="330"/>
      <c r="DE6" s="330"/>
      <c r="DF6" s="330"/>
      <c r="DG6" s="330"/>
      <c r="DH6" s="330"/>
      <c r="DI6" s="330"/>
      <c r="DJ6" s="330"/>
      <c r="DK6" s="330"/>
      <c r="DL6" s="330"/>
      <c r="DM6" s="330"/>
      <c r="DN6" s="330"/>
      <c r="DO6" s="330"/>
      <c r="DP6" s="330"/>
    </row>
    <row r="7" spans="1:120" s="17" customFormat="1" ht="35.25" customHeight="1">
      <c r="A7" s="2563" t="s">
        <v>2177</v>
      </c>
      <c r="B7" s="2564"/>
      <c r="C7" s="2231"/>
      <c r="D7" s="2020"/>
      <c r="E7" s="2020"/>
      <c r="F7" s="2020"/>
      <c r="G7" s="2017"/>
      <c r="H7" s="2021"/>
      <c r="I7" s="2022"/>
      <c r="J7" s="1948"/>
      <c r="K7" s="2017"/>
      <c r="L7" s="135"/>
      <c r="M7" s="48" t="e">
        <f>IF(ISNUMBER(FIND("/",#REF!,1)),MID(#REF!,1,FIND("/",#REF!,1)-1),#REF!)</f>
        <v>#REF!</v>
      </c>
      <c r="N7" s="48" t="str">
        <f>IF(ISNUMBER(FIND("/",#REF!,1)),MID(#REF!,FIND("/",#REF!,1)+1,LEN(#REF!)),"")</f>
        <v/>
      </c>
      <c r="O7" s="330" t="s">
        <v>1588</v>
      </c>
      <c r="P7" s="330"/>
      <c r="Q7" s="347">
        <v>19</v>
      </c>
      <c r="R7" s="2096"/>
      <c r="S7" s="2096"/>
      <c r="T7" s="2003" t="s">
        <v>2741</v>
      </c>
      <c r="U7" s="1996">
        <f>COUNTIFS($C$5:$C$196, "&gt;="&amp;U10, $C$5:$C$196, "&lt;="&amp;U11, $A$5:$A$196, "&lt;&gt;F",$G$5:$G$196, "B" )</f>
        <v>0</v>
      </c>
      <c r="V7" s="1996">
        <f>COUNTIFS($C$5:$C$196, "&gt;="&amp;V10, $C$5:$C$196, "&lt;="&amp;V11, $A$5:$A$196, "&lt;&gt;F",$G$5:$G$196, "B" )</f>
        <v>0</v>
      </c>
      <c r="W7" s="1996">
        <f>COUNTIFS($C$5:$C$196, "&gt;="&amp;W10, $C$5:$C$196, "&lt;="&amp;W11, $A$5:$A$196, "&lt;&gt;F",$G$5:$G$196, "B" )</f>
        <v>0</v>
      </c>
      <c r="X7" s="1996">
        <f>COUNTIFS($C$5:$C$196, "&gt;="&amp;X10, $C$5:$C$196, "&lt;="&amp;X11, $A$5:$A$196, "&lt;&gt;F",$G$5:$G$196, "B" )</f>
        <v>0</v>
      </c>
      <c r="Y7" s="1996">
        <f>COUNTIFS($C$5:$C$196, "&gt;="&amp;Y10, $C$5:$C$196, "&lt;="&amp;Y11, $A$5:$A$196, "&lt;&gt;F",$G$5:$G$196, "B" )</f>
        <v>0</v>
      </c>
      <c r="Z7" s="1996">
        <f>COUNTIFS($C$5:$C$196,"&gt;="&amp;Z12, $C$5:$C$196, "&lt;="&amp;Z13, $A$5:$A$196, "&lt;&gt;F",$G$5:$G$196, "A")</f>
        <v>0</v>
      </c>
      <c r="AA7" s="1997">
        <f>SUM(U7:Y7)</f>
        <v>0</v>
      </c>
      <c r="AB7" s="2096"/>
      <c r="AC7" s="2096"/>
      <c r="AD7" s="2096"/>
      <c r="AE7" s="2096"/>
      <c r="AF7" s="2096"/>
      <c r="AG7" s="2096"/>
      <c r="AH7" s="2096"/>
      <c r="AI7" s="2096"/>
      <c r="AJ7" s="2096"/>
      <c r="AK7" s="2096"/>
      <c r="AL7" s="2096"/>
      <c r="AM7" s="2096"/>
      <c r="AN7" s="2096"/>
      <c r="AO7" s="2096"/>
      <c r="AP7" s="2096"/>
      <c r="AQ7" s="2096"/>
      <c r="AR7" s="2096"/>
      <c r="AS7" s="2096"/>
      <c r="AT7" s="2096"/>
      <c r="AU7" s="2096"/>
      <c r="AV7" s="2096"/>
      <c r="AW7" s="330"/>
      <c r="AX7" s="330"/>
      <c r="AY7" s="330"/>
      <c r="AZ7" s="330"/>
      <c r="BA7" s="330"/>
      <c r="BB7" s="330"/>
      <c r="BC7" s="330"/>
      <c r="BD7" s="330"/>
      <c r="BE7" s="330"/>
      <c r="BF7" s="330"/>
      <c r="BG7" s="330"/>
      <c r="BH7" s="330"/>
      <c r="BI7" s="330"/>
      <c r="BJ7" s="330"/>
      <c r="BK7" s="330"/>
      <c r="BL7" s="330"/>
      <c r="BM7" s="330"/>
      <c r="BN7" s="330"/>
      <c r="BO7" s="330"/>
      <c r="BP7" s="330"/>
      <c r="BQ7" s="330"/>
      <c r="BR7" s="330"/>
      <c r="BS7" s="330"/>
      <c r="BT7" s="330"/>
      <c r="BU7" s="330"/>
      <c r="BV7" s="330"/>
      <c r="BW7" s="330"/>
      <c r="BX7" s="330"/>
      <c r="BY7" s="330"/>
      <c r="BZ7" s="330"/>
      <c r="CA7" s="330"/>
      <c r="CB7" s="330"/>
      <c r="CC7" s="330"/>
      <c r="CD7" s="330"/>
      <c r="CE7" s="330"/>
      <c r="CF7" s="330"/>
      <c r="CG7" s="330"/>
      <c r="CH7" s="330"/>
      <c r="CI7" s="330"/>
      <c r="CJ7" s="330"/>
      <c r="CK7" s="330"/>
      <c r="CL7" s="330"/>
      <c r="CM7" s="330"/>
      <c r="CN7" s="330"/>
      <c r="CO7" s="330"/>
      <c r="CP7" s="330"/>
      <c r="CQ7" s="330"/>
      <c r="CR7" s="330"/>
      <c r="CS7" s="330"/>
      <c r="CT7" s="330"/>
      <c r="CU7" s="330"/>
      <c r="CV7" s="330"/>
      <c r="CW7" s="330"/>
      <c r="CX7" s="330"/>
      <c r="CY7" s="330"/>
      <c r="CZ7" s="330"/>
      <c r="DA7" s="330"/>
      <c r="DB7" s="330"/>
      <c r="DC7" s="330"/>
      <c r="DD7" s="330"/>
      <c r="DE7" s="330"/>
      <c r="DF7" s="330"/>
      <c r="DG7" s="330"/>
      <c r="DH7" s="330"/>
      <c r="DI7" s="330"/>
      <c r="DJ7" s="330"/>
      <c r="DK7" s="330"/>
      <c r="DL7" s="330"/>
      <c r="DM7" s="330"/>
      <c r="DN7" s="330"/>
      <c r="DO7" s="330"/>
      <c r="DP7" s="330"/>
    </row>
    <row r="8" spans="1:120" s="17" customFormat="1" ht="31.5" customHeight="1">
      <c r="A8" s="2283"/>
      <c r="B8" s="2018"/>
      <c r="C8" s="2231"/>
      <c r="D8" s="2020"/>
      <c r="E8" s="2020"/>
      <c r="F8" s="2020"/>
      <c r="G8" s="2017"/>
      <c r="H8" s="2021"/>
      <c r="I8" s="2022"/>
      <c r="J8" s="1948"/>
      <c r="K8" s="2017"/>
      <c r="L8" s="135"/>
      <c r="M8" s="48" t="e">
        <f>IF(ISNUMBER(FIND("/",#REF!,1)),MID(#REF!,1,FIND("/",#REF!,1)-1),#REF!)</f>
        <v>#REF!</v>
      </c>
      <c r="N8" s="48" t="str">
        <f>IF(ISNUMBER(FIND("/",#REF!,1)),MID(#REF!,FIND("/",#REF!,1)+1,LEN(#REF!)),"")</f>
        <v/>
      </c>
      <c r="O8" s="330" t="s">
        <v>1587</v>
      </c>
      <c r="P8" s="330"/>
      <c r="Q8" s="347">
        <v>8</v>
      </c>
      <c r="R8" s="2096"/>
      <c r="S8" s="2096"/>
      <c r="T8" s="2003" t="s">
        <v>2742</v>
      </c>
      <c r="U8" s="1996">
        <f>COUNTIFS($C$5:$C$196, "&gt;="&amp;U10, $C$5:$C$196, "&lt;="&amp;U11, $A$5:$A$196, "&lt;&gt;F",$G$5:$G$196, "C" )</f>
        <v>0</v>
      </c>
      <c r="V8" s="1996">
        <f>COUNTIFS($C$5:$C$196, "&gt;="&amp;V10, $C$5:$C$196, "&lt;="&amp;V11, $A$5:$A$196, "&lt;&gt;F",$G$5:$G$196, "C" )</f>
        <v>0</v>
      </c>
      <c r="W8" s="1996">
        <f>COUNTIFS($C$5:$C$196, "&gt;="&amp;W10, $C$5:$C$196, "&lt;="&amp;W11, $A$5:$A$196, "&lt;&gt;F",$G$5:$G$196, "C" )</f>
        <v>0</v>
      </c>
      <c r="X8" s="1996">
        <f>COUNTIFS($C$5:$C$196, "&gt;="&amp;X10, $C$5:$C$196, "&lt;="&amp;X11, $A$5:$A$196, "&lt;&gt;F",$G$5:$G$196, "C" )</f>
        <v>0</v>
      </c>
      <c r="Y8" s="1996">
        <f>COUNTIFS($C$5:$C$196, "&gt;="&amp;Y10, $C$5:$C$196, "&lt;="&amp;Y11, $A$5:$A$196, "&lt;&gt;F",$G$5:$G$196, "C" )</f>
        <v>0</v>
      </c>
      <c r="Z8" s="1996">
        <f>COUNTIFS($C$5:$C$196,"&gt;="&amp;Z13, $C$5:$C$196, "&lt;="&amp;Z14, $A$5:$A$196, "&lt;&gt;F",$G$5:$G$196, "A")</f>
        <v>0</v>
      </c>
      <c r="AA8" s="1997">
        <f>SUM(U8:Y8)</f>
        <v>0</v>
      </c>
      <c r="AB8" s="2096"/>
      <c r="AC8" s="2096"/>
      <c r="AD8" s="2096"/>
      <c r="AE8" s="2096"/>
      <c r="AF8" s="2096"/>
      <c r="AG8" s="2096"/>
      <c r="AH8" s="2096"/>
      <c r="AI8" s="2096"/>
      <c r="AJ8" s="2096"/>
      <c r="AK8" s="2096"/>
      <c r="AL8" s="2096"/>
      <c r="AM8" s="2096"/>
      <c r="AN8" s="2096"/>
      <c r="AO8" s="2096"/>
      <c r="AP8" s="2096"/>
      <c r="AQ8" s="2096"/>
      <c r="AR8" s="2096"/>
      <c r="AS8" s="2096"/>
      <c r="AT8" s="2096"/>
      <c r="AU8" s="2096"/>
      <c r="AV8" s="2096"/>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0"/>
      <c r="DL8" s="330"/>
      <c r="DM8" s="330"/>
      <c r="DN8" s="330"/>
      <c r="DO8" s="330"/>
      <c r="DP8" s="330"/>
    </row>
    <row r="9" spans="1:120" s="17" customFormat="1" ht="36" customHeight="1" thickBot="1">
      <c r="A9" s="1972"/>
      <c r="B9" s="1972"/>
      <c r="C9" s="1972"/>
      <c r="D9" s="1972"/>
      <c r="E9" s="1972"/>
      <c r="F9" s="1972"/>
      <c r="G9" s="1972"/>
      <c r="H9" s="1972"/>
      <c r="I9" s="1972"/>
      <c r="J9" s="1972"/>
      <c r="K9" s="1972"/>
      <c r="L9" s="135"/>
      <c r="M9" s="48" t="e">
        <f>IF(ISNUMBER(FIND("/",#REF!,1)),MID(#REF!,1,FIND("/",#REF!,1)-1),#REF!)</f>
        <v>#REF!</v>
      </c>
      <c r="N9" s="48" t="str">
        <f>IF(ISNUMBER(FIND("/",#REF!,1)),MID(#REF!,FIND("/",#REF!,1)+1,LEN(#REF!)),"")</f>
        <v/>
      </c>
      <c r="O9" s="330" t="s">
        <v>1596</v>
      </c>
      <c r="P9" s="330"/>
      <c r="Q9" s="347">
        <v>2</v>
      </c>
      <c r="R9" s="2096"/>
      <c r="S9" s="2096"/>
      <c r="T9" s="1980" t="s">
        <v>2743</v>
      </c>
      <c r="U9" s="1981">
        <f>COUNTIFS($C$5:$C$196, "&gt;="&amp;U10, $C$5:$C$196, "&lt;="&amp;U11, $A$5:$A$196, "&lt;&gt;F",$G$5:$G$196, "D" )</f>
        <v>0</v>
      </c>
      <c r="V9" s="1981">
        <f>COUNTIFS($C$5:$C$196, "&gt;="&amp;V10, $C$5:$C$196, "&lt;="&amp;V11, $A$5:$A$196, "&lt;&gt;F",$G$5:$G$196, "D" )</f>
        <v>0</v>
      </c>
      <c r="W9" s="1981">
        <f>COUNTIFS($C$5:$C$196, "&gt;="&amp;W10, $C$5:$C$196, "&lt;="&amp;W11, $A$5:$A$196, "&lt;&gt;F",$G$5:$G$196, "D" )</f>
        <v>0</v>
      </c>
      <c r="X9" s="1981">
        <f>COUNTIFS($C$5:$C$196, "&gt;="&amp;X10, $C$5:$C$196, "&lt;="&amp;X11, $A$5:$A$196, "&lt;&gt;F",$G$5:$G$196, "D" )</f>
        <v>0</v>
      </c>
      <c r="Y9" s="1981">
        <f>COUNTIFS($C$5:$C$196, "&gt;="&amp;Y10, $C$5:$C$196, "&lt;="&amp;Y11, $A$5:$A$196, "&lt;&gt;F",$G$5:$G$196, "D" )</f>
        <v>0</v>
      </c>
      <c r="Z9" s="1981">
        <f>COUNTIFS($C$5:$C$196,"&gt;="&amp;Z14, $C$5:$C$196, "&lt;="&amp;#REF!, $A$5:$A$196, "&lt;&gt;F",$G$5:$G$196, "A")</f>
        <v>0</v>
      </c>
      <c r="AA9" s="1982">
        <f>SUM(U9:Y9)</f>
        <v>0</v>
      </c>
      <c r="AB9" s="2096"/>
      <c r="AC9" s="2096"/>
      <c r="AD9" s="2096"/>
      <c r="AE9" s="2096"/>
      <c r="AF9" s="2096"/>
      <c r="AG9" s="2096"/>
      <c r="AH9" s="2096"/>
      <c r="AI9" s="2096"/>
      <c r="AJ9" s="2096"/>
      <c r="AK9" s="2096"/>
      <c r="AL9" s="2096"/>
      <c r="AM9" s="2096"/>
      <c r="AN9" s="2096"/>
      <c r="AO9" s="2096"/>
      <c r="AP9" s="2096"/>
      <c r="AQ9" s="2096"/>
      <c r="AR9" s="2096"/>
      <c r="AS9" s="2096"/>
      <c r="AT9" s="2096"/>
      <c r="AU9" s="2096"/>
      <c r="AV9" s="2096"/>
      <c r="AW9" s="330"/>
      <c r="AX9" s="330"/>
      <c r="AY9" s="330"/>
      <c r="AZ9" s="330"/>
      <c r="BA9" s="330"/>
      <c r="BB9" s="330"/>
      <c r="BC9" s="330"/>
      <c r="BD9" s="330"/>
      <c r="BE9" s="330"/>
      <c r="BF9" s="330"/>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0"/>
      <c r="DL9" s="330"/>
      <c r="DM9" s="330"/>
      <c r="DN9" s="330"/>
      <c r="DO9" s="330"/>
      <c r="DP9" s="330"/>
    </row>
    <row r="10" spans="1:120" s="17" customFormat="1" ht="30.75" thickTop="1">
      <c r="A10" s="382" t="s">
        <v>1599</v>
      </c>
      <c r="B10" s="382" t="s">
        <v>1600</v>
      </c>
      <c r="C10" s="382" t="s">
        <v>1601</v>
      </c>
      <c r="D10" s="382" t="s">
        <v>1602</v>
      </c>
      <c r="E10" s="2043"/>
      <c r="F10" s="2043"/>
      <c r="G10" s="1984"/>
      <c r="H10" s="2044"/>
      <c r="I10" s="1972"/>
      <c r="J10" s="1985"/>
      <c r="K10" s="1972"/>
      <c r="L10" s="135"/>
      <c r="M10" s="48" t="e">
        <f>IF(ISNUMBER(FIND("/",#REF!,1)),MID(#REF!,1,FIND("/",#REF!,1)-1),#REF!)</f>
        <v>#REF!</v>
      </c>
      <c r="N10" s="48" t="str">
        <f>IF(ISNUMBER(FIND("/",#REF!,1)),MID(#REF!,FIND("/",#REF!,1)+1,LEN(#REF!)),"")</f>
        <v/>
      </c>
      <c r="O10" s="330" t="s">
        <v>1593</v>
      </c>
      <c r="P10" s="330"/>
      <c r="Q10" s="347">
        <v>33</v>
      </c>
      <c r="R10" s="2096"/>
      <c r="S10" s="2096"/>
      <c r="T10" s="1986"/>
      <c r="U10" s="1987">
        <v>40909</v>
      </c>
      <c r="V10" s="1987">
        <v>41275</v>
      </c>
      <c r="W10" s="1987">
        <v>41640</v>
      </c>
      <c r="X10" s="1987">
        <v>42005</v>
      </c>
      <c r="Y10" s="1987">
        <v>42370</v>
      </c>
      <c r="Z10" s="1987">
        <v>40909</v>
      </c>
      <c r="AA10" s="1986"/>
      <c r="AB10" s="2009"/>
      <c r="AC10" s="2009"/>
      <c r="AD10" s="2009"/>
      <c r="AE10" s="2009"/>
      <c r="AF10" s="2009"/>
      <c r="AG10" s="2009"/>
      <c r="AH10" s="2009"/>
      <c r="AI10" s="2009"/>
      <c r="AJ10" s="2009"/>
      <c r="AK10" s="2009"/>
      <c r="AL10" s="2009"/>
      <c r="AM10" s="2009"/>
      <c r="AN10" s="2009"/>
      <c r="AO10" s="2009"/>
      <c r="AP10" s="2009"/>
      <c r="AQ10" s="2009"/>
      <c r="AR10" s="2009"/>
      <c r="AS10" s="2009"/>
      <c r="AT10" s="2009"/>
      <c r="AU10" s="2009"/>
      <c r="AV10" s="2009"/>
    </row>
    <row r="11" spans="1:120" s="17" customFormat="1">
      <c r="A11" s="398">
        <f>COUNTIF($A5:$A8,"P*")</f>
        <v>2</v>
      </c>
      <c r="B11" s="398">
        <f>COUNTIF($A5:$A8,"S*")</f>
        <v>0</v>
      </c>
      <c r="C11" s="398">
        <f>COUNTIF($A5:$A8,"F*")</f>
        <v>0</v>
      </c>
      <c r="D11" s="398">
        <f>COUNTIF($A5:$A8,"P*") + COUNTIF($A5:$A8,"S2") *2 + COUNTIF($A5:$A8,"S3") *3 + COUNTIF($A5:$A8,"S4") *4</f>
        <v>2</v>
      </c>
      <c r="E11" s="1984"/>
      <c r="F11" s="1984"/>
      <c r="G11" s="1978"/>
      <c r="H11" s="1951"/>
      <c r="I11" s="1972"/>
      <c r="J11" s="1972"/>
      <c r="K11" s="1972"/>
      <c r="L11" s="135"/>
      <c r="M11" s="48" t="e">
        <f>IF(ISNUMBER(FIND("/",#REF!,1)),MID(#REF!,1,FIND("/",#REF!,1)-1),#REF!)</f>
        <v>#REF!</v>
      </c>
      <c r="N11" s="48" t="str">
        <f>IF(ISNUMBER(FIND("/",#REF!,1)),MID(#REF!,FIND("/",#REF!,1)+1,LEN(#REF!)),"")</f>
        <v/>
      </c>
      <c r="O11" s="330"/>
      <c r="P11" s="330"/>
      <c r="Q11" s="330"/>
      <c r="R11" s="2096"/>
      <c r="S11" s="2096"/>
      <c r="T11" s="1986"/>
      <c r="U11" s="2005">
        <v>41274</v>
      </c>
      <c r="V11" s="2005">
        <v>41639</v>
      </c>
      <c r="W11" s="2005">
        <v>42004</v>
      </c>
      <c r="X11" s="2005">
        <v>42369</v>
      </c>
      <c r="Y11" s="2005">
        <v>42735</v>
      </c>
      <c r="Z11" s="2005">
        <v>42735</v>
      </c>
      <c r="AA11" s="1986"/>
      <c r="AB11" s="2009"/>
      <c r="AC11" s="2009"/>
      <c r="AD11" s="2009"/>
      <c r="AE11" s="2009"/>
      <c r="AF11" s="2009"/>
      <c r="AG11" s="2009"/>
      <c r="AH11" s="2009"/>
      <c r="AI11" s="2009"/>
      <c r="AJ11" s="2009"/>
      <c r="AK11" s="2009"/>
      <c r="AL11" s="2009"/>
      <c r="AM11" s="2009"/>
      <c r="AN11" s="2009"/>
      <c r="AO11" s="2009"/>
      <c r="AP11" s="2009"/>
      <c r="AQ11" s="2009"/>
      <c r="AR11" s="2009"/>
      <c r="AS11" s="2009"/>
      <c r="AT11" s="2009"/>
      <c r="AU11" s="2009"/>
      <c r="AV11" s="2009"/>
    </row>
    <row r="12" spans="1:120" s="17" customFormat="1" ht="63.75" customHeight="1">
      <c r="A12" s="1978"/>
      <c r="B12" s="1978"/>
      <c r="C12" s="1978"/>
      <c r="D12" s="1978"/>
      <c r="E12" s="1978"/>
      <c r="F12" s="1978"/>
      <c r="G12" s="1978"/>
      <c r="H12" s="1972"/>
      <c r="I12" s="1972"/>
      <c r="J12" s="1972"/>
      <c r="K12" s="1972"/>
      <c r="L12" s="135"/>
      <c r="M12" s="48" t="e">
        <f>IF(ISNUMBER(FIND("/",#REF!,1)),MID(#REF!,1,FIND("/",#REF!,1)-1),#REF!)</f>
        <v>#REF!</v>
      </c>
      <c r="N12" s="48" t="str">
        <f>IF(ISNUMBER(FIND("/",#REF!,1)),MID(#REF!,FIND("/",#REF!,1)+1,LEN(#REF!)),"")</f>
        <v/>
      </c>
      <c r="O12" s="330"/>
      <c r="P12" s="330"/>
      <c r="Q12" s="330"/>
      <c r="R12" s="2096"/>
      <c r="S12" s="2096"/>
      <c r="T12" s="2096"/>
      <c r="U12" s="2096"/>
      <c r="V12" s="2096"/>
      <c r="W12" s="2096"/>
      <c r="X12" s="2009"/>
      <c r="Y12" s="2009"/>
      <c r="Z12" s="2009"/>
      <c r="AA12" s="2009"/>
      <c r="AB12" s="2009"/>
      <c r="AC12" s="2009"/>
      <c r="AD12" s="2009"/>
      <c r="AE12" s="2009"/>
      <c r="AF12" s="2009"/>
      <c r="AG12" s="2009"/>
      <c r="AH12" s="2009"/>
      <c r="AI12" s="2009"/>
      <c r="AJ12" s="2009"/>
      <c r="AK12" s="2009"/>
      <c r="AL12" s="2009"/>
      <c r="AM12" s="2009"/>
      <c r="AN12" s="2009"/>
      <c r="AO12" s="2009"/>
      <c r="AP12" s="2009"/>
      <c r="AQ12" s="2009"/>
      <c r="AR12" s="2009"/>
      <c r="AS12" s="2009"/>
      <c r="AT12" s="2009"/>
      <c r="AU12" s="2009"/>
      <c r="AV12" s="2009"/>
    </row>
    <row r="13" spans="1:120" s="17" customFormat="1">
      <c r="A13" s="1978"/>
      <c r="B13" s="1978"/>
      <c r="C13" s="1978"/>
      <c r="D13" s="1978"/>
      <c r="E13" s="1978"/>
      <c r="F13" s="1978"/>
      <c r="G13" s="1978"/>
      <c r="H13" s="1972"/>
      <c r="I13" s="1972"/>
      <c r="J13" s="1972"/>
      <c r="K13" s="1972"/>
      <c r="L13" s="135"/>
      <c r="M13" s="48" t="e">
        <f>IF(ISNUMBER(FIND("/",#REF!,1)),MID(#REF!,1,FIND("/",#REF!,1)-1),#REF!)</f>
        <v>#REF!</v>
      </c>
      <c r="N13" s="48" t="str">
        <f>IF(ISNUMBER(FIND("/",#REF!,1)),MID(#REF!,FIND("/",#REF!,1)+1,LEN(#REF!)),"")</f>
        <v/>
      </c>
      <c r="O13" s="330"/>
      <c r="P13" s="330"/>
      <c r="Q13" s="330"/>
      <c r="R13" s="2096"/>
      <c r="S13" s="2096"/>
      <c r="T13" s="2096"/>
      <c r="U13" s="2096"/>
      <c r="V13" s="2096"/>
      <c r="W13" s="2096"/>
      <c r="X13" s="2009"/>
      <c r="Y13" s="2009"/>
      <c r="Z13" s="2009"/>
      <c r="AA13" s="2009"/>
      <c r="AB13" s="2009"/>
      <c r="AC13" s="2009"/>
      <c r="AD13" s="2009"/>
      <c r="AE13" s="2009"/>
      <c r="AF13" s="2009"/>
      <c r="AG13" s="2009"/>
      <c r="AH13" s="2009"/>
      <c r="AI13" s="2009"/>
      <c r="AJ13" s="2009"/>
      <c r="AK13" s="2009"/>
      <c r="AL13" s="2009"/>
      <c r="AM13" s="2009"/>
      <c r="AN13" s="2009"/>
      <c r="AO13" s="2009"/>
      <c r="AP13" s="2009"/>
      <c r="AQ13" s="2009"/>
      <c r="AR13" s="2009"/>
      <c r="AS13" s="2009"/>
      <c r="AT13" s="2009"/>
      <c r="AU13" s="2009"/>
      <c r="AV13" s="2009"/>
    </row>
    <row r="14" spans="1:120" s="17" customFormat="1" ht="28.5" customHeight="1">
      <c r="A14" s="1978"/>
      <c r="B14" s="1978"/>
      <c r="C14" s="1978"/>
      <c r="D14" s="1978"/>
      <c r="E14" s="1978"/>
      <c r="F14" s="1978"/>
      <c r="G14" s="1978"/>
      <c r="H14" s="1972"/>
      <c r="I14" s="1972"/>
      <c r="J14" s="1972"/>
      <c r="K14" s="1972"/>
      <c r="L14" s="135"/>
      <c r="M14" s="48" t="e">
        <f>IF(ISNUMBER(FIND("/",#REF!,1)),MID(#REF!,1,FIND("/",#REF!,1)-1),#REF!)</f>
        <v>#REF!</v>
      </c>
      <c r="N14" s="48" t="str">
        <f>IF(ISNUMBER(FIND("/",#REF!,1)),MID(#REF!,FIND("/",#REF!,1)+1,LEN(#REF!)),"")</f>
        <v/>
      </c>
      <c r="O14" s="330"/>
      <c r="P14" s="330"/>
      <c r="Q14" s="330"/>
      <c r="R14" s="2096"/>
      <c r="S14" s="2096"/>
      <c r="T14" s="2096"/>
      <c r="U14" s="2096"/>
      <c r="V14" s="2096"/>
      <c r="W14" s="2096"/>
      <c r="X14" s="2009"/>
      <c r="Y14" s="2009"/>
      <c r="Z14" s="2009"/>
      <c r="AA14" s="2009"/>
      <c r="AB14" s="2009"/>
      <c r="AC14" s="2009"/>
      <c r="AD14" s="2009"/>
      <c r="AE14" s="2009"/>
      <c r="AF14" s="2009"/>
      <c r="AG14" s="2009"/>
      <c r="AH14" s="2009"/>
      <c r="AI14" s="2009"/>
      <c r="AJ14" s="2009"/>
      <c r="AK14" s="2009"/>
      <c r="AL14" s="2009"/>
      <c r="AM14" s="2009"/>
      <c r="AN14" s="2009"/>
      <c r="AO14" s="2009"/>
      <c r="AP14" s="2009"/>
      <c r="AQ14" s="2009"/>
      <c r="AR14" s="2009"/>
      <c r="AS14" s="2009"/>
      <c r="AT14" s="2009"/>
      <c r="AU14" s="2009"/>
      <c r="AV14" s="2009"/>
    </row>
    <row r="15" spans="1:120" s="129" customFormat="1" ht="51" customHeight="1">
      <c r="A15" s="1978"/>
      <c r="B15" s="1978"/>
      <c r="C15" s="1978"/>
      <c r="D15" s="1978"/>
      <c r="E15" s="1978"/>
      <c r="F15" s="1978"/>
      <c r="G15" s="1978"/>
      <c r="H15" s="1972"/>
      <c r="I15" s="1972"/>
      <c r="J15" s="1972"/>
      <c r="K15" s="1972"/>
      <c r="L15" s="135"/>
      <c r="M15" s="135" t="e">
        <f>IF(ISNUMBER(FIND("/",#REF!,1)),MID(#REF!,1,FIND("/",#REF!,1)-1),#REF!)</f>
        <v>#REF!</v>
      </c>
      <c r="N15" s="135" t="str">
        <f>IF(ISNUMBER(FIND("/",#REF!,1)),MID(#REF!,FIND("/",#REF!,1)+1,LEN(#REF!)),"")</f>
        <v/>
      </c>
      <c r="O15" s="1137"/>
      <c r="P15" s="1137"/>
      <c r="Q15" s="1137"/>
      <c r="R15" s="2134"/>
      <c r="S15" s="2134"/>
      <c r="T15" s="2134"/>
      <c r="U15" s="2134"/>
      <c r="V15" s="2134"/>
      <c r="W15" s="2134"/>
      <c r="X15" s="1948"/>
      <c r="Y15" s="1948"/>
      <c r="Z15" s="1948"/>
      <c r="AA15" s="1948"/>
      <c r="AB15" s="1948"/>
      <c r="AC15" s="1948"/>
      <c r="AD15" s="1948"/>
      <c r="AE15" s="1948"/>
      <c r="AF15" s="1948"/>
      <c r="AG15" s="1948"/>
      <c r="AH15" s="1948"/>
      <c r="AI15" s="1948"/>
      <c r="AJ15" s="1948"/>
      <c r="AK15" s="1948"/>
      <c r="AL15" s="1948"/>
      <c r="AM15" s="1948"/>
      <c r="AN15" s="1948"/>
      <c r="AO15" s="1948"/>
      <c r="AP15" s="1948"/>
      <c r="AQ15" s="1948"/>
      <c r="AR15" s="1948"/>
      <c r="AS15" s="1948"/>
      <c r="AT15" s="1948"/>
      <c r="AU15" s="1948"/>
      <c r="AV15" s="1948"/>
    </row>
    <row r="16" spans="1:120" s="129" customFormat="1" ht="31.5" customHeight="1">
      <c r="A16" s="1972"/>
      <c r="B16" s="1972"/>
      <c r="C16" s="1972"/>
      <c r="D16" s="1972"/>
      <c r="E16" s="1972"/>
      <c r="F16" s="1972"/>
      <c r="G16" s="1972"/>
      <c r="H16" s="1972"/>
      <c r="I16" s="1972"/>
      <c r="J16" s="1972"/>
      <c r="K16" s="1972"/>
      <c r="L16" s="135"/>
      <c r="M16" s="135" t="e">
        <f>IF(ISNUMBER(FIND("/",#REF!,1)),MID(#REF!,1,FIND("/",#REF!,1)-1),#REF!)</f>
        <v>#REF!</v>
      </c>
      <c r="N16" s="135" t="str">
        <f>IF(ISNUMBER(FIND("/",#REF!,1)),MID(#REF!,FIND("/",#REF!,1)+1,LEN(#REF!)),"")</f>
        <v/>
      </c>
      <c r="O16" s="1137"/>
      <c r="P16" s="1137"/>
      <c r="Q16" s="1137"/>
      <c r="R16" s="2134"/>
      <c r="S16" s="2134"/>
      <c r="T16" s="2134"/>
      <c r="U16" s="2134"/>
      <c r="V16" s="2134"/>
      <c r="W16" s="2134"/>
      <c r="X16" s="1948"/>
      <c r="Y16" s="1948"/>
      <c r="Z16" s="1948"/>
      <c r="AA16" s="1948"/>
      <c r="AB16" s="1948"/>
      <c r="AC16" s="1948"/>
      <c r="AD16" s="1948"/>
      <c r="AE16" s="1948"/>
      <c r="AF16" s="1948"/>
      <c r="AG16" s="1948"/>
      <c r="AH16" s="1948"/>
      <c r="AI16" s="1948"/>
      <c r="AJ16" s="1948"/>
      <c r="AK16" s="1948"/>
      <c r="AL16" s="1948"/>
      <c r="AM16" s="1948"/>
      <c r="AN16" s="1948"/>
      <c r="AO16" s="1948"/>
      <c r="AP16" s="1948"/>
      <c r="AQ16" s="1948"/>
      <c r="AR16" s="1948"/>
      <c r="AS16" s="1948"/>
      <c r="AT16" s="1948"/>
      <c r="AU16" s="1948"/>
      <c r="AV16" s="1948"/>
    </row>
    <row r="17" spans="1:48" s="129" customFormat="1" ht="31.5" customHeight="1">
      <c r="A17" s="1972"/>
      <c r="B17" s="1972"/>
      <c r="C17" s="1972"/>
      <c r="D17" s="1972"/>
      <c r="E17" s="1972"/>
      <c r="F17" s="1972"/>
      <c r="G17" s="1972"/>
      <c r="H17" s="1972"/>
      <c r="I17" s="1972"/>
      <c r="J17" s="1972"/>
      <c r="K17" s="1972"/>
      <c r="L17" s="135"/>
      <c r="M17" s="135" t="e">
        <f>IF(ISNUMBER(FIND("/",#REF!,1)),MID(#REF!,1,FIND("/",#REF!,1)-1),#REF!)</f>
        <v>#REF!</v>
      </c>
      <c r="N17" s="135" t="str">
        <f>IF(ISNUMBER(FIND("/",#REF!,1)),MID(#REF!,FIND("/",#REF!,1)+1,LEN(#REF!)),"")</f>
        <v/>
      </c>
      <c r="O17" s="1137"/>
      <c r="P17" s="1137"/>
      <c r="Q17" s="1137"/>
      <c r="R17" s="2134"/>
      <c r="S17" s="2134"/>
      <c r="T17" s="2134"/>
      <c r="U17" s="2134"/>
      <c r="V17" s="2134"/>
      <c r="W17" s="2134"/>
      <c r="X17" s="1948"/>
      <c r="Y17" s="1948"/>
      <c r="Z17" s="1948"/>
      <c r="AA17" s="1948"/>
      <c r="AB17" s="1948"/>
      <c r="AC17" s="1948"/>
      <c r="AD17" s="1948"/>
      <c r="AE17" s="1948"/>
      <c r="AF17" s="1948"/>
      <c r="AG17" s="1948"/>
      <c r="AH17" s="1948"/>
      <c r="AI17" s="1948"/>
      <c r="AJ17" s="1948"/>
      <c r="AK17" s="1948"/>
      <c r="AL17" s="1948"/>
      <c r="AM17" s="1948"/>
      <c r="AN17" s="1948"/>
      <c r="AO17" s="1948"/>
      <c r="AP17" s="1948"/>
      <c r="AQ17" s="1948"/>
      <c r="AR17" s="1948"/>
      <c r="AS17" s="1948"/>
      <c r="AT17" s="1948"/>
      <c r="AU17" s="1948"/>
      <c r="AV17" s="1948"/>
    </row>
    <row r="18" spans="1:48" s="129" customFormat="1" ht="38.25" customHeight="1">
      <c r="A18" s="1972"/>
      <c r="B18" s="1972"/>
      <c r="C18" s="1972"/>
      <c r="D18" s="1972"/>
      <c r="E18" s="1972"/>
      <c r="F18" s="1972"/>
      <c r="G18" s="1972"/>
      <c r="H18" s="1972"/>
      <c r="I18" s="1972"/>
      <c r="J18" s="1972"/>
      <c r="K18" s="1972"/>
      <c r="L18" s="135"/>
      <c r="M18" s="135" t="e">
        <f>IF(ISNUMBER(FIND("/",#REF!,1)),MID(#REF!,1,FIND("/",#REF!,1)-1),#REF!)</f>
        <v>#REF!</v>
      </c>
      <c r="N18" s="135" t="str">
        <f>IF(ISNUMBER(FIND("/",#REF!,1)),MID(#REF!,FIND("/",#REF!,1)+1,LEN(#REF!)),"")</f>
        <v/>
      </c>
      <c r="O18" s="1137"/>
      <c r="P18" s="1137"/>
      <c r="Q18" s="1137"/>
      <c r="R18" s="2134"/>
      <c r="S18" s="2134"/>
      <c r="T18" s="2134"/>
      <c r="U18" s="2134"/>
      <c r="V18" s="2134"/>
      <c r="W18" s="2134"/>
      <c r="X18" s="1948"/>
      <c r="Y18" s="1948"/>
      <c r="Z18" s="1948"/>
      <c r="AA18" s="1948"/>
      <c r="AB18" s="1948"/>
      <c r="AC18" s="1948"/>
      <c r="AD18" s="1948"/>
      <c r="AE18" s="1948"/>
      <c r="AF18" s="1948"/>
      <c r="AG18" s="1948"/>
      <c r="AH18" s="1948"/>
      <c r="AI18" s="1948"/>
      <c r="AJ18" s="1948"/>
      <c r="AK18" s="1948"/>
      <c r="AL18" s="1948"/>
      <c r="AM18" s="1948"/>
      <c r="AN18" s="1948"/>
      <c r="AO18" s="1948"/>
      <c r="AP18" s="1948"/>
      <c r="AQ18" s="1948"/>
      <c r="AR18" s="1948"/>
      <c r="AS18" s="1948"/>
      <c r="AT18" s="1948"/>
      <c r="AU18" s="1948"/>
      <c r="AV18" s="1948"/>
    </row>
    <row r="19" spans="1:48" s="134" customFormat="1">
      <c r="A19" s="1972"/>
      <c r="B19" s="1972"/>
      <c r="C19" s="1972"/>
      <c r="D19" s="1972"/>
      <c r="E19" s="1972"/>
      <c r="F19" s="1972"/>
      <c r="G19" s="1972"/>
      <c r="H19" s="1972"/>
      <c r="I19" s="1972"/>
      <c r="J19" s="1972"/>
      <c r="K19" s="1972"/>
      <c r="L19" s="135"/>
      <c r="M19" s="135" t="e">
        <f>IF(ISNUMBER(FIND("/",#REF!,1)),MID(#REF!,1,FIND("/",#REF!,1)-1),#REF!)</f>
        <v>#REF!</v>
      </c>
      <c r="N19" s="135" t="str">
        <f>IF(ISNUMBER(FIND("/",#REF!,1)),MID(#REF!,FIND("/",#REF!,1)+1,LEN(#REF!)),"")</f>
        <v/>
      </c>
      <c r="O19" s="1137"/>
      <c r="P19" s="1137"/>
      <c r="Q19" s="1137"/>
      <c r="R19" s="2134"/>
      <c r="S19" s="2134"/>
      <c r="T19" s="2134"/>
      <c r="U19" s="2134"/>
      <c r="V19" s="2134"/>
      <c r="W19" s="2134"/>
      <c r="X19" s="1948"/>
      <c r="Y19" s="1948"/>
      <c r="Z19" s="1948"/>
      <c r="AA19" s="1948"/>
      <c r="AB19" s="1948"/>
      <c r="AC19" s="1948"/>
      <c r="AD19" s="1948"/>
      <c r="AE19" s="1948"/>
      <c r="AF19" s="1948"/>
      <c r="AG19" s="1948"/>
      <c r="AH19" s="1948"/>
      <c r="AI19" s="1948"/>
      <c r="AJ19" s="1948"/>
      <c r="AK19" s="1948"/>
      <c r="AL19" s="1948"/>
      <c r="AM19" s="1948"/>
      <c r="AN19" s="1948"/>
      <c r="AO19" s="1948"/>
      <c r="AP19" s="1948"/>
      <c r="AQ19" s="1948"/>
      <c r="AR19" s="1948"/>
      <c r="AS19" s="1948"/>
      <c r="AT19" s="1948"/>
      <c r="AU19" s="1948"/>
      <c r="AV19" s="1948"/>
    </row>
    <row r="20" spans="1:48" s="380" customFormat="1">
      <c r="A20" s="1972"/>
      <c r="B20" s="1972"/>
      <c r="C20" s="1972"/>
      <c r="D20" s="1972"/>
      <c r="E20" s="1972"/>
      <c r="F20" s="1972"/>
      <c r="G20" s="1972"/>
      <c r="H20" s="1972"/>
      <c r="I20" s="1972"/>
      <c r="J20" s="1972"/>
      <c r="K20" s="1972"/>
      <c r="L20" s="135"/>
      <c r="M20" s="48" t="e">
        <f>IF(ISNUMBER(FIND("/",#REF!,1)),MID(#REF!,1,FIND("/",#REF!,1)-1),#REF!)</f>
        <v>#REF!</v>
      </c>
      <c r="N20" s="48" t="str">
        <f>IF(ISNUMBER(FIND("/",#REF!,1)),MID(#REF!,FIND("/",#REF!,1)+1,LEN(#REF!)),"")</f>
        <v/>
      </c>
      <c r="O20" s="330"/>
      <c r="P20" s="330"/>
      <c r="Q20" s="330"/>
      <c r="R20" s="2096"/>
      <c r="S20" s="2096"/>
      <c r="T20" s="2096"/>
      <c r="U20" s="2096"/>
      <c r="V20" s="2096"/>
      <c r="W20" s="2096"/>
      <c r="X20" s="2009"/>
      <c r="Y20" s="2009"/>
      <c r="Z20" s="2009"/>
      <c r="AA20" s="2009"/>
      <c r="AB20" s="2009"/>
      <c r="AC20" s="2009"/>
      <c r="AD20" s="2009"/>
      <c r="AE20" s="2009"/>
      <c r="AF20" s="2009"/>
      <c r="AG20" s="2009"/>
      <c r="AH20" s="2009"/>
      <c r="AI20" s="2009"/>
      <c r="AJ20" s="2009"/>
      <c r="AK20" s="2009"/>
      <c r="AL20" s="2009"/>
      <c r="AM20" s="2009"/>
      <c r="AN20" s="2009"/>
      <c r="AO20" s="2009"/>
      <c r="AP20" s="2009"/>
      <c r="AQ20" s="2009"/>
      <c r="AR20" s="2009"/>
      <c r="AS20" s="2009"/>
      <c r="AT20" s="2009"/>
      <c r="AU20" s="2009"/>
      <c r="AV20" s="2009"/>
    </row>
    <row r="21" spans="1:48" s="380" customFormat="1">
      <c r="A21" s="1972"/>
      <c r="B21" s="1972"/>
      <c r="C21" s="1972"/>
      <c r="D21" s="1972"/>
      <c r="E21" s="1972"/>
      <c r="F21" s="1972"/>
      <c r="G21" s="1972"/>
      <c r="H21" s="1972"/>
      <c r="I21" s="1972"/>
      <c r="J21" s="1972"/>
      <c r="K21" s="1972"/>
      <c r="L21" s="135"/>
      <c r="M21" s="48" t="e">
        <f>IF(ISNUMBER(FIND("/",#REF!,1)),MID(#REF!,1,FIND("/",#REF!,1)-1),#REF!)</f>
        <v>#REF!</v>
      </c>
      <c r="N21" s="48" t="str">
        <f>IF(ISNUMBER(FIND("/",#REF!,1)),MID(#REF!,FIND("/",#REF!,1)+1,LEN(#REF!)),"")</f>
        <v/>
      </c>
      <c r="O21" s="330"/>
      <c r="P21" s="330"/>
      <c r="Q21" s="330"/>
      <c r="R21" s="2096"/>
      <c r="S21" s="2096"/>
      <c r="T21" s="2096"/>
      <c r="U21" s="2096"/>
      <c r="V21" s="2096"/>
      <c r="W21" s="2096"/>
      <c r="X21" s="2009"/>
      <c r="Y21" s="2009"/>
      <c r="Z21" s="2009"/>
      <c r="AA21" s="2009"/>
      <c r="AB21" s="2009"/>
      <c r="AC21" s="2009"/>
      <c r="AD21" s="2009"/>
      <c r="AE21" s="2009"/>
      <c r="AF21" s="2009"/>
      <c r="AG21" s="2009"/>
      <c r="AH21" s="2009"/>
      <c r="AI21" s="2009"/>
      <c r="AJ21" s="2009"/>
      <c r="AK21" s="2009"/>
      <c r="AL21" s="2009"/>
      <c r="AM21" s="2009"/>
      <c r="AN21" s="2009"/>
      <c r="AO21" s="2009"/>
      <c r="AP21" s="2009"/>
      <c r="AQ21" s="2009"/>
      <c r="AR21" s="2009"/>
      <c r="AS21" s="2009"/>
      <c r="AT21" s="2009"/>
      <c r="AU21" s="2009"/>
      <c r="AV21" s="2009"/>
    </row>
    <row r="22" spans="1:48" s="380" customFormat="1">
      <c r="A22" s="1972"/>
      <c r="B22" s="1972"/>
      <c r="C22" s="1972"/>
      <c r="D22" s="1972"/>
      <c r="E22" s="1972"/>
      <c r="F22" s="1972"/>
      <c r="G22" s="1972"/>
      <c r="H22" s="1972"/>
      <c r="I22" s="1972"/>
      <c r="J22" s="1972"/>
      <c r="K22" s="1972"/>
      <c r="L22" s="135"/>
      <c r="M22" s="48" t="e">
        <f>IF(ISNUMBER(FIND("/",#REF!,1)),MID(#REF!,1,FIND("/",#REF!,1)-1),#REF!)</f>
        <v>#REF!</v>
      </c>
      <c r="N22" s="48" t="str">
        <f>IF(ISNUMBER(FIND("/",#REF!,1)),MID(#REF!,FIND("/",#REF!,1)+1,LEN(#REF!)),"")</f>
        <v/>
      </c>
      <c r="O22" s="330"/>
      <c r="P22" s="330"/>
      <c r="Q22" s="330"/>
      <c r="R22" s="2096"/>
      <c r="S22" s="2096"/>
      <c r="T22" s="2096"/>
      <c r="U22" s="2096"/>
      <c r="V22" s="2096"/>
      <c r="W22" s="2096"/>
      <c r="X22" s="2009"/>
      <c r="Y22" s="2009"/>
      <c r="Z22" s="2009"/>
      <c r="AA22" s="2009"/>
      <c r="AB22" s="2009"/>
      <c r="AC22" s="2009"/>
      <c r="AD22" s="2009"/>
      <c r="AE22" s="2009"/>
      <c r="AF22" s="2009"/>
      <c r="AG22" s="2009"/>
      <c r="AH22" s="2009"/>
      <c r="AI22" s="2009"/>
      <c r="AJ22" s="2009"/>
      <c r="AK22" s="2009"/>
      <c r="AL22" s="2009"/>
      <c r="AM22" s="2009"/>
      <c r="AN22" s="2009"/>
      <c r="AO22" s="2009"/>
      <c r="AP22" s="2009"/>
      <c r="AQ22" s="2009"/>
      <c r="AR22" s="2009"/>
      <c r="AS22" s="2009"/>
      <c r="AT22" s="2009"/>
      <c r="AU22" s="2009"/>
      <c r="AV22" s="2009"/>
    </row>
    <row r="23" spans="1:48" s="380" customFormat="1" ht="32.25" customHeight="1">
      <c r="A23" s="1972"/>
      <c r="B23" s="1972"/>
      <c r="C23" s="1972"/>
      <c r="D23" s="1972"/>
      <c r="E23" s="1972"/>
      <c r="F23" s="1972"/>
      <c r="G23" s="1972"/>
      <c r="H23" s="1972"/>
      <c r="I23" s="1972"/>
      <c r="J23" s="1972"/>
      <c r="K23" s="1972"/>
      <c r="L23" s="135"/>
      <c r="M23" s="48" t="e">
        <f>IF(ISNUMBER(FIND("/",#REF!,1)),MID(#REF!,1,FIND("/",#REF!,1)-1),#REF!)</f>
        <v>#REF!</v>
      </c>
      <c r="N23" s="48" t="str">
        <f>IF(ISNUMBER(FIND("/",#REF!,1)),MID(#REF!,FIND("/",#REF!,1)+1,LEN(#REF!)),"")</f>
        <v/>
      </c>
      <c r="O23" s="330"/>
      <c r="P23" s="330"/>
      <c r="Q23" s="330"/>
      <c r="R23" s="2096"/>
      <c r="S23" s="2096"/>
      <c r="T23" s="2096"/>
      <c r="U23" s="2096"/>
      <c r="V23" s="2096"/>
      <c r="W23" s="2096"/>
      <c r="X23" s="2009"/>
      <c r="Y23" s="2009"/>
      <c r="Z23" s="2009"/>
      <c r="AA23" s="2009"/>
      <c r="AB23" s="2009"/>
      <c r="AC23" s="2009"/>
      <c r="AD23" s="2009"/>
      <c r="AE23" s="2009"/>
      <c r="AF23" s="2009"/>
      <c r="AG23" s="2009"/>
      <c r="AH23" s="2009"/>
      <c r="AI23" s="2009"/>
      <c r="AJ23" s="2009"/>
      <c r="AK23" s="2009"/>
      <c r="AL23" s="2009"/>
      <c r="AM23" s="2009"/>
      <c r="AN23" s="2009"/>
      <c r="AO23" s="2009"/>
      <c r="AP23" s="2009"/>
      <c r="AQ23" s="2009"/>
      <c r="AR23" s="2009"/>
      <c r="AS23" s="2009"/>
      <c r="AT23" s="2009"/>
      <c r="AU23" s="2009"/>
      <c r="AV23" s="2009"/>
    </row>
    <row r="24" spans="1:48" s="380" customFormat="1" ht="32.25" customHeight="1">
      <c r="A24" s="1972"/>
      <c r="B24" s="1972"/>
      <c r="C24" s="1972"/>
      <c r="D24" s="1972"/>
      <c r="E24" s="1972"/>
      <c r="F24" s="1972"/>
      <c r="G24" s="1972"/>
      <c r="H24" s="1972"/>
      <c r="I24" s="1972"/>
      <c r="J24" s="1972"/>
      <c r="K24" s="1972"/>
      <c r="L24" s="135"/>
      <c r="M24" s="48" t="e">
        <f>IF(ISNUMBER(FIND("/",#REF!,1)),MID(#REF!,1,FIND("/",#REF!,1)-1),#REF!)</f>
        <v>#REF!</v>
      </c>
      <c r="N24" s="48" t="str">
        <f>IF(ISNUMBER(FIND("/",#REF!,1)),MID(#REF!,FIND("/",#REF!,1)+1,LEN(#REF!)),"")</f>
        <v/>
      </c>
      <c r="O24" s="330"/>
      <c r="P24" s="330"/>
      <c r="Q24" s="330"/>
      <c r="R24" s="2096"/>
      <c r="S24" s="2096"/>
      <c r="T24" s="2096"/>
      <c r="U24" s="2096"/>
      <c r="V24" s="2096"/>
      <c r="W24" s="2096"/>
      <c r="X24" s="2009"/>
      <c r="Y24" s="2009"/>
      <c r="Z24" s="2009"/>
      <c r="AA24" s="2009"/>
      <c r="AB24" s="2009"/>
      <c r="AC24" s="2009"/>
      <c r="AD24" s="2009"/>
      <c r="AE24" s="2009"/>
      <c r="AF24" s="2009"/>
      <c r="AG24" s="2009"/>
      <c r="AH24" s="2009"/>
      <c r="AI24" s="2009"/>
      <c r="AJ24" s="2009"/>
      <c r="AK24" s="2009"/>
      <c r="AL24" s="2009"/>
      <c r="AM24" s="2009"/>
      <c r="AN24" s="2009"/>
      <c r="AO24" s="2009"/>
      <c r="AP24" s="2009"/>
      <c r="AQ24" s="2009"/>
      <c r="AR24" s="2009"/>
      <c r="AS24" s="2009"/>
      <c r="AT24" s="2009"/>
      <c r="AU24" s="2009"/>
      <c r="AV24" s="2009"/>
    </row>
    <row r="25" spans="1:48" s="380" customFormat="1" ht="32.25" customHeight="1">
      <c r="A25" s="1972"/>
      <c r="B25" s="1972"/>
      <c r="C25" s="1972"/>
      <c r="D25" s="1972"/>
      <c r="E25" s="1972"/>
      <c r="F25" s="1972"/>
      <c r="G25" s="1972"/>
      <c r="H25" s="1972"/>
      <c r="I25" s="1972"/>
      <c r="J25" s="1972"/>
      <c r="K25" s="1972"/>
      <c r="L25" s="135"/>
      <c r="M25" s="48" t="e">
        <f>IF(ISNUMBER(FIND("/",#REF!,1)),MID(#REF!,1,FIND("/",#REF!,1)-1),#REF!)</f>
        <v>#REF!</v>
      </c>
      <c r="N25" s="48" t="str">
        <f>IF(ISNUMBER(FIND("/",#REF!,1)),MID(#REF!,FIND("/",#REF!,1)+1,LEN(#REF!)),"")</f>
        <v/>
      </c>
      <c r="O25" s="330"/>
      <c r="P25" s="330"/>
      <c r="Q25" s="330"/>
      <c r="R25" s="2096"/>
      <c r="S25" s="2096"/>
      <c r="T25" s="2096"/>
      <c r="U25" s="2096"/>
      <c r="V25" s="2096"/>
      <c r="W25" s="2096"/>
      <c r="X25" s="2009"/>
      <c r="Y25" s="2009"/>
      <c r="Z25" s="2009"/>
      <c r="AA25" s="2009"/>
      <c r="AB25" s="2009"/>
      <c r="AC25" s="2009"/>
      <c r="AD25" s="2009"/>
      <c r="AE25" s="2009"/>
      <c r="AF25" s="2009"/>
      <c r="AG25" s="2009"/>
      <c r="AH25" s="2009"/>
      <c r="AI25" s="2009"/>
      <c r="AJ25" s="2009"/>
      <c r="AK25" s="2009"/>
      <c r="AL25" s="2009"/>
      <c r="AM25" s="2009"/>
      <c r="AN25" s="2009"/>
      <c r="AO25" s="2009"/>
      <c r="AP25" s="2009"/>
      <c r="AQ25" s="2009"/>
      <c r="AR25" s="2009"/>
      <c r="AS25" s="2009"/>
      <c r="AT25" s="2009"/>
      <c r="AU25" s="2009"/>
      <c r="AV25" s="2009"/>
    </row>
    <row r="26" spans="1:48" s="380" customFormat="1" ht="32.25" customHeight="1">
      <c r="A26" s="1972"/>
      <c r="B26" s="1972"/>
      <c r="C26" s="1972"/>
      <c r="D26" s="1972"/>
      <c r="E26" s="1972"/>
      <c r="F26" s="1972"/>
      <c r="G26" s="1972"/>
      <c r="H26" s="1972"/>
      <c r="I26" s="1972"/>
      <c r="J26" s="1972"/>
      <c r="K26" s="1972"/>
      <c r="L26" s="135"/>
      <c r="M26" s="48"/>
      <c r="N26" s="48"/>
      <c r="O26" s="330"/>
      <c r="P26" s="330"/>
      <c r="Q26" s="330"/>
      <c r="R26" s="2096"/>
      <c r="S26" s="2096"/>
      <c r="T26" s="2096"/>
      <c r="U26" s="2096"/>
      <c r="V26" s="2096"/>
      <c r="W26" s="2096"/>
      <c r="X26" s="2009"/>
      <c r="Y26" s="2009"/>
      <c r="Z26" s="2009"/>
      <c r="AA26" s="2009"/>
      <c r="AB26" s="2009"/>
      <c r="AC26" s="2009"/>
      <c r="AD26" s="2009"/>
      <c r="AE26" s="2009"/>
      <c r="AF26" s="2009"/>
      <c r="AG26" s="2009"/>
      <c r="AH26" s="2009"/>
      <c r="AI26" s="2009"/>
      <c r="AJ26" s="2009"/>
      <c r="AK26" s="2009"/>
      <c r="AL26" s="2009"/>
      <c r="AM26" s="2009"/>
      <c r="AN26" s="2009"/>
      <c r="AO26" s="2009"/>
      <c r="AP26" s="2009"/>
      <c r="AQ26" s="2009"/>
      <c r="AR26" s="2009"/>
      <c r="AS26" s="2009"/>
      <c r="AT26" s="2009"/>
      <c r="AU26" s="2009"/>
      <c r="AV26" s="2009"/>
    </row>
    <row r="27" spans="1:48" s="380" customFormat="1" ht="32.25" customHeight="1">
      <c r="A27" s="1972"/>
      <c r="B27" s="1972"/>
      <c r="C27" s="1972"/>
      <c r="D27" s="1972"/>
      <c r="E27" s="1972"/>
      <c r="F27" s="1972"/>
      <c r="G27" s="1972"/>
      <c r="H27" s="1972"/>
      <c r="I27" s="1972"/>
      <c r="J27" s="1972"/>
      <c r="K27" s="1972"/>
      <c r="L27" s="135"/>
      <c r="M27" s="48"/>
      <c r="N27" s="48"/>
      <c r="O27" s="330"/>
      <c r="P27" s="330"/>
      <c r="Q27" s="330"/>
      <c r="R27" s="2096"/>
      <c r="S27" s="2096"/>
      <c r="T27" s="2096"/>
      <c r="U27" s="2096"/>
      <c r="V27" s="2096"/>
      <c r="W27" s="2096"/>
      <c r="X27" s="2009"/>
      <c r="Y27" s="2009"/>
      <c r="Z27" s="2009"/>
      <c r="AA27" s="2009"/>
      <c r="AB27" s="2009"/>
      <c r="AC27" s="2009"/>
      <c r="AD27" s="2009"/>
      <c r="AE27" s="2009"/>
      <c r="AF27" s="2009"/>
      <c r="AG27" s="2009"/>
      <c r="AH27" s="2009"/>
      <c r="AI27" s="2009"/>
      <c r="AJ27" s="2009"/>
      <c r="AK27" s="2009"/>
      <c r="AL27" s="2009"/>
      <c r="AM27" s="2009"/>
      <c r="AN27" s="2009"/>
      <c r="AO27" s="2009"/>
      <c r="AP27" s="2009"/>
      <c r="AQ27" s="2009"/>
      <c r="AR27" s="2009"/>
      <c r="AS27" s="2009"/>
      <c r="AT27" s="2009"/>
      <c r="AU27" s="2009"/>
      <c r="AV27" s="2009"/>
    </row>
    <row r="28" spans="1:48" s="380" customFormat="1" ht="32.25" customHeight="1">
      <c r="A28" s="1972"/>
      <c r="B28" s="1972"/>
      <c r="C28" s="1972"/>
      <c r="D28" s="1972"/>
      <c r="E28" s="1972"/>
      <c r="F28" s="1972"/>
      <c r="G28" s="1972"/>
      <c r="H28" s="1972"/>
      <c r="I28" s="1972"/>
      <c r="J28" s="1972"/>
      <c r="K28" s="1972"/>
      <c r="L28" s="135"/>
      <c r="M28" s="48"/>
      <c r="N28" s="48"/>
      <c r="O28" s="330"/>
      <c r="P28" s="330"/>
      <c r="Q28" s="330"/>
      <c r="R28" s="2096"/>
      <c r="S28" s="2096"/>
      <c r="T28" s="2096"/>
      <c r="U28" s="2096"/>
      <c r="V28" s="2096"/>
      <c r="W28" s="2096"/>
      <c r="X28" s="2009"/>
      <c r="Y28" s="2009"/>
      <c r="Z28" s="2009"/>
      <c r="AA28" s="2009"/>
      <c r="AB28" s="2009"/>
      <c r="AC28" s="2009"/>
      <c r="AD28" s="2009"/>
      <c r="AE28" s="2009"/>
      <c r="AF28" s="2009"/>
      <c r="AG28" s="2009"/>
      <c r="AH28" s="2009"/>
      <c r="AI28" s="2009"/>
      <c r="AJ28" s="2009"/>
      <c r="AK28" s="2009"/>
      <c r="AL28" s="2009"/>
      <c r="AM28" s="2009"/>
      <c r="AN28" s="2009"/>
      <c r="AO28" s="2009"/>
      <c r="AP28" s="2009"/>
      <c r="AQ28" s="2009"/>
      <c r="AR28" s="2009"/>
      <c r="AS28" s="2009"/>
      <c r="AT28" s="2009"/>
      <c r="AU28" s="2009"/>
      <c r="AV28" s="2009"/>
    </row>
    <row r="29" spans="1:48" s="380" customFormat="1" ht="32.25" customHeight="1">
      <c r="A29" s="13"/>
      <c r="B29" s="13"/>
      <c r="C29" s="13"/>
      <c r="D29" s="13"/>
      <c r="E29" s="13"/>
      <c r="F29" s="13"/>
      <c r="G29" s="13"/>
      <c r="H29" s="13"/>
      <c r="I29" s="13"/>
      <c r="J29" s="13"/>
      <c r="K29" s="13"/>
      <c r="L29" s="135"/>
      <c r="M29" s="48"/>
      <c r="N29" s="48"/>
      <c r="O29" s="330"/>
      <c r="P29" s="330"/>
      <c r="Q29" s="330"/>
      <c r="R29" s="2096"/>
      <c r="S29" s="2096"/>
      <c r="T29" s="2096"/>
      <c r="U29" s="2096"/>
      <c r="V29" s="2096"/>
      <c r="W29" s="2096"/>
      <c r="X29" s="2009"/>
      <c r="Y29" s="2009"/>
      <c r="Z29" s="2009"/>
      <c r="AA29" s="2009"/>
      <c r="AB29" s="2009"/>
      <c r="AC29" s="2009"/>
      <c r="AD29" s="2009"/>
      <c r="AE29" s="2009"/>
      <c r="AF29" s="2009"/>
      <c r="AG29" s="2009"/>
      <c r="AH29" s="2009"/>
      <c r="AI29" s="2009"/>
      <c r="AJ29" s="2009"/>
      <c r="AK29" s="2009"/>
      <c r="AL29" s="2009"/>
      <c r="AM29" s="2009"/>
      <c r="AN29" s="2009"/>
      <c r="AO29" s="2009"/>
      <c r="AP29" s="2009"/>
      <c r="AQ29" s="2009"/>
      <c r="AR29" s="2009"/>
      <c r="AS29" s="2009"/>
      <c r="AT29" s="2009"/>
      <c r="AU29" s="2009"/>
      <c r="AV29" s="2009"/>
    </row>
    <row r="30" spans="1:48" s="380" customFormat="1" ht="32.25" customHeight="1">
      <c r="A30" s="13"/>
      <c r="B30" s="13"/>
      <c r="C30" s="13"/>
      <c r="D30" s="13"/>
      <c r="E30" s="13"/>
      <c r="F30" s="13"/>
      <c r="G30" s="13"/>
      <c r="H30" s="13"/>
      <c r="I30" s="13"/>
      <c r="J30" s="13"/>
      <c r="K30" s="13"/>
      <c r="L30" s="135"/>
      <c r="M30" s="48"/>
      <c r="N30" s="48"/>
      <c r="O30" s="330"/>
      <c r="P30" s="330"/>
      <c r="Q30" s="330"/>
      <c r="R30" s="2096"/>
      <c r="S30" s="2096"/>
      <c r="T30" s="2096"/>
      <c r="U30" s="2096"/>
      <c r="V30" s="2096"/>
      <c r="W30" s="2096"/>
      <c r="X30" s="2009"/>
      <c r="Y30" s="2009"/>
      <c r="Z30" s="2009"/>
      <c r="AA30" s="2009"/>
      <c r="AB30" s="2009"/>
      <c r="AC30" s="2009"/>
      <c r="AD30" s="2009"/>
      <c r="AE30" s="2009"/>
      <c r="AF30" s="2009"/>
      <c r="AG30" s="2009"/>
      <c r="AH30" s="2009"/>
      <c r="AI30" s="2009"/>
      <c r="AJ30" s="2009"/>
      <c r="AK30" s="2009"/>
      <c r="AL30" s="2009"/>
      <c r="AM30" s="2009"/>
      <c r="AN30" s="2009"/>
      <c r="AO30" s="2009"/>
      <c r="AP30" s="2009"/>
      <c r="AQ30" s="2009"/>
      <c r="AR30" s="2009"/>
      <c r="AS30" s="2009"/>
      <c r="AT30" s="2009"/>
      <c r="AU30" s="2009"/>
      <c r="AV30" s="2009"/>
    </row>
    <row r="31" spans="1:48" s="380" customFormat="1" ht="32.25" customHeight="1">
      <c r="A31" s="13"/>
      <c r="B31" s="13"/>
      <c r="C31" s="13"/>
      <c r="D31" s="13"/>
      <c r="E31" s="13"/>
      <c r="F31" s="13"/>
      <c r="G31" s="13"/>
      <c r="H31" s="13"/>
      <c r="I31" s="13"/>
      <c r="J31" s="13"/>
      <c r="K31" s="13"/>
      <c r="L31" s="135"/>
      <c r="M31" s="48"/>
      <c r="N31" s="48"/>
      <c r="O31" s="330"/>
      <c r="P31" s="330"/>
      <c r="Q31" s="330"/>
      <c r="R31" s="2096"/>
      <c r="S31" s="2096"/>
      <c r="T31" s="2096"/>
      <c r="U31" s="2096"/>
      <c r="V31" s="2096"/>
      <c r="W31" s="2096"/>
      <c r="X31" s="2009"/>
      <c r="Y31" s="2009"/>
      <c r="Z31" s="2009"/>
      <c r="AA31" s="2009"/>
      <c r="AB31" s="2009"/>
      <c r="AC31" s="2009"/>
      <c r="AD31" s="2009"/>
      <c r="AE31" s="2009"/>
      <c r="AF31" s="2009"/>
      <c r="AG31" s="2009"/>
      <c r="AH31" s="2009"/>
      <c r="AI31" s="2009"/>
      <c r="AJ31" s="2009"/>
      <c r="AK31" s="2009"/>
      <c r="AL31" s="2009"/>
      <c r="AM31" s="2009"/>
      <c r="AN31" s="2009"/>
      <c r="AO31" s="2009"/>
      <c r="AP31" s="2009"/>
      <c r="AQ31" s="2009"/>
      <c r="AR31" s="2009"/>
      <c r="AS31" s="2009"/>
      <c r="AT31" s="2009"/>
      <c r="AU31" s="2009"/>
      <c r="AV31" s="2009"/>
    </row>
    <row r="32" spans="1:48" s="380" customFormat="1" ht="42" customHeight="1">
      <c r="A32" s="13"/>
      <c r="B32" s="13"/>
      <c r="C32" s="13"/>
      <c r="D32" s="13"/>
      <c r="E32" s="13"/>
      <c r="F32" s="13"/>
      <c r="G32" s="13"/>
      <c r="H32" s="13"/>
      <c r="I32" s="13"/>
      <c r="J32" s="13"/>
      <c r="K32" s="13"/>
      <c r="L32" s="135"/>
      <c r="M32" s="48"/>
      <c r="N32" s="48"/>
      <c r="O32" s="330"/>
      <c r="P32" s="330"/>
      <c r="Q32" s="330"/>
      <c r="R32" s="2096"/>
      <c r="S32" s="2096"/>
      <c r="T32" s="2096"/>
      <c r="U32" s="2096"/>
      <c r="V32" s="2096"/>
      <c r="W32" s="2096"/>
      <c r="X32" s="2009"/>
      <c r="Y32" s="2009"/>
      <c r="Z32" s="2009"/>
      <c r="AA32" s="2009"/>
      <c r="AB32" s="2009"/>
      <c r="AC32" s="2009"/>
      <c r="AD32" s="2009"/>
      <c r="AE32" s="2009"/>
      <c r="AF32" s="2009"/>
      <c r="AG32" s="2009"/>
      <c r="AH32" s="2009"/>
      <c r="AI32" s="2009"/>
      <c r="AJ32" s="2009"/>
      <c r="AK32" s="2009"/>
      <c r="AL32" s="2009"/>
      <c r="AM32" s="2009"/>
      <c r="AN32" s="2009"/>
      <c r="AO32" s="2009"/>
      <c r="AP32" s="2009"/>
      <c r="AQ32" s="2009"/>
      <c r="AR32" s="2009"/>
      <c r="AS32" s="2009"/>
      <c r="AT32" s="2009"/>
      <c r="AU32" s="2009"/>
      <c r="AV32" s="2009"/>
    </row>
    <row r="33" spans="1:48" s="380" customFormat="1" ht="49.5" customHeight="1">
      <c r="A33" s="13"/>
      <c r="B33" s="13"/>
      <c r="C33" s="13"/>
      <c r="D33" s="13"/>
      <c r="E33" s="13"/>
      <c r="F33" s="13"/>
      <c r="G33" s="13"/>
      <c r="H33" s="13"/>
      <c r="I33" s="13"/>
      <c r="J33" s="13"/>
      <c r="K33" s="13"/>
      <c r="L33" s="135"/>
      <c r="M33" s="48"/>
      <c r="N33" s="48"/>
      <c r="O33" s="330"/>
      <c r="P33" s="330"/>
      <c r="Q33" s="330"/>
      <c r="R33" s="2096"/>
      <c r="S33" s="2096"/>
      <c r="T33" s="2096"/>
      <c r="U33" s="2096"/>
      <c r="V33" s="2096"/>
      <c r="W33" s="2096"/>
      <c r="X33" s="2009"/>
      <c r="Y33" s="2009"/>
      <c r="Z33" s="2009"/>
      <c r="AA33" s="2009"/>
      <c r="AB33" s="2009"/>
      <c r="AC33" s="2009"/>
      <c r="AD33" s="2009"/>
      <c r="AE33" s="2009"/>
      <c r="AF33" s="2009"/>
      <c r="AG33" s="2009"/>
      <c r="AH33" s="2009"/>
      <c r="AI33" s="2009"/>
      <c r="AJ33" s="2009"/>
      <c r="AK33" s="2009"/>
      <c r="AL33" s="2009"/>
      <c r="AM33" s="2009"/>
      <c r="AN33" s="2009"/>
      <c r="AO33" s="2009"/>
      <c r="AP33" s="2009"/>
      <c r="AQ33" s="2009"/>
      <c r="AR33" s="2009"/>
      <c r="AS33" s="2009"/>
      <c r="AT33" s="2009"/>
      <c r="AU33" s="2009"/>
      <c r="AV33" s="2009"/>
    </row>
    <row r="34" spans="1:48" s="380" customFormat="1" ht="35.25" customHeight="1">
      <c r="A34" s="13"/>
      <c r="B34" s="13"/>
      <c r="C34" s="13"/>
      <c r="D34" s="13"/>
      <c r="E34" s="13"/>
      <c r="F34" s="13"/>
      <c r="G34" s="13"/>
      <c r="H34" s="13"/>
      <c r="I34" s="13"/>
      <c r="J34" s="13"/>
      <c r="K34" s="13"/>
      <c r="L34" s="135"/>
      <c r="M34" s="48" t="e">
        <f>IF(ISNUMBER(FIND("/",#REF!,1)),MID(#REF!,1,FIND("/",#REF!,1)-1),#REF!)</f>
        <v>#REF!</v>
      </c>
      <c r="N34" s="48" t="str">
        <f>IF(ISNUMBER(FIND("/",#REF!,1)),MID(#REF!,FIND("/",#REF!,1)+1,LEN(#REF!)),"")</f>
        <v/>
      </c>
      <c r="O34" s="330"/>
      <c r="P34" s="330"/>
      <c r="Q34" s="330"/>
      <c r="R34" s="2096"/>
      <c r="S34" s="2096"/>
      <c r="T34" s="2096"/>
      <c r="U34" s="2096"/>
      <c r="V34" s="2096"/>
      <c r="W34" s="2096"/>
      <c r="X34" s="2009"/>
      <c r="Y34" s="2009"/>
      <c r="Z34" s="2009"/>
      <c r="AA34" s="2009"/>
      <c r="AB34" s="2009"/>
      <c r="AC34" s="2009"/>
      <c r="AD34" s="2009"/>
      <c r="AE34" s="2009"/>
      <c r="AF34" s="2009"/>
      <c r="AG34" s="2009"/>
      <c r="AH34" s="2009"/>
      <c r="AI34" s="2009"/>
      <c r="AJ34" s="2009"/>
      <c r="AK34" s="2009"/>
      <c r="AL34" s="2009"/>
      <c r="AM34" s="2009"/>
      <c r="AN34" s="2009"/>
      <c r="AO34" s="2009"/>
      <c r="AP34" s="2009"/>
      <c r="AQ34" s="2009"/>
      <c r="AR34" s="2009"/>
      <c r="AS34" s="2009"/>
      <c r="AT34" s="2009"/>
      <c r="AU34" s="2009"/>
      <c r="AV34" s="2009"/>
    </row>
    <row r="35" spans="1:48" s="1793" customFormat="1" ht="51" customHeight="1">
      <c r="A35" s="13"/>
      <c r="B35" s="13"/>
      <c r="C35" s="13"/>
      <c r="D35" s="13"/>
      <c r="E35" s="13"/>
      <c r="F35" s="13"/>
      <c r="G35" s="13"/>
      <c r="H35" s="13"/>
      <c r="I35" s="13"/>
      <c r="J35" s="13"/>
      <c r="K35" s="13"/>
      <c r="L35" s="1791"/>
      <c r="M35" s="1792"/>
      <c r="N35" s="1792"/>
      <c r="O35" s="725"/>
      <c r="P35" s="725"/>
      <c r="Q35" s="725"/>
      <c r="R35" s="2146"/>
      <c r="S35" s="2146"/>
      <c r="T35" s="2146"/>
      <c r="U35" s="2146"/>
      <c r="V35" s="2146"/>
      <c r="W35" s="2146"/>
      <c r="X35" s="2285"/>
      <c r="Y35" s="2285"/>
      <c r="Z35" s="2285"/>
      <c r="AA35" s="2285"/>
      <c r="AB35" s="2285"/>
      <c r="AC35" s="2285"/>
      <c r="AD35" s="2285"/>
      <c r="AE35" s="2285"/>
      <c r="AF35" s="2285"/>
      <c r="AG35" s="2285"/>
      <c r="AH35" s="2285"/>
      <c r="AI35" s="2285"/>
      <c r="AJ35" s="2285"/>
      <c r="AK35" s="2285"/>
      <c r="AL35" s="2285"/>
      <c r="AM35" s="2285"/>
      <c r="AN35" s="2285"/>
      <c r="AO35" s="2285"/>
      <c r="AP35" s="2285"/>
      <c r="AQ35" s="2285"/>
      <c r="AR35" s="2285"/>
      <c r="AS35" s="2285"/>
      <c r="AT35" s="2285"/>
      <c r="AU35" s="2285"/>
      <c r="AV35" s="2285"/>
    </row>
    <row r="36" spans="1:48" s="380" customFormat="1" ht="35.25" customHeight="1">
      <c r="A36" s="13"/>
      <c r="B36" s="13"/>
      <c r="C36" s="13"/>
      <c r="D36" s="13"/>
      <c r="E36" s="13"/>
      <c r="F36" s="13"/>
      <c r="G36" s="13"/>
      <c r="H36" s="13"/>
      <c r="I36" s="13"/>
      <c r="J36" s="13"/>
      <c r="K36" s="13"/>
      <c r="L36" s="135"/>
      <c r="M36" s="48"/>
      <c r="N36" s="48"/>
      <c r="O36" s="330"/>
      <c r="P36" s="330"/>
      <c r="Q36" s="330"/>
      <c r="R36" s="2096"/>
      <c r="S36" s="2096"/>
      <c r="T36" s="2096"/>
      <c r="U36" s="2096"/>
      <c r="V36" s="2096"/>
      <c r="W36" s="2096"/>
      <c r="X36" s="2009"/>
      <c r="Y36" s="2009"/>
      <c r="Z36" s="2009"/>
      <c r="AA36" s="2009"/>
      <c r="AB36" s="2009"/>
      <c r="AC36" s="2009"/>
      <c r="AD36" s="2009"/>
      <c r="AE36" s="2009"/>
      <c r="AF36" s="2009"/>
      <c r="AG36" s="2009"/>
      <c r="AH36" s="2009"/>
      <c r="AI36" s="2009"/>
      <c r="AJ36" s="2009"/>
      <c r="AK36" s="2009"/>
      <c r="AL36" s="2009"/>
      <c r="AM36" s="2009"/>
      <c r="AN36" s="2009"/>
      <c r="AO36" s="2009"/>
      <c r="AP36" s="2009"/>
      <c r="AQ36" s="2009"/>
      <c r="AR36" s="2009"/>
      <c r="AS36" s="2009"/>
      <c r="AT36" s="2009"/>
      <c r="AU36" s="2009"/>
      <c r="AV36" s="2009"/>
    </row>
    <row r="37" spans="1:48" s="380" customFormat="1" ht="35.25" customHeight="1">
      <c r="A37" s="13"/>
      <c r="B37" s="13"/>
      <c r="C37" s="13"/>
      <c r="D37" s="13"/>
      <c r="E37" s="13"/>
      <c r="F37" s="13"/>
      <c r="G37" s="13"/>
      <c r="H37" s="13"/>
      <c r="I37" s="13"/>
      <c r="J37" s="13"/>
      <c r="K37" s="13"/>
      <c r="L37" s="135"/>
      <c r="M37" s="48" t="e">
        <f>IF(ISNUMBER(FIND("/",#REF!,1)),MID(#REF!,1,FIND("/",#REF!,1)-1),#REF!)</f>
        <v>#REF!</v>
      </c>
      <c r="N37" s="48" t="str">
        <f>IF(ISNUMBER(FIND("/",#REF!,1)),MID(#REF!,FIND("/",#REF!,1)+1,LEN(#REF!)),"")</f>
        <v/>
      </c>
      <c r="O37" s="330"/>
      <c r="P37" s="330"/>
      <c r="Q37" s="330"/>
      <c r="R37" s="2096"/>
      <c r="S37" s="2096"/>
      <c r="T37" s="2096"/>
      <c r="U37" s="2096"/>
      <c r="V37" s="2096"/>
      <c r="W37" s="2096"/>
      <c r="X37" s="2009"/>
      <c r="Y37" s="2009"/>
      <c r="Z37" s="2009"/>
      <c r="AA37" s="2009"/>
      <c r="AB37" s="2009"/>
      <c r="AC37" s="2009"/>
      <c r="AD37" s="2009"/>
      <c r="AE37" s="2009"/>
      <c r="AF37" s="2009"/>
      <c r="AG37" s="2009"/>
      <c r="AH37" s="2009"/>
      <c r="AI37" s="2009"/>
      <c r="AJ37" s="2009"/>
      <c r="AK37" s="2009"/>
      <c r="AL37" s="2009"/>
      <c r="AM37" s="2009"/>
      <c r="AN37" s="2009"/>
      <c r="AO37" s="2009"/>
      <c r="AP37" s="2009"/>
      <c r="AQ37" s="2009"/>
      <c r="AR37" s="2009"/>
      <c r="AS37" s="2009"/>
      <c r="AT37" s="2009"/>
      <c r="AU37" s="2009"/>
      <c r="AV37" s="2009"/>
    </row>
    <row r="38" spans="1:48" s="2009" customFormat="1">
      <c r="A38" s="13"/>
      <c r="B38" s="13"/>
      <c r="C38" s="13"/>
      <c r="D38" s="13"/>
      <c r="E38" s="13"/>
      <c r="F38" s="13"/>
      <c r="G38" s="13"/>
      <c r="H38" s="13"/>
      <c r="I38" s="13"/>
      <c r="J38" s="13"/>
      <c r="K38" s="13"/>
      <c r="L38" s="2017"/>
      <c r="M38" s="2062"/>
      <c r="N38" s="2062"/>
      <c r="O38" s="2096"/>
      <c r="P38" s="2096"/>
      <c r="Q38" s="2096"/>
      <c r="R38" s="2096"/>
      <c r="S38" s="2096"/>
      <c r="T38" s="2096"/>
      <c r="U38" s="2096"/>
      <c r="V38" s="2096"/>
      <c r="W38" s="2096"/>
    </row>
    <row r="39" spans="1:48" s="2009" customFormat="1">
      <c r="A39" s="13"/>
      <c r="B39" s="13"/>
      <c r="C39" s="13"/>
      <c r="D39" s="13"/>
      <c r="E39" s="13"/>
      <c r="F39" s="13"/>
      <c r="G39" s="13"/>
      <c r="H39" s="13"/>
      <c r="I39" s="13"/>
      <c r="J39" s="13"/>
      <c r="K39" s="13"/>
      <c r="L39" s="2284"/>
      <c r="M39" s="2284"/>
      <c r="N39" s="2062"/>
      <c r="O39" s="2096"/>
      <c r="P39" s="2096"/>
      <c r="Q39" s="2096"/>
      <c r="R39" s="2096"/>
      <c r="S39" s="2096"/>
      <c r="T39" s="2096"/>
      <c r="U39" s="2096"/>
      <c r="V39" s="2096"/>
      <c r="W39" s="2096"/>
    </row>
    <row r="40" spans="1:48" s="2009" customFormat="1" ht="13.5" customHeight="1">
      <c r="A40" s="13"/>
      <c r="B40" s="13"/>
      <c r="C40" s="13"/>
      <c r="D40" s="13"/>
      <c r="E40" s="13"/>
      <c r="F40" s="13"/>
      <c r="G40" s="13"/>
      <c r="H40" s="13"/>
      <c r="I40" s="13"/>
      <c r="J40" s="13"/>
      <c r="K40" s="13"/>
      <c r="L40" s="2017"/>
      <c r="M40" s="2062"/>
      <c r="N40" s="2062"/>
      <c r="O40" s="2096"/>
      <c r="P40" s="2096"/>
      <c r="Q40" s="2096"/>
      <c r="R40" s="2096"/>
      <c r="S40" s="2096"/>
      <c r="T40" s="2096"/>
      <c r="U40" s="2096"/>
      <c r="V40" s="2096"/>
      <c r="W40" s="2096"/>
    </row>
    <row r="41" spans="1:48" s="380" customFormat="1">
      <c r="A41" s="13"/>
      <c r="B41" s="13"/>
      <c r="C41" s="13"/>
      <c r="D41" s="13"/>
      <c r="E41" s="13"/>
      <c r="F41" s="13"/>
      <c r="G41" s="13"/>
      <c r="H41" s="13"/>
      <c r="I41" s="13"/>
      <c r="J41" s="13"/>
      <c r="K41" s="13"/>
      <c r="L41" s="2017"/>
      <c r="M41" s="2062"/>
      <c r="N41" s="2062"/>
      <c r="O41" s="2096"/>
      <c r="P41" s="2096"/>
      <c r="Q41" s="2096"/>
      <c r="R41" s="2096"/>
      <c r="S41" s="2096"/>
      <c r="T41" s="2096"/>
      <c r="U41" s="2096"/>
      <c r="V41" s="2096"/>
      <c r="W41" s="2096"/>
      <c r="X41" s="2009"/>
      <c r="Y41" s="2009"/>
      <c r="Z41" s="2009"/>
      <c r="AA41" s="2009"/>
      <c r="AB41" s="2009"/>
      <c r="AC41" s="2009"/>
      <c r="AD41" s="2009"/>
      <c r="AE41" s="2009"/>
      <c r="AF41" s="2009"/>
      <c r="AG41" s="2009"/>
      <c r="AH41" s="2009"/>
      <c r="AI41" s="2009"/>
      <c r="AJ41" s="2009"/>
      <c r="AK41" s="2009"/>
      <c r="AL41" s="2009"/>
      <c r="AM41" s="2009"/>
      <c r="AN41" s="2009"/>
      <c r="AO41" s="2009"/>
      <c r="AP41" s="2009"/>
      <c r="AQ41" s="2009"/>
      <c r="AR41" s="2009"/>
      <c r="AS41" s="2009"/>
      <c r="AT41" s="2009"/>
      <c r="AU41" s="2009"/>
      <c r="AV41" s="2009"/>
    </row>
    <row r="42" spans="1:48" s="380" customFormat="1">
      <c r="A42" s="13"/>
      <c r="B42" s="13"/>
      <c r="C42" s="13"/>
      <c r="D42" s="13"/>
      <c r="E42" s="13"/>
      <c r="F42" s="13"/>
      <c r="G42" s="13"/>
      <c r="H42" s="13"/>
      <c r="I42" s="13"/>
      <c r="J42" s="13"/>
      <c r="K42" s="13"/>
      <c r="L42" s="2017"/>
      <c r="M42" s="2062"/>
      <c r="N42" s="2062"/>
      <c r="O42" s="2096"/>
      <c r="P42" s="2096"/>
      <c r="Q42" s="2096"/>
      <c r="R42" s="2096"/>
      <c r="S42" s="2096"/>
      <c r="T42" s="2096"/>
      <c r="U42" s="2096"/>
      <c r="V42" s="2096"/>
      <c r="W42" s="2096"/>
      <c r="X42" s="2009"/>
      <c r="Y42" s="2009"/>
      <c r="Z42" s="2009"/>
      <c r="AA42" s="2009"/>
      <c r="AB42" s="2009"/>
      <c r="AC42" s="2009"/>
      <c r="AD42" s="2009"/>
      <c r="AE42" s="2009"/>
      <c r="AF42" s="2009"/>
      <c r="AG42" s="2009"/>
      <c r="AH42" s="2009"/>
      <c r="AI42" s="2009"/>
      <c r="AJ42" s="2009"/>
      <c r="AK42" s="2009"/>
      <c r="AL42" s="2009"/>
      <c r="AM42" s="2009"/>
      <c r="AN42" s="2009"/>
      <c r="AO42" s="2009"/>
      <c r="AP42" s="2009"/>
      <c r="AQ42" s="2009"/>
      <c r="AR42" s="2009"/>
      <c r="AS42" s="2009"/>
      <c r="AT42" s="2009"/>
      <c r="AU42" s="2009"/>
      <c r="AV42" s="2009"/>
    </row>
    <row r="43" spans="1:48" s="2009" customFormat="1">
      <c r="A43" s="13"/>
      <c r="B43" s="13"/>
      <c r="C43" s="13"/>
      <c r="D43" s="13"/>
      <c r="E43" s="13"/>
      <c r="F43" s="13"/>
      <c r="G43" s="13"/>
      <c r="H43" s="13"/>
      <c r="I43" s="13"/>
      <c r="J43" s="13"/>
      <c r="K43" s="13"/>
      <c r="L43" s="2017"/>
      <c r="M43" s="2062"/>
      <c r="N43" s="2062"/>
      <c r="O43" s="2096"/>
      <c r="P43" s="2096"/>
      <c r="Q43" s="2096"/>
      <c r="R43" s="2096"/>
      <c r="S43" s="2096"/>
      <c r="T43" s="2096"/>
      <c r="U43" s="2096"/>
      <c r="V43" s="2096"/>
      <c r="W43" s="2096"/>
    </row>
    <row r="44" spans="1:48" s="1972" customFormat="1">
      <c r="A44" s="13"/>
      <c r="B44" s="13"/>
      <c r="C44" s="13"/>
      <c r="D44" s="13"/>
      <c r="E44" s="13"/>
      <c r="F44" s="13"/>
      <c r="G44" s="13"/>
      <c r="H44" s="13"/>
      <c r="I44" s="13"/>
      <c r="J44" s="13"/>
      <c r="K44" s="13"/>
      <c r="L44" s="2090"/>
      <c r="M44" s="1978" t="e">
        <f>IF(ISNUMBER(FIND("/",#REF!,1)),MID(#REF!,1,FIND("/",#REF!,1)-1),#REF!)</f>
        <v>#REF!</v>
      </c>
      <c r="N44" s="1978" t="str">
        <f>IF(ISNUMBER(FIND("/",#REF!,1)),MID(#REF!,FIND("/",#REF!,1)+1,LEN(#REF!)),"")</f>
        <v/>
      </c>
      <c r="O44" s="1928"/>
      <c r="P44" s="1928"/>
      <c r="Q44" s="1928"/>
      <c r="R44" s="1928"/>
      <c r="S44" s="1928"/>
      <c r="T44" s="1928"/>
      <c r="U44" s="1928"/>
      <c r="V44" s="1928"/>
      <c r="W44" s="1928"/>
    </row>
    <row r="45" spans="1:48" s="1972" customFormat="1">
      <c r="A45" s="13"/>
      <c r="B45" s="13"/>
      <c r="C45" s="13"/>
      <c r="D45" s="13"/>
      <c r="E45" s="13"/>
      <c r="F45" s="13"/>
      <c r="G45" s="13"/>
      <c r="H45" s="13"/>
      <c r="I45" s="13"/>
      <c r="J45" s="13"/>
      <c r="K45" s="13"/>
      <c r="L45" s="2090"/>
      <c r="M45" s="1978" t="str">
        <f>IF(ISNUMBER(FIND("/",$B10,1)),MID($B10,1,FIND("/",$B10,1)-1),$B10)</f>
        <v>SISTEMAS</v>
      </c>
      <c r="N45" s="1978" t="str">
        <f>IF(ISNUMBER(FIND("/",$B10,1)),MID($B10,FIND("/",$B10,1)+1,LEN($B10)),"")</f>
        <v/>
      </c>
      <c r="O45" s="1928"/>
      <c r="P45" s="1928"/>
      <c r="Q45" s="1928"/>
      <c r="R45" s="1928"/>
      <c r="S45" s="1928"/>
      <c r="T45" s="1928"/>
      <c r="U45" s="1928"/>
      <c r="V45" s="1928"/>
      <c r="W45" s="1928"/>
    </row>
    <row r="46" spans="1:48" s="1951" customFormat="1">
      <c r="A46" s="13"/>
      <c r="B46" s="13"/>
      <c r="C46" s="13"/>
      <c r="D46" s="13"/>
      <c r="E46" s="13"/>
      <c r="F46" s="13"/>
      <c r="G46" s="13"/>
      <c r="H46" s="13"/>
      <c r="I46" s="13"/>
      <c r="J46" s="13"/>
      <c r="K46" s="13"/>
      <c r="L46" s="2090"/>
      <c r="M46" s="1978">
        <f t="shared" ref="M46:M55" si="0">IF(ISNUMBER(FIND("/",$B11,1)),MID($B11,1,FIND("/",$B11,1)-1),$B11)</f>
        <v>0</v>
      </c>
      <c r="N46" s="1978" t="str">
        <f t="shared" ref="N46:N55" si="1">IF(ISNUMBER(FIND("/",$B11,1)),MID($B11,FIND("/",$B11,1)+1,LEN($B11)),"")</f>
        <v/>
      </c>
    </row>
    <row r="47" spans="1:48" s="1972" customFormat="1">
      <c r="A47" s="13"/>
      <c r="B47" s="13"/>
      <c r="C47" s="13"/>
      <c r="D47" s="13"/>
      <c r="E47" s="13"/>
      <c r="F47" s="13"/>
      <c r="G47" s="13"/>
      <c r="H47" s="13"/>
      <c r="I47" s="13"/>
      <c r="J47" s="13"/>
      <c r="K47" s="13"/>
      <c r="L47" s="2090"/>
      <c r="M47" s="1978">
        <f t="shared" si="0"/>
        <v>0</v>
      </c>
      <c r="N47" s="1978" t="str">
        <f t="shared" si="1"/>
        <v/>
      </c>
      <c r="O47" s="1928"/>
      <c r="P47" s="1928"/>
      <c r="Q47" s="1928"/>
      <c r="R47" s="1928"/>
      <c r="S47" s="1928"/>
      <c r="T47" s="1928"/>
      <c r="U47" s="1928"/>
      <c r="V47" s="1928"/>
      <c r="W47" s="1928"/>
    </row>
    <row r="48" spans="1:48" s="1972" customFormat="1">
      <c r="A48" s="13"/>
      <c r="B48" s="13"/>
      <c r="C48" s="13"/>
      <c r="D48" s="13"/>
      <c r="E48" s="13"/>
      <c r="F48" s="13"/>
      <c r="G48" s="13"/>
      <c r="H48" s="13"/>
      <c r="I48" s="13"/>
      <c r="J48" s="13"/>
      <c r="K48" s="13"/>
      <c r="L48" s="2090"/>
      <c r="M48" s="1978">
        <f t="shared" si="0"/>
        <v>0</v>
      </c>
      <c r="N48" s="1978" t="str">
        <f t="shared" si="1"/>
        <v/>
      </c>
      <c r="O48" s="1928"/>
      <c r="P48" s="1928"/>
      <c r="Q48" s="1928"/>
      <c r="R48" s="1928"/>
      <c r="S48" s="1928"/>
      <c r="T48" s="1928"/>
      <c r="U48" s="1928"/>
      <c r="V48" s="1928"/>
      <c r="W48" s="1928"/>
    </row>
    <row r="49" spans="1:23" s="1972" customFormat="1">
      <c r="A49" s="13"/>
      <c r="B49" s="13"/>
      <c r="C49" s="13"/>
      <c r="D49" s="13"/>
      <c r="E49" s="13"/>
      <c r="F49" s="13"/>
      <c r="G49" s="13"/>
      <c r="H49" s="13"/>
      <c r="I49" s="13"/>
      <c r="J49" s="13"/>
      <c r="K49" s="13"/>
      <c r="L49" s="2090"/>
      <c r="M49" s="1978">
        <f t="shared" si="0"/>
        <v>0</v>
      </c>
      <c r="N49" s="1978" t="str">
        <f t="shared" si="1"/>
        <v/>
      </c>
      <c r="O49" s="1928"/>
      <c r="P49" s="1928"/>
      <c r="Q49" s="1928"/>
      <c r="R49" s="1928"/>
      <c r="S49" s="1928"/>
      <c r="T49" s="1928"/>
      <c r="U49" s="1928"/>
      <c r="V49" s="1928"/>
      <c r="W49" s="1928"/>
    </row>
    <row r="50" spans="1:23" s="1972" customFormat="1">
      <c r="A50" s="13"/>
      <c r="B50" s="13"/>
      <c r="C50" s="13"/>
      <c r="D50" s="13"/>
      <c r="E50" s="13"/>
      <c r="F50" s="13"/>
      <c r="G50" s="13"/>
      <c r="H50" s="13"/>
      <c r="I50" s="13"/>
      <c r="J50" s="13"/>
      <c r="K50" s="13"/>
      <c r="L50" s="2090"/>
      <c r="M50" s="1978">
        <f t="shared" si="0"/>
        <v>0</v>
      </c>
      <c r="N50" s="1978" t="str">
        <f t="shared" si="1"/>
        <v/>
      </c>
      <c r="O50" s="1928"/>
      <c r="P50" s="1928"/>
      <c r="Q50" s="1928"/>
      <c r="R50" s="1928"/>
      <c r="S50" s="1928"/>
      <c r="T50" s="1928"/>
      <c r="U50" s="1928"/>
      <c r="V50" s="1928"/>
      <c r="W50" s="1928"/>
    </row>
    <row r="51" spans="1:23" s="1972" customFormat="1">
      <c r="A51" s="13"/>
      <c r="B51" s="13"/>
      <c r="C51" s="13"/>
      <c r="D51" s="13"/>
      <c r="E51" s="13"/>
      <c r="F51" s="13"/>
      <c r="G51" s="13"/>
      <c r="H51" s="13"/>
      <c r="I51" s="13"/>
      <c r="J51" s="13"/>
      <c r="K51" s="13"/>
      <c r="L51" s="2090"/>
      <c r="M51" s="1978">
        <f t="shared" si="0"/>
        <v>0</v>
      </c>
      <c r="N51" s="1978" t="str">
        <f t="shared" si="1"/>
        <v/>
      </c>
      <c r="O51" s="1928"/>
      <c r="P51" s="1928"/>
      <c r="Q51" s="1928"/>
      <c r="R51" s="1928"/>
      <c r="S51" s="1928"/>
      <c r="T51" s="1928"/>
      <c r="U51" s="1928"/>
      <c r="V51" s="1928"/>
      <c r="W51" s="1928"/>
    </row>
    <row r="52" spans="1:23" s="1972" customFormat="1" hidden="1">
      <c r="A52" s="13"/>
      <c r="B52" s="13"/>
      <c r="C52" s="13"/>
      <c r="D52" s="13"/>
      <c r="E52" s="13"/>
      <c r="F52" s="13"/>
      <c r="G52" s="13"/>
      <c r="H52" s="13"/>
      <c r="I52" s="13"/>
      <c r="J52" s="13"/>
      <c r="K52" s="13"/>
      <c r="L52" s="2090"/>
      <c r="M52" s="1978">
        <f t="shared" si="0"/>
        <v>0</v>
      </c>
      <c r="N52" s="1978" t="str">
        <f t="shared" si="1"/>
        <v/>
      </c>
      <c r="O52" s="1928"/>
      <c r="P52" s="1928"/>
      <c r="Q52" s="1928"/>
      <c r="R52" s="1928"/>
      <c r="S52" s="1928"/>
      <c r="T52" s="1928"/>
      <c r="U52" s="1928"/>
      <c r="V52" s="1928"/>
      <c r="W52" s="1928"/>
    </row>
    <row r="53" spans="1:23" s="1972" customFormat="1" hidden="1">
      <c r="A53" s="13"/>
      <c r="B53" s="13"/>
      <c r="C53" s="13"/>
      <c r="D53" s="13"/>
      <c r="E53" s="13"/>
      <c r="F53" s="13"/>
      <c r="G53" s="13"/>
      <c r="H53" s="13"/>
      <c r="I53" s="13"/>
      <c r="J53" s="13"/>
      <c r="K53" s="13"/>
      <c r="L53" s="2090"/>
      <c r="M53" s="1978">
        <f t="shared" si="0"/>
        <v>0</v>
      </c>
      <c r="N53" s="1978" t="str">
        <f t="shared" si="1"/>
        <v/>
      </c>
      <c r="O53" s="1928"/>
      <c r="P53" s="1928"/>
      <c r="Q53" s="1928"/>
      <c r="R53" s="1928"/>
      <c r="S53" s="1928"/>
      <c r="T53" s="1928"/>
      <c r="U53" s="1928"/>
      <c r="V53" s="1928"/>
      <c r="W53" s="1928"/>
    </row>
    <row r="54" spans="1:23" s="1972" customFormat="1">
      <c r="A54" s="13"/>
      <c r="B54" s="13"/>
      <c r="C54" s="13"/>
      <c r="D54" s="13"/>
      <c r="E54" s="13"/>
      <c r="F54" s="13"/>
      <c r="G54" s="13"/>
      <c r="H54" s="13"/>
      <c r="I54" s="13"/>
      <c r="J54" s="13"/>
      <c r="K54" s="13"/>
      <c r="L54" s="2090"/>
      <c r="M54" s="1978">
        <f t="shared" si="0"/>
        <v>0</v>
      </c>
      <c r="N54" s="1978" t="str">
        <f t="shared" si="1"/>
        <v/>
      </c>
      <c r="O54" s="1928"/>
      <c r="P54" s="1928"/>
      <c r="Q54" s="1928"/>
      <c r="R54" s="1928"/>
      <c r="S54" s="1928"/>
      <c r="T54" s="1928"/>
      <c r="U54" s="1928"/>
      <c r="V54" s="1928"/>
      <c r="W54" s="1928"/>
    </row>
    <row r="55" spans="1:23" s="1972" customFormat="1">
      <c r="A55" s="13"/>
      <c r="B55" s="13"/>
      <c r="C55" s="13"/>
      <c r="D55" s="13"/>
      <c r="E55" s="13"/>
      <c r="F55" s="13"/>
      <c r="G55" s="13"/>
      <c r="H55" s="13"/>
      <c r="I55" s="13"/>
      <c r="J55" s="13"/>
      <c r="K55" s="13"/>
      <c r="L55" s="2090"/>
      <c r="M55" s="1978">
        <f t="shared" si="0"/>
        <v>0</v>
      </c>
      <c r="N55" s="1978" t="str">
        <f t="shared" si="1"/>
        <v/>
      </c>
      <c r="O55" s="1928"/>
      <c r="P55" s="1928"/>
      <c r="Q55" s="1928"/>
      <c r="R55" s="1928"/>
      <c r="S55" s="1928"/>
      <c r="T55" s="1928"/>
      <c r="U55" s="1928"/>
      <c r="V55" s="1928"/>
      <c r="W55" s="1928"/>
    </row>
    <row r="56" spans="1:23" s="1972" customFormat="1">
      <c r="A56" s="13"/>
      <c r="B56" s="13"/>
      <c r="C56" s="13"/>
      <c r="D56" s="13"/>
      <c r="E56" s="13"/>
      <c r="F56" s="13"/>
      <c r="G56" s="13"/>
      <c r="H56" s="13"/>
      <c r="I56" s="13"/>
      <c r="J56" s="13"/>
      <c r="K56" s="13"/>
      <c r="L56" s="1978"/>
      <c r="M56" s="1978">
        <f t="shared" ref="M56:M109" si="2">IF(ISNUMBER(FIND("/",$B17,1)),MID($B17,1,FIND("/",$B17,1)-1),$B17)</f>
        <v>0</v>
      </c>
      <c r="N56" s="1978" t="str">
        <f t="shared" ref="N56:N109" si="3">IF(ISNUMBER(FIND("/",$B17,1)),MID($B17,FIND("/",$B17,1)+1,LEN($B17)),"")</f>
        <v/>
      </c>
      <c r="O56" s="1928"/>
      <c r="P56" s="1928"/>
      <c r="Q56" s="1928"/>
      <c r="R56" s="1928"/>
      <c r="S56" s="1928"/>
      <c r="T56" s="1928"/>
      <c r="U56" s="1928"/>
      <c r="V56" s="1928"/>
      <c r="W56" s="1928"/>
    </row>
    <row r="57" spans="1:23" s="1972" customFormat="1">
      <c r="A57" s="13"/>
      <c r="B57" s="13"/>
      <c r="C57" s="13"/>
      <c r="D57" s="13"/>
      <c r="E57" s="13"/>
      <c r="F57" s="13"/>
      <c r="G57" s="13"/>
      <c r="H57" s="13"/>
      <c r="I57" s="13"/>
      <c r="J57" s="13"/>
      <c r="K57" s="13"/>
      <c r="L57" s="1978"/>
      <c r="M57" s="1978">
        <f t="shared" si="2"/>
        <v>0</v>
      </c>
      <c r="N57" s="1978" t="str">
        <f t="shared" si="3"/>
        <v/>
      </c>
      <c r="O57" s="1928"/>
      <c r="P57" s="1928"/>
      <c r="Q57" s="1928"/>
      <c r="R57" s="1928"/>
      <c r="S57" s="1928"/>
      <c r="T57" s="1928"/>
      <c r="U57" s="1928"/>
      <c r="V57" s="1928"/>
      <c r="W57" s="1928"/>
    </row>
    <row r="58" spans="1:23" s="1972" customFormat="1">
      <c r="A58" s="13"/>
      <c r="B58" s="13"/>
      <c r="C58" s="13"/>
      <c r="D58" s="13"/>
      <c r="E58" s="13"/>
      <c r="F58" s="13"/>
      <c r="G58" s="13"/>
      <c r="H58" s="13"/>
      <c r="I58" s="13"/>
      <c r="J58" s="13"/>
      <c r="K58" s="13"/>
      <c r="L58" s="1978"/>
      <c r="M58" s="1978">
        <f t="shared" si="2"/>
        <v>0</v>
      </c>
      <c r="N58" s="1978" t="str">
        <f t="shared" si="3"/>
        <v/>
      </c>
      <c r="O58" s="1928"/>
      <c r="P58" s="1928"/>
      <c r="Q58" s="1928"/>
      <c r="R58" s="1928"/>
      <c r="S58" s="1928"/>
      <c r="T58" s="1928"/>
      <c r="U58" s="1928"/>
      <c r="V58" s="1928"/>
      <c r="W58" s="1928"/>
    </row>
    <row r="59" spans="1:23" s="1972" customFormat="1">
      <c r="A59" s="13"/>
      <c r="B59" s="13"/>
      <c r="C59" s="13"/>
      <c r="D59" s="13"/>
      <c r="E59" s="13"/>
      <c r="F59" s="13"/>
      <c r="G59" s="13"/>
      <c r="H59" s="13"/>
      <c r="I59" s="13"/>
      <c r="J59" s="13"/>
      <c r="K59" s="13"/>
      <c r="L59" s="1978"/>
      <c r="M59" s="1978">
        <f t="shared" si="2"/>
        <v>0</v>
      </c>
      <c r="N59" s="1978" t="str">
        <f t="shared" si="3"/>
        <v/>
      </c>
      <c r="O59" s="1928"/>
      <c r="P59" s="1928"/>
      <c r="Q59" s="1928"/>
      <c r="R59" s="1928"/>
      <c r="S59" s="1928"/>
      <c r="T59" s="1928"/>
      <c r="U59" s="1928"/>
      <c r="V59" s="1928"/>
      <c r="W59" s="1928"/>
    </row>
    <row r="60" spans="1:23">
      <c r="A60" s="13"/>
      <c r="B60" s="13"/>
      <c r="C60" s="13"/>
      <c r="D60" s="13"/>
      <c r="E60" s="13"/>
      <c r="F60" s="13"/>
      <c r="G60" s="13"/>
      <c r="K60" s="13"/>
      <c r="M60" s="6">
        <f t="shared" si="2"/>
        <v>0</v>
      </c>
      <c r="N60" s="6" t="str">
        <f t="shared" si="3"/>
        <v/>
      </c>
      <c r="O60" s="87"/>
      <c r="P60" s="87"/>
      <c r="Q60" s="87"/>
      <c r="R60" s="1928"/>
      <c r="S60" s="1928"/>
      <c r="T60" s="1928"/>
      <c r="U60" s="1928"/>
      <c r="V60" s="1928"/>
      <c r="W60" s="1928"/>
    </row>
    <row r="61" spans="1:23">
      <c r="A61" s="13"/>
      <c r="B61" s="13"/>
      <c r="C61" s="13"/>
      <c r="D61" s="13"/>
      <c r="E61" s="13"/>
      <c r="F61" s="13"/>
      <c r="G61" s="13"/>
      <c r="K61" s="13"/>
      <c r="M61" s="6">
        <f t="shared" si="2"/>
        <v>0</v>
      </c>
      <c r="N61" s="6" t="str">
        <f t="shared" si="3"/>
        <v/>
      </c>
      <c r="O61" s="87"/>
      <c r="P61" s="87"/>
      <c r="Q61" s="87"/>
      <c r="R61" s="1928"/>
      <c r="S61" s="1928"/>
      <c r="T61" s="1928"/>
      <c r="U61" s="1928"/>
      <c r="V61" s="1928"/>
      <c r="W61" s="1928"/>
    </row>
    <row r="62" spans="1:23">
      <c r="A62" s="13"/>
      <c r="B62" s="13"/>
      <c r="C62" s="13"/>
      <c r="D62" s="13"/>
      <c r="E62" s="13"/>
      <c r="F62" s="13"/>
      <c r="G62" s="13"/>
      <c r="K62" s="13"/>
      <c r="M62" s="6">
        <f t="shared" si="2"/>
        <v>0</v>
      </c>
      <c r="N62" s="6" t="str">
        <f t="shared" si="3"/>
        <v/>
      </c>
      <c r="O62" s="87"/>
      <c r="P62" s="87"/>
      <c r="Q62" s="87"/>
      <c r="R62" s="1928"/>
      <c r="S62" s="1928"/>
      <c r="T62" s="1928"/>
      <c r="U62" s="1928"/>
      <c r="V62" s="1928"/>
      <c r="W62" s="1928"/>
    </row>
    <row r="63" spans="1:23">
      <c r="A63" s="13"/>
      <c r="B63" s="13"/>
      <c r="C63" s="13"/>
      <c r="D63" s="13"/>
      <c r="E63" s="13"/>
      <c r="F63" s="13"/>
      <c r="G63" s="13"/>
      <c r="K63" s="13"/>
      <c r="M63" s="6">
        <f t="shared" si="2"/>
        <v>0</v>
      </c>
      <c r="N63" s="6" t="str">
        <f t="shared" si="3"/>
        <v/>
      </c>
      <c r="O63" s="87"/>
      <c r="P63" s="87"/>
      <c r="Q63" s="87"/>
      <c r="R63" s="1928"/>
      <c r="S63" s="1928"/>
      <c r="T63" s="1928"/>
      <c r="U63" s="1928"/>
      <c r="V63" s="1928"/>
      <c r="W63" s="1928"/>
    </row>
    <row r="64" spans="1:23">
      <c r="A64" s="13"/>
      <c r="B64" s="13"/>
      <c r="C64" s="13"/>
      <c r="D64" s="13"/>
      <c r="E64" s="13"/>
      <c r="F64" s="13"/>
      <c r="G64" s="13"/>
      <c r="K64" s="13"/>
      <c r="M64" s="6">
        <f t="shared" si="2"/>
        <v>0</v>
      </c>
      <c r="N64" s="6" t="str">
        <f t="shared" si="3"/>
        <v/>
      </c>
      <c r="O64" s="87"/>
      <c r="P64" s="87"/>
      <c r="Q64" s="87"/>
      <c r="R64" s="1928"/>
      <c r="S64" s="1928"/>
      <c r="T64" s="1928"/>
      <c r="U64" s="1928"/>
      <c r="V64" s="1928"/>
      <c r="W64" s="1928"/>
    </row>
    <row r="65" spans="1:23">
      <c r="A65" s="13"/>
      <c r="B65" s="13"/>
      <c r="C65" s="13"/>
      <c r="D65" s="13"/>
      <c r="E65" s="13"/>
      <c r="F65" s="13"/>
      <c r="G65" s="13"/>
      <c r="K65" s="13"/>
      <c r="M65" s="6">
        <f t="shared" si="2"/>
        <v>0</v>
      </c>
      <c r="N65" s="6" t="str">
        <f t="shared" si="3"/>
        <v/>
      </c>
      <c r="O65" s="87"/>
      <c r="P65" s="87"/>
      <c r="Q65" s="87"/>
      <c r="R65" s="1928"/>
      <c r="S65" s="1928"/>
      <c r="T65" s="1928"/>
      <c r="U65" s="1928"/>
      <c r="V65" s="1928"/>
      <c r="W65" s="1928"/>
    </row>
    <row r="66" spans="1:23">
      <c r="A66" s="13"/>
      <c r="B66" s="13"/>
      <c r="C66" s="13"/>
      <c r="D66" s="13"/>
      <c r="E66" s="13"/>
      <c r="F66" s="13"/>
      <c r="G66" s="13"/>
      <c r="K66" s="13"/>
      <c r="M66" s="6">
        <f t="shared" si="2"/>
        <v>0</v>
      </c>
      <c r="N66" s="6" t="str">
        <f t="shared" si="3"/>
        <v/>
      </c>
      <c r="O66" s="87"/>
      <c r="P66" s="87"/>
      <c r="Q66" s="87"/>
      <c r="R66" s="1928"/>
      <c r="S66" s="1928"/>
      <c r="T66" s="1928"/>
      <c r="U66" s="1928"/>
      <c r="V66" s="1928"/>
      <c r="W66" s="1928"/>
    </row>
    <row r="67" spans="1:23">
      <c r="A67" s="13"/>
      <c r="B67" s="13"/>
      <c r="C67" s="13"/>
      <c r="D67" s="13"/>
      <c r="E67" s="13"/>
      <c r="F67" s="13"/>
      <c r="G67" s="13"/>
      <c r="K67" s="13"/>
      <c r="M67" s="6">
        <f t="shared" si="2"/>
        <v>0</v>
      </c>
      <c r="N67" s="6" t="str">
        <f t="shared" si="3"/>
        <v/>
      </c>
      <c r="O67" s="87"/>
      <c r="P67" s="87"/>
      <c r="Q67" s="87"/>
      <c r="R67" s="1928"/>
      <c r="S67" s="1928"/>
      <c r="T67" s="1928"/>
      <c r="U67" s="1928"/>
      <c r="V67" s="1928"/>
      <c r="W67" s="1928"/>
    </row>
    <row r="68" spans="1:23">
      <c r="A68" s="13"/>
      <c r="B68" s="13"/>
      <c r="C68" s="13"/>
      <c r="D68" s="13"/>
      <c r="E68" s="13"/>
      <c r="F68" s="13"/>
      <c r="G68" s="13"/>
      <c r="K68" s="13"/>
      <c r="L68" s="332"/>
      <c r="M68" s="6">
        <f t="shared" si="2"/>
        <v>0</v>
      </c>
      <c r="N68" s="6" t="str">
        <f t="shared" si="3"/>
        <v/>
      </c>
      <c r="O68" s="87"/>
      <c r="P68" s="87"/>
      <c r="Q68" s="87"/>
      <c r="R68" s="1928"/>
      <c r="S68" s="1928"/>
      <c r="T68" s="1928"/>
      <c r="U68" s="1928"/>
      <c r="V68" s="1928"/>
      <c r="W68" s="1928"/>
    </row>
    <row r="69" spans="1:23">
      <c r="A69" s="13"/>
      <c r="B69" s="13"/>
      <c r="C69" s="13"/>
      <c r="D69" s="13"/>
      <c r="E69" s="13"/>
      <c r="F69" s="13"/>
      <c r="G69" s="13"/>
      <c r="K69" s="13"/>
      <c r="M69" s="6">
        <f t="shared" si="2"/>
        <v>0</v>
      </c>
      <c r="N69" s="6" t="str">
        <f t="shared" si="3"/>
        <v/>
      </c>
      <c r="O69" s="87"/>
      <c r="P69" s="87"/>
      <c r="Q69" s="87"/>
      <c r="R69" s="1928"/>
      <c r="S69" s="1928"/>
      <c r="T69" s="1928"/>
      <c r="U69" s="1928"/>
      <c r="V69" s="1928"/>
      <c r="W69" s="1928"/>
    </row>
    <row r="70" spans="1:23">
      <c r="A70" s="13"/>
      <c r="B70" s="13"/>
      <c r="C70" s="13"/>
      <c r="D70" s="13"/>
      <c r="E70" s="13"/>
      <c r="F70" s="13"/>
      <c r="G70" s="13"/>
      <c r="K70" s="13"/>
      <c r="M70" s="6">
        <f t="shared" si="2"/>
        <v>0</v>
      </c>
      <c r="N70" s="6" t="str">
        <f t="shared" si="3"/>
        <v/>
      </c>
      <c r="O70" s="87"/>
      <c r="P70" s="87"/>
      <c r="Q70" s="87"/>
      <c r="R70" s="1928"/>
      <c r="S70" s="1928"/>
      <c r="T70" s="1928"/>
      <c r="U70" s="1928"/>
      <c r="V70" s="1928"/>
      <c r="W70" s="1928"/>
    </row>
    <row r="71" spans="1:23">
      <c r="A71" s="13"/>
      <c r="B71" s="13"/>
      <c r="C71" s="13"/>
      <c r="D71" s="13"/>
      <c r="E71" s="13"/>
      <c r="F71" s="13"/>
      <c r="G71" s="13"/>
      <c r="K71" s="13"/>
      <c r="M71" s="6">
        <f t="shared" si="2"/>
        <v>0</v>
      </c>
      <c r="N71" s="6" t="str">
        <f t="shared" si="3"/>
        <v/>
      </c>
      <c r="O71" s="87"/>
      <c r="P71" s="87"/>
      <c r="Q71" s="87"/>
      <c r="R71" s="1928"/>
      <c r="S71" s="1928"/>
      <c r="T71" s="1928"/>
      <c r="U71" s="1928"/>
      <c r="V71" s="1928"/>
      <c r="W71" s="1928"/>
    </row>
    <row r="72" spans="1:23">
      <c r="A72" s="13"/>
      <c r="B72" s="13"/>
      <c r="C72" s="13"/>
      <c r="D72" s="13"/>
      <c r="E72" s="13"/>
      <c r="F72" s="13"/>
      <c r="G72" s="13"/>
      <c r="K72" s="13"/>
      <c r="M72" s="6">
        <f t="shared" si="2"/>
        <v>0</v>
      </c>
      <c r="N72" s="6" t="str">
        <f t="shared" si="3"/>
        <v/>
      </c>
      <c r="O72" s="87"/>
      <c r="P72" s="87"/>
      <c r="Q72" s="87"/>
      <c r="R72" s="1928"/>
      <c r="S72" s="1928"/>
      <c r="T72" s="1928"/>
      <c r="U72" s="1928"/>
      <c r="V72" s="1928"/>
      <c r="W72" s="1928"/>
    </row>
    <row r="73" spans="1:23">
      <c r="A73" s="13"/>
      <c r="B73" s="13"/>
      <c r="C73" s="13"/>
      <c r="D73" s="13"/>
      <c r="E73" s="13"/>
      <c r="F73" s="13"/>
      <c r="G73" s="13"/>
      <c r="K73" s="13"/>
      <c r="M73" s="6">
        <f t="shared" si="2"/>
        <v>0</v>
      </c>
      <c r="N73" s="6" t="str">
        <f t="shared" si="3"/>
        <v/>
      </c>
      <c r="O73" s="87"/>
      <c r="P73" s="87"/>
      <c r="Q73" s="87"/>
      <c r="R73" s="1928"/>
      <c r="S73" s="1928"/>
      <c r="T73" s="1928"/>
      <c r="U73" s="1928"/>
      <c r="V73" s="1928"/>
      <c r="W73" s="1928"/>
    </row>
    <row r="74" spans="1:23">
      <c r="A74" s="13"/>
      <c r="B74" s="13"/>
      <c r="C74" s="13"/>
      <c r="D74" s="13"/>
      <c r="E74" s="13"/>
      <c r="F74" s="13"/>
      <c r="G74" s="13"/>
      <c r="K74" s="13"/>
      <c r="M74" s="6">
        <f t="shared" si="2"/>
        <v>0</v>
      </c>
      <c r="N74" s="6" t="str">
        <f t="shared" si="3"/>
        <v/>
      </c>
      <c r="O74" s="87"/>
      <c r="P74" s="87"/>
      <c r="Q74" s="87"/>
      <c r="R74" s="1928"/>
      <c r="S74" s="1928"/>
      <c r="T74" s="1928"/>
      <c r="U74" s="1928"/>
      <c r="V74" s="1928"/>
      <c r="W74" s="1928"/>
    </row>
    <row r="75" spans="1:23">
      <c r="A75" s="13"/>
      <c r="B75" s="13"/>
      <c r="C75" s="13"/>
      <c r="D75" s="13"/>
      <c r="E75" s="13"/>
      <c r="F75" s="13"/>
      <c r="G75" s="13"/>
      <c r="K75" s="13"/>
      <c r="M75" s="6">
        <f t="shared" si="2"/>
        <v>0</v>
      </c>
      <c r="N75" s="6" t="str">
        <f t="shared" si="3"/>
        <v/>
      </c>
      <c r="O75" s="87"/>
      <c r="P75" s="87"/>
      <c r="Q75" s="87"/>
      <c r="R75" s="1928"/>
      <c r="S75" s="1928"/>
      <c r="T75" s="1928"/>
      <c r="U75" s="1928"/>
      <c r="V75" s="1928"/>
      <c r="W75" s="1928"/>
    </row>
    <row r="76" spans="1:23">
      <c r="A76" s="13"/>
      <c r="B76" s="13"/>
      <c r="C76" s="13"/>
      <c r="D76" s="13"/>
      <c r="E76" s="13"/>
      <c r="F76" s="13"/>
      <c r="G76" s="13"/>
      <c r="K76" s="13"/>
      <c r="M76" s="6">
        <f t="shared" si="2"/>
        <v>0</v>
      </c>
      <c r="N76" s="6" t="str">
        <f t="shared" si="3"/>
        <v/>
      </c>
      <c r="O76" s="87"/>
      <c r="P76" s="87"/>
      <c r="Q76" s="87"/>
      <c r="R76" s="1928"/>
      <c r="S76" s="1928"/>
      <c r="T76" s="1928"/>
      <c r="U76" s="1928"/>
      <c r="V76" s="1928"/>
      <c r="W76" s="1928"/>
    </row>
    <row r="77" spans="1:23">
      <c r="A77" s="13"/>
      <c r="B77" s="13"/>
      <c r="C77" s="13"/>
      <c r="D77" s="13"/>
      <c r="E77" s="13"/>
      <c r="F77" s="13"/>
      <c r="G77" s="13"/>
      <c r="K77" s="13"/>
      <c r="M77" s="6">
        <f t="shared" si="2"/>
        <v>0</v>
      </c>
      <c r="N77" s="6" t="str">
        <f t="shared" si="3"/>
        <v/>
      </c>
      <c r="O77" s="87"/>
      <c r="P77" s="87"/>
      <c r="Q77" s="87"/>
      <c r="R77" s="1928"/>
      <c r="S77" s="1928"/>
      <c r="T77" s="1928"/>
      <c r="U77" s="1928"/>
      <c r="V77" s="1928"/>
      <c r="W77" s="1928"/>
    </row>
    <row r="78" spans="1:23">
      <c r="A78" s="13"/>
      <c r="B78" s="13"/>
      <c r="C78" s="13"/>
      <c r="D78" s="13"/>
      <c r="E78" s="13"/>
      <c r="F78" s="13"/>
      <c r="G78" s="13"/>
      <c r="K78" s="13"/>
      <c r="M78" s="6">
        <f t="shared" si="2"/>
        <v>0</v>
      </c>
      <c r="N78" s="6" t="str">
        <f t="shared" si="3"/>
        <v/>
      </c>
      <c r="O78" s="87"/>
      <c r="P78" s="87"/>
      <c r="Q78" s="87"/>
      <c r="R78" s="1928"/>
      <c r="S78" s="1928"/>
      <c r="T78" s="1928"/>
      <c r="U78" s="1928"/>
      <c r="V78" s="1928"/>
      <c r="W78" s="1928"/>
    </row>
    <row r="79" spans="1:23">
      <c r="A79" s="13"/>
      <c r="B79" s="13"/>
      <c r="C79" s="13"/>
      <c r="D79" s="13"/>
      <c r="E79" s="13"/>
      <c r="F79" s="13"/>
      <c r="G79" s="13"/>
      <c r="K79" s="13"/>
      <c r="M79" s="6">
        <f t="shared" si="2"/>
        <v>0</v>
      </c>
      <c r="N79" s="6" t="str">
        <f t="shared" si="3"/>
        <v/>
      </c>
      <c r="O79" s="87"/>
      <c r="P79" s="87"/>
      <c r="Q79" s="87"/>
      <c r="R79" s="1928"/>
      <c r="S79" s="1928"/>
      <c r="T79" s="1928"/>
      <c r="U79" s="1928"/>
      <c r="V79" s="1928"/>
      <c r="W79" s="1928"/>
    </row>
    <row r="80" spans="1:23">
      <c r="A80" s="13"/>
      <c r="B80" s="13"/>
      <c r="C80" s="13"/>
      <c r="D80" s="13"/>
      <c r="E80" s="13"/>
      <c r="F80" s="13"/>
      <c r="G80" s="13"/>
      <c r="K80" s="13"/>
      <c r="M80" s="6">
        <f t="shared" si="2"/>
        <v>0</v>
      </c>
      <c r="N80" s="6" t="str">
        <f t="shared" si="3"/>
        <v/>
      </c>
      <c r="O80" s="87"/>
      <c r="P80" s="87"/>
      <c r="Q80" s="87"/>
      <c r="R80" s="1928"/>
      <c r="S80" s="1928"/>
      <c r="T80" s="1928"/>
      <c r="U80" s="1928"/>
      <c r="V80" s="1928"/>
      <c r="W80" s="1928"/>
    </row>
    <row r="81" spans="1:23">
      <c r="A81" s="13"/>
      <c r="B81" s="13"/>
      <c r="C81" s="13"/>
      <c r="D81" s="13"/>
      <c r="E81" s="13"/>
      <c r="F81" s="13"/>
      <c r="G81" s="13"/>
      <c r="K81" s="13"/>
      <c r="M81" s="6">
        <f t="shared" si="2"/>
        <v>0</v>
      </c>
      <c r="N81" s="6" t="str">
        <f t="shared" si="3"/>
        <v/>
      </c>
      <c r="O81" s="87"/>
      <c r="P81" s="87"/>
      <c r="Q81" s="87"/>
      <c r="R81" s="1928"/>
      <c r="S81" s="1928"/>
      <c r="T81" s="1928"/>
      <c r="U81" s="1928"/>
      <c r="V81" s="1928"/>
      <c r="W81" s="1928"/>
    </row>
    <row r="82" spans="1:23">
      <c r="A82" s="13"/>
      <c r="B82" s="13"/>
      <c r="C82" s="13"/>
      <c r="D82" s="13"/>
      <c r="E82" s="13"/>
      <c r="F82" s="13"/>
      <c r="G82" s="13"/>
      <c r="K82" s="13"/>
      <c r="M82" s="6">
        <f t="shared" si="2"/>
        <v>0</v>
      </c>
      <c r="N82" s="6" t="str">
        <f t="shared" si="3"/>
        <v/>
      </c>
      <c r="O82" s="87"/>
      <c r="P82" s="87"/>
      <c r="Q82" s="87"/>
      <c r="R82" s="1928"/>
      <c r="S82" s="1928"/>
      <c r="T82" s="1928"/>
      <c r="U82" s="1928"/>
      <c r="V82" s="1928"/>
      <c r="W82" s="1928"/>
    </row>
    <row r="83" spans="1:23">
      <c r="A83" s="13"/>
      <c r="B83" s="13"/>
      <c r="C83" s="13"/>
      <c r="D83" s="13"/>
      <c r="E83" s="13"/>
      <c r="F83" s="13"/>
      <c r="G83" s="13"/>
      <c r="K83" s="13"/>
      <c r="L83" s="13"/>
      <c r="M83" s="6">
        <f t="shared" si="2"/>
        <v>0</v>
      </c>
      <c r="N83" s="6" t="str">
        <f t="shared" si="3"/>
        <v/>
      </c>
      <c r="O83" s="87"/>
      <c r="P83" s="87"/>
      <c r="Q83" s="87"/>
      <c r="R83" s="1928"/>
      <c r="S83" s="1928"/>
      <c r="T83" s="1928"/>
      <c r="U83" s="1928"/>
      <c r="V83" s="1928"/>
      <c r="W83" s="1928"/>
    </row>
    <row r="84" spans="1:23">
      <c r="A84" s="13"/>
      <c r="B84" s="13"/>
      <c r="C84" s="13"/>
      <c r="D84" s="13"/>
      <c r="E84" s="13"/>
      <c r="F84" s="13"/>
      <c r="G84" s="13"/>
      <c r="K84" s="13"/>
      <c r="L84" s="13"/>
      <c r="M84" s="6">
        <f t="shared" si="2"/>
        <v>0</v>
      </c>
      <c r="N84" s="6" t="str">
        <f t="shared" si="3"/>
        <v/>
      </c>
      <c r="O84" s="87"/>
      <c r="P84" s="87"/>
      <c r="Q84" s="87"/>
      <c r="R84" s="1928"/>
      <c r="S84" s="1928"/>
      <c r="T84" s="1928"/>
      <c r="U84" s="1928"/>
      <c r="V84" s="1928"/>
      <c r="W84" s="1928"/>
    </row>
    <row r="85" spans="1:23">
      <c r="A85" s="13"/>
      <c r="B85" s="13"/>
      <c r="C85" s="13"/>
      <c r="D85" s="13"/>
      <c r="E85" s="13"/>
      <c r="F85" s="13"/>
      <c r="G85" s="13"/>
      <c r="K85" s="13"/>
      <c r="L85" s="13"/>
      <c r="M85" s="6">
        <f t="shared" si="2"/>
        <v>0</v>
      </c>
      <c r="N85" s="6" t="str">
        <f t="shared" si="3"/>
        <v/>
      </c>
      <c r="O85" s="87"/>
      <c r="P85" s="87"/>
      <c r="Q85" s="87"/>
      <c r="R85" s="1928"/>
      <c r="S85" s="1928"/>
      <c r="T85" s="1928"/>
      <c r="U85" s="1928"/>
      <c r="V85" s="1928"/>
      <c r="W85" s="1928"/>
    </row>
    <row r="86" spans="1:23">
      <c r="A86" s="13"/>
      <c r="B86" s="13"/>
      <c r="C86" s="13"/>
      <c r="D86" s="13"/>
      <c r="E86" s="13"/>
      <c r="F86" s="13"/>
      <c r="G86" s="13"/>
      <c r="K86" s="13"/>
      <c r="L86" s="13"/>
      <c r="M86" s="6">
        <f t="shared" si="2"/>
        <v>0</v>
      </c>
      <c r="N86" s="6" t="str">
        <f t="shared" si="3"/>
        <v/>
      </c>
      <c r="O86" s="87"/>
      <c r="P86" s="87"/>
      <c r="Q86" s="87"/>
      <c r="R86" s="1928"/>
      <c r="S86" s="1928"/>
      <c r="T86" s="1928"/>
      <c r="U86" s="1928"/>
      <c r="V86" s="1928"/>
      <c r="W86" s="1928"/>
    </row>
    <row r="87" spans="1:23">
      <c r="A87" s="13"/>
      <c r="B87" s="13"/>
      <c r="C87" s="13"/>
      <c r="D87" s="13"/>
      <c r="E87" s="13"/>
      <c r="F87" s="13"/>
      <c r="G87" s="13"/>
      <c r="K87" s="13"/>
      <c r="L87" s="13"/>
      <c r="M87" s="6">
        <f t="shared" si="2"/>
        <v>0</v>
      </c>
      <c r="N87" s="6" t="str">
        <f t="shared" si="3"/>
        <v/>
      </c>
      <c r="O87" s="87"/>
      <c r="P87" s="87"/>
      <c r="Q87" s="87"/>
      <c r="R87" s="1928"/>
      <c r="S87" s="1928"/>
      <c r="T87" s="1928"/>
      <c r="U87" s="1928"/>
      <c r="V87" s="1928"/>
      <c r="W87" s="1928"/>
    </row>
    <row r="88" spans="1:23">
      <c r="A88" s="13"/>
      <c r="B88" s="13"/>
      <c r="C88" s="13"/>
      <c r="D88" s="13"/>
      <c r="E88" s="13"/>
      <c r="F88" s="13"/>
      <c r="G88" s="13"/>
      <c r="K88" s="13"/>
      <c r="L88" s="13"/>
      <c r="M88" s="6">
        <f t="shared" si="2"/>
        <v>0</v>
      </c>
      <c r="N88" s="6" t="str">
        <f t="shared" si="3"/>
        <v/>
      </c>
      <c r="O88" s="87"/>
      <c r="P88" s="87"/>
      <c r="Q88" s="87"/>
      <c r="R88" s="1928"/>
      <c r="S88" s="1928"/>
      <c r="T88" s="1928"/>
      <c r="U88" s="1928"/>
      <c r="V88" s="1928"/>
      <c r="W88" s="1928"/>
    </row>
    <row r="89" spans="1:23">
      <c r="A89" s="13"/>
      <c r="B89" s="13"/>
      <c r="C89" s="13"/>
      <c r="D89" s="13"/>
      <c r="E89" s="13"/>
      <c r="F89" s="13"/>
      <c r="G89" s="13"/>
      <c r="K89" s="13"/>
      <c r="L89" s="13"/>
      <c r="M89" s="6">
        <f t="shared" si="2"/>
        <v>0</v>
      </c>
      <c r="N89" s="6" t="str">
        <f t="shared" si="3"/>
        <v/>
      </c>
      <c r="O89" s="87"/>
      <c r="P89" s="87"/>
      <c r="Q89" s="87"/>
      <c r="R89" s="1928"/>
      <c r="S89" s="1928"/>
      <c r="T89" s="1928"/>
      <c r="U89" s="1928"/>
      <c r="V89" s="1928"/>
      <c r="W89" s="1928"/>
    </row>
    <row r="90" spans="1:23">
      <c r="A90" s="13"/>
      <c r="B90" s="13"/>
      <c r="C90" s="13"/>
      <c r="D90" s="13"/>
      <c r="E90" s="13"/>
      <c r="F90" s="13"/>
      <c r="G90" s="13"/>
      <c r="K90" s="13"/>
      <c r="L90" s="13"/>
      <c r="M90" s="6">
        <f t="shared" si="2"/>
        <v>0</v>
      </c>
      <c r="N90" s="6" t="str">
        <f t="shared" si="3"/>
        <v/>
      </c>
      <c r="O90" s="87"/>
      <c r="P90" s="87"/>
      <c r="Q90" s="87"/>
      <c r="R90" s="1928"/>
      <c r="S90" s="1928"/>
      <c r="T90" s="1928"/>
      <c r="U90" s="1928"/>
      <c r="V90" s="1928"/>
      <c r="W90" s="1928"/>
    </row>
    <row r="91" spans="1:23">
      <c r="A91" s="13"/>
      <c r="B91" s="13"/>
      <c r="C91" s="13"/>
      <c r="D91" s="13"/>
      <c r="E91" s="13"/>
      <c r="F91" s="13"/>
      <c r="G91" s="13"/>
      <c r="K91" s="13"/>
      <c r="L91" s="13"/>
      <c r="M91" s="6">
        <f t="shared" si="2"/>
        <v>0</v>
      </c>
      <c r="N91" s="6" t="str">
        <f t="shared" si="3"/>
        <v/>
      </c>
      <c r="O91" s="87"/>
      <c r="P91" s="87"/>
      <c r="Q91" s="87"/>
      <c r="R91" s="1928"/>
      <c r="S91" s="1928"/>
      <c r="T91" s="1928"/>
      <c r="U91" s="1928"/>
      <c r="V91" s="1928"/>
      <c r="W91" s="1928"/>
    </row>
    <row r="92" spans="1:23">
      <c r="A92" s="13"/>
      <c r="B92" s="13"/>
      <c r="C92" s="13"/>
      <c r="D92" s="13"/>
      <c r="E92" s="13"/>
      <c r="F92" s="13"/>
      <c r="G92" s="13"/>
      <c r="K92" s="13"/>
      <c r="L92" s="13"/>
      <c r="M92" s="6">
        <f t="shared" si="2"/>
        <v>0</v>
      </c>
      <c r="N92" s="6" t="str">
        <f t="shared" si="3"/>
        <v/>
      </c>
      <c r="O92" s="87"/>
      <c r="P92" s="87"/>
      <c r="Q92" s="87"/>
      <c r="R92" s="1928"/>
      <c r="S92" s="1928"/>
      <c r="T92" s="1928"/>
      <c r="U92" s="1928"/>
      <c r="V92" s="1928"/>
      <c r="W92" s="1928"/>
    </row>
    <row r="93" spans="1:23">
      <c r="A93" s="13"/>
      <c r="B93" s="13"/>
      <c r="C93" s="13"/>
      <c r="D93" s="13"/>
      <c r="E93" s="13"/>
      <c r="F93" s="13"/>
      <c r="G93" s="13"/>
      <c r="K93" s="13"/>
      <c r="L93" s="13"/>
      <c r="M93" s="6">
        <f t="shared" si="2"/>
        <v>0</v>
      </c>
      <c r="N93" s="6" t="str">
        <f t="shared" si="3"/>
        <v/>
      </c>
      <c r="O93" s="87"/>
      <c r="P93" s="87"/>
      <c r="Q93" s="87"/>
      <c r="R93" s="1928"/>
      <c r="S93" s="1928"/>
      <c r="T93" s="1928"/>
      <c r="U93" s="1928"/>
      <c r="V93" s="1928"/>
      <c r="W93" s="1928"/>
    </row>
    <row r="94" spans="1:23">
      <c r="A94" s="13"/>
      <c r="B94" s="13"/>
      <c r="C94" s="13"/>
      <c r="D94" s="13"/>
      <c r="E94" s="13"/>
      <c r="F94" s="13"/>
      <c r="G94" s="13"/>
      <c r="K94" s="13"/>
      <c r="L94" s="13"/>
      <c r="M94" s="6">
        <f t="shared" si="2"/>
        <v>0</v>
      </c>
      <c r="N94" s="6" t="str">
        <f t="shared" si="3"/>
        <v/>
      </c>
      <c r="O94" s="87"/>
      <c r="P94" s="87"/>
      <c r="Q94" s="87"/>
      <c r="R94" s="1928"/>
      <c r="S94" s="1928"/>
      <c r="T94" s="1928"/>
      <c r="U94" s="1928"/>
      <c r="V94" s="1928"/>
      <c r="W94" s="1928"/>
    </row>
    <row r="95" spans="1:23">
      <c r="A95" s="13"/>
      <c r="B95" s="13"/>
      <c r="C95" s="13"/>
      <c r="D95" s="13"/>
      <c r="E95" s="13"/>
      <c r="F95" s="13"/>
      <c r="G95" s="13"/>
      <c r="K95" s="13"/>
      <c r="L95" s="13"/>
      <c r="M95" s="6">
        <f t="shared" si="2"/>
        <v>0</v>
      </c>
      <c r="N95" s="6" t="str">
        <f t="shared" si="3"/>
        <v/>
      </c>
      <c r="O95" s="87"/>
      <c r="P95" s="87"/>
      <c r="Q95" s="87"/>
      <c r="R95" s="1928"/>
      <c r="S95" s="1928"/>
      <c r="T95" s="1928"/>
      <c r="U95" s="1928"/>
      <c r="V95" s="1928"/>
      <c r="W95" s="1928"/>
    </row>
    <row r="96" spans="1:23">
      <c r="A96" s="13"/>
      <c r="B96" s="13"/>
      <c r="C96" s="13"/>
      <c r="D96" s="13"/>
      <c r="E96" s="13"/>
      <c r="F96" s="13"/>
      <c r="G96" s="13"/>
      <c r="K96" s="13"/>
      <c r="L96" s="13"/>
      <c r="M96" s="6">
        <f t="shared" si="2"/>
        <v>0</v>
      </c>
      <c r="N96" s="6" t="str">
        <f t="shared" si="3"/>
        <v/>
      </c>
      <c r="O96" s="87"/>
      <c r="P96" s="87"/>
      <c r="Q96" s="87"/>
      <c r="R96" s="1928"/>
      <c r="S96" s="1928"/>
      <c r="T96" s="1928"/>
      <c r="U96" s="1928"/>
      <c r="V96" s="1928"/>
      <c r="W96" s="1928"/>
    </row>
    <row r="97" spans="1:23">
      <c r="A97" s="13"/>
      <c r="B97" s="13"/>
      <c r="C97" s="13"/>
      <c r="D97" s="13"/>
      <c r="E97" s="13"/>
      <c r="F97" s="13"/>
      <c r="G97" s="13"/>
      <c r="K97" s="13"/>
      <c r="L97" s="13"/>
      <c r="M97" s="6">
        <f t="shared" si="2"/>
        <v>0</v>
      </c>
      <c r="N97" s="6" t="str">
        <f t="shared" si="3"/>
        <v/>
      </c>
      <c r="O97" s="87"/>
      <c r="P97" s="87"/>
      <c r="Q97" s="87"/>
      <c r="R97" s="1928"/>
      <c r="S97" s="1928"/>
      <c r="T97" s="1928"/>
      <c r="U97" s="1928"/>
      <c r="V97" s="1928"/>
      <c r="W97" s="1928"/>
    </row>
    <row r="98" spans="1:23">
      <c r="A98" s="13"/>
      <c r="B98" s="13"/>
      <c r="C98" s="13"/>
      <c r="D98" s="13"/>
      <c r="E98" s="13"/>
      <c r="F98" s="13"/>
      <c r="G98" s="13"/>
      <c r="K98" s="13"/>
      <c r="L98" s="13"/>
      <c r="M98" s="6">
        <f t="shared" si="2"/>
        <v>0</v>
      </c>
      <c r="N98" s="6" t="str">
        <f t="shared" si="3"/>
        <v/>
      </c>
      <c r="O98" s="87"/>
      <c r="P98" s="87"/>
      <c r="Q98" s="87"/>
      <c r="R98" s="1928"/>
      <c r="S98" s="1928"/>
      <c r="T98" s="1928"/>
      <c r="U98" s="1928"/>
      <c r="V98" s="1928"/>
      <c r="W98" s="1928"/>
    </row>
    <row r="99" spans="1:23">
      <c r="A99" s="13"/>
      <c r="B99" s="13"/>
      <c r="C99" s="13"/>
      <c r="D99" s="13"/>
      <c r="E99" s="13"/>
      <c r="F99" s="13"/>
      <c r="G99" s="13"/>
      <c r="K99" s="13"/>
      <c r="L99" s="13"/>
      <c r="M99" s="6">
        <f t="shared" si="2"/>
        <v>0</v>
      </c>
      <c r="N99" s="6" t="str">
        <f t="shared" si="3"/>
        <v/>
      </c>
      <c r="O99" s="87"/>
      <c r="P99" s="87"/>
      <c r="Q99" s="87"/>
      <c r="R99" s="1928"/>
      <c r="S99" s="1928"/>
      <c r="T99" s="1928"/>
      <c r="U99" s="1928"/>
      <c r="V99" s="1928"/>
      <c r="W99" s="1928"/>
    </row>
    <row r="100" spans="1:23">
      <c r="A100" s="13"/>
      <c r="B100" s="13"/>
      <c r="C100" s="13"/>
      <c r="D100" s="13"/>
      <c r="E100" s="13"/>
      <c r="F100" s="13"/>
      <c r="G100" s="13"/>
      <c r="K100" s="13"/>
      <c r="L100" s="13"/>
      <c r="M100" s="6">
        <f t="shared" si="2"/>
        <v>0</v>
      </c>
      <c r="N100" s="6" t="str">
        <f t="shared" si="3"/>
        <v/>
      </c>
      <c r="O100" s="87"/>
      <c r="P100" s="87"/>
      <c r="Q100" s="87"/>
      <c r="R100" s="1928"/>
      <c r="S100" s="1928"/>
      <c r="T100" s="1928"/>
      <c r="U100" s="1928"/>
      <c r="V100" s="1928"/>
      <c r="W100" s="1928"/>
    </row>
    <row r="101" spans="1:23">
      <c r="A101" s="13"/>
      <c r="B101" s="13"/>
      <c r="C101" s="13"/>
      <c r="D101" s="13"/>
      <c r="E101" s="13"/>
      <c r="F101" s="13"/>
      <c r="G101" s="13"/>
      <c r="K101" s="13"/>
      <c r="L101" s="13"/>
      <c r="M101" s="6">
        <f t="shared" si="2"/>
        <v>0</v>
      </c>
      <c r="N101" s="6" t="str">
        <f t="shared" si="3"/>
        <v/>
      </c>
      <c r="O101" s="87"/>
      <c r="P101" s="87"/>
      <c r="Q101" s="87"/>
      <c r="R101" s="1928"/>
      <c r="S101" s="1928"/>
      <c r="T101" s="1928"/>
      <c r="U101" s="1928"/>
      <c r="V101" s="1928"/>
      <c r="W101" s="1928"/>
    </row>
    <row r="102" spans="1:23">
      <c r="A102" s="13"/>
      <c r="B102" s="13"/>
      <c r="C102" s="13"/>
      <c r="D102" s="13"/>
      <c r="E102" s="13"/>
      <c r="F102" s="13"/>
      <c r="G102" s="13"/>
      <c r="K102" s="13"/>
      <c r="L102" s="13"/>
      <c r="M102" s="6">
        <f t="shared" si="2"/>
        <v>0</v>
      </c>
      <c r="N102" s="6" t="str">
        <f t="shared" si="3"/>
        <v/>
      </c>
      <c r="O102" s="87"/>
      <c r="P102" s="87"/>
      <c r="Q102" s="87"/>
      <c r="R102" s="1928"/>
      <c r="S102" s="1928"/>
      <c r="T102" s="1928"/>
      <c r="U102" s="1928"/>
      <c r="V102" s="1928"/>
      <c r="W102" s="1928"/>
    </row>
    <row r="103" spans="1:23">
      <c r="A103" s="13"/>
      <c r="B103" s="13"/>
      <c r="C103" s="13"/>
      <c r="D103" s="13"/>
      <c r="E103" s="13"/>
      <c r="F103" s="13"/>
      <c r="G103" s="13"/>
      <c r="K103" s="13"/>
      <c r="L103" s="13"/>
      <c r="M103" s="6">
        <f t="shared" si="2"/>
        <v>0</v>
      </c>
      <c r="N103" s="6" t="str">
        <f t="shared" si="3"/>
        <v/>
      </c>
      <c r="O103" s="87"/>
      <c r="P103" s="87"/>
      <c r="Q103" s="87"/>
      <c r="R103" s="1928"/>
      <c r="S103" s="1928"/>
      <c r="T103" s="1928"/>
      <c r="U103" s="1928"/>
      <c r="V103" s="1928"/>
      <c r="W103" s="1928"/>
    </row>
    <row r="104" spans="1:23">
      <c r="A104" s="13"/>
      <c r="B104" s="13"/>
      <c r="C104" s="13"/>
      <c r="D104" s="13"/>
      <c r="E104" s="13"/>
      <c r="F104" s="13"/>
      <c r="G104" s="13"/>
      <c r="K104" s="13"/>
      <c r="L104" s="13"/>
      <c r="M104" s="6">
        <f t="shared" si="2"/>
        <v>0</v>
      </c>
      <c r="N104" s="6" t="str">
        <f t="shared" si="3"/>
        <v/>
      </c>
      <c r="O104" s="87"/>
      <c r="P104" s="87"/>
      <c r="Q104" s="87"/>
      <c r="R104" s="1928"/>
      <c r="S104" s="1928"/>
      <c r="T104" s="1928"/>
      <c r="U104" s="1928"/>
      <c r="V104" s="1928"/>
      <c r="W104" s="1928"/>
    </row>
    <row r="105" spans="1:23">
      <c r="A105" s="13"/>
      <c r="B105" s="13"/>
      <c r="C105" s="13"/>
      <c r="D105" s="13"/>
      <c r="E105" s="13"/>
      <c r="F105" s="13"/>
      <c r="G105" s="13"/>
      <c r="K105" s="13"/>
      <c r="L105" s="13"/>
      <c r="M105" s="6">
        <f t="shared" si="2"/>
        <v>0</v>
      </c>
      <c r="N105" s="6" t="str">
        <f t="shared" si="3"/>
        <v/>
      </c>
      <c r="O105" s="87"/>
      <c r="P105" s="87"/>
      <c r="Q105" s="87"/>
      <c r="R105" s="1928"/>
      <c r="S105" s="1928"/>
      <c r="T105" s="1928"/>
      <c r="U105" s="1928"/>
      <c r="V105" s="1928"/>
      <c r="W105" s="1928"/>
    </row>
    <row r="106" spans="1:23">
      <c r="A106" s="13"/>
      <c r="B106" s="13"/>
      <c r="C106" s="13"/>
      <c r="D106" s="13"/>
      <c r="E106" s="13"/>
      <c r="F106" s="13"/>
      <c r="G106" s="13"/>
      <c r="K106" s="13"/>
      <c r="L106" s="13"/>
      <c r="M106" s="6">
        <f t="shared" si="2"/>
        <v>0</v>
      </c>
      <c r="N106" s="6" t="str">
        <f t="shared" si="3"/>
        <v/>
      </c>
      <c r="O106" s="87"/>
      <c r="P106" s="87"/>
      <c r="Q106" s="87"/>
      <c r="R106" s="1928"/>
      <c r="S106" s="1928"/>
      <c r="T106" s="1928"/>
      <c r="U106" s="1928"/>
      <c r="V106" s="1928"/>
      <c r="W106" s="1928"/>
    </row>
    <row r="107" spans="1:23">
      <c r="A107" s="13"/>
      <c r="B107" s="13"/>
      <c r="C107" s="13"/>
      <c r="D107" s="13"/>
      <c r="E107" s="13"/>
      <c r="F107" s="13"/>
      <c r="G107" s="13"/>
      <c r="K107" s="13"/>
      <c r="L107" s="13"/>
      <c r="M107" s="6">
        <f t="shared" si="2"/>
        <v>0</v>
      </c>
      <c r="N107" s="6" t="str">
        <f t="shared" si="3"/>
        <v/>
      </c>
      <c r="O107" s="87"/>
      <c r="P107" s="87"/>
      <c r="Q107" s="87"/>
      <c r="R107" s="1928"/>
      <c r="S107" s="1928"/>
      <c r="T107" s="1928"/>
      <c r="U107" s="1928"/>
      <c r="V107" s="1928"/>
      <c r="W107" s="1928"/>
    </row>
    <row r="108" spans="1:23">
      <c r="A108" s="13"/>
      <c r="B108" s="13"/>
      <c r="C108" s="13"/>
      <c r="D108" s="13"/>
      <c r="E108" s="13"/>
      <c r="F108" s="13"/>
      <c r="G108" s="13"/>
      <c r="K108" s="13"/>
      <c r="L108" s="13"/>
      <c r="M108" s="6">
        <f t="shared" si="2"/>
        <v>0</v>
      </c>
      <c r="N108" s="6" t="str">
        <f t="shared" si="3"/>
        <v/>
      </c>
      <c r="O108" s="87"/>
      <c r="P108" s="87"/>
      <c r="Q108" s="87"/>
      <c r="R108" s="1928"/>
      <c r="S108" s="1928"/>
      <c r="T108" s="1928"/>
      <c r="U108" s="1928"/>
      <c r="V108" s="1928"/>
      <c r="W108" s="1928"/>
    </row>
    <row r="109" spans="1:23">
      <c r="A109" s="13"/>
      <c r="B109" s="13"/>
      <c r="C109" s="13"/>
      <c r="D109" s="13"/>
      <c r="E109" s="13"/>
      <c r="F109" s="13"/>
      <c r="G109" s="13"/>
      <c r="K109" s="13"/>
      <c r="L109" s="13"/>
      <c r="M109" s="6">
        <f t="shared" si="2"/>
        <v>0</v>
      </c>
      <c r="N109" s="6" t="str">
        <f t="shared" si="3"/>
        <v/>
      </c>
      <c r="O109" s="87"/>
      <c r="P109" s="87"/>
      <c r="Q109" s="87"/>
      <c r="R109" s="1928"/>
      <c r="S109" s="1928"/>
      <c r="T109" s="1928"/>
      <c r="U109" s="1928"/>
      <c r="V109" s="1928"/>
      <c r="W109" s="1928"/>
    </row>
    <row r="110" spans="1:23">
      <c r="A110" s="13"/>
      <c r="B110" s="13"/>
      <c r="C110" s="13"/>
      <c r="D110" s="13"/>
      <c r="E110" s="13"/>
      <c r="F110" s="13"/>
      <c r="G110" s="13"/>
      <c r="K110" s="13"/>
      <c r="L110" s="13"/>
      <c r="M110" s="6">
        <f t="shared" ref="M110:M173" si="4">IF(ISNUMBER(FIND("/",$B71,1)),MID($B71,1,FIND("/",$B71,1)-1),$B71)</f>
        <v>0</v>
      </c>
      <c r="N110" s="6" t="str">
        <f t="shared" ref="N110:N173" si="5">IF(ISNUMBER(FIND("/",$B71,1)),MID($B71,FIND("/",$B71,1)+1,LEN($B71)),"")</f>
        <v/>
      </c>
      <c r="O110" s="87"/>
      <c r="P110" s="87"/>
      <c r="Q110" s="87"/>
      <c r="R110" s="1928"/>
      <c r="S110" s="1928"/>
      <c r="T110" s="1928"/>
      <c r="U110" s="1928"/>
      <c r="V110" s="1928"/>
      <c r="W110" s="1928"/>
    </row>
    <row r="111" spans="1:23">
      <c r="A111" s="13"/>
      <c r="B111" s="13"/>
      <c r="C111" s="13"/>
      <c r="D111" s="13"/>
      <c r="E111" s="13"/>
      <c r="F111" s="13"/>
      <c r="G111" s="13"/>
      <c r="K111" s="13"/>
      <c r="L111" s="13"/>
      <c r="M111" s="6">
        <f t="shared" si="4"/>
        <v>0</v>
      </c>
      <c r="N111" s="6" t="str">
        <f t="shared" si="5"/>
        <v/>
      </c>
      <c r="O111" s="87"/>
      <c r="P111" s="87"/>
      <c r="Q111" s="87"/>
      <c r="R111" s="1928"/>
      <c r="S111" s="1928"/>
      <c r="T111" s="1928"/>
      <c r="U111" s="1928"/>
      <c r="V111" s="1928"/>
      <c r="W111" s="1928"/>
    </row>
    <row r="112" spans="1:23">
      <c r="A112" s="13"/>
      <c r="B112" s="13"/>
      <c r="C112" s="13"/>
      <c r="D112" s="13"/>
      <c r="E112" s="13"/>
      <c r="F112" s="13"/>
      <c r="G112" s="13"/>
      <c r="K112" s="13"/>
      <c r="L112" s="13"/>
      <c r="M112" s="6">
        <f t="shared" si="4"/>
        <v>0</v>
      </c>
      <c r="N112" s="6" t="str">
        <f t="shared" si="5"/>
        <v/>
      </c>
      <c r="O112" s="87"/>
      <c r="P112" s="87"/>
      <c r="Q112" s="87"/>
      <c r="R112" s="1928"/>
      <c r="S112" s="1928"/>
      <c r="T112" s="1928"/>
      <c r="U112" s="1928"/>
      <c r="V112" s="1928"/>
      <c r="W112" s="1928"/>
    </row>
    <row r="113" spans="1:23">
      <c r="A113" s="13"/>
      <c r="B113" s="13"/>
      <c r="C113" s="13"/>
      <c r="D113" s="13"/>
      <c r="E113" s="13"/>
      <c r="F113" s="13"/>
      <c r="G113" s="13"/>
      <c r="K113" s="13"/>
      <c r="L113" s="13"/>
      <c r="M113" s="6">
        <f t="shared" si="4"/>
        <v>0</v>
      </c>
      <c r="N113" s="6" t="str">
        <f t="shared" si="5"/>
        <v/>
      </c>
      <c r="O113" s="87"/>
      <c r="P113" s="87"/>
      <c r="Q113" s="87"/>
      <c r="R113" s="1928"/>
      <c r="S113" s="1928"/>
      <c r="T113" s="1928"/>
      <c r="U113" s="1928"/>
      <c r="V113" s="1928"/>
      <c r="W113" s="1928"/>
    </row>
    <row r="114" spans="1:23">
      <c r="A114" s="13"/>
      <c r="B114" s="13"/>
      <c r="C114" s="13"/>
      <c r="D114" s="13"/>
      <c r="E114" s="13"/>
      <c r="F114" s="13"/>
      <c r="G114" s="13"/>
      <c r="K114" s="13"/>
      <c r="L114" s="13"/>
      <c r="M114" s="6">
        <f t="shared" si="4"/>
        <v>0</v>
      </c>
      <c r="N114" s="6" t="str">
        <f t="shared" si="5"/>
        <v/>
      </c>
      <c r="O114" s="87"/>
      <c r="P114" s="87"/>
      <c r="Q114" s="87"/>
      <c r="R114" s="1928"/>
      <c r="S114" s="1928"/>
      <c r="T114" s="1928"/>
      <c r="U114" s="1928"/>
      <c r="V114" s="1928"/>
      <c r="W114" s="1928"/>
    </row>
    <row r="115" spans="1:23">
      <c r="A115" s="13"/>
      <c r="B115" s="13"/>
      <c r="C115" s="13"/>
      <c r="D115" s="13"/>
      <c r="E115" s="13"/>
      <c r="F115" s="13"/>
      <c r="G115" s="13"/>
      <c r="K115" s="13"/>
      <c r="L115" s="13"/>
      <c r="M115" s="6">
        <f t="shared" si="4"/>
        <v>0</v>
      </c>
      <c r="N115" s="6" t="str">
        <f t="shared" si="5"/>
        <v/>
      </c>
      <c r="O115" s="87"/>
      <c r="P115" s="87"/>
      <c r="Q115" s="87"/>
      <c r="R115" s="1928"/>
      <c r="S115" s="1928"/>
      <c r="T115" s="1928"/>
      <c r="U115" s="1928"/>
      <c r="V115" s="1928"/>
      <c r="W115" s="1928"/>
    </row>
    <row r="116" spans="1:23">
      <c r="A116" s="13"/>
      <c r="B116" s="13"/>
      <c r="C116" s="13"/>
      <c r="D116" s="13"/>
      <c r="E116" s="13"/>
      <c r="F116" s="13"/>
      <c r="G116" s="13"/>
      <c r="K116" s="13"/>
      <c r="L116" s="13"/>
      <c r="M116" s="6">
        <f t="shared" si="4"/>
        <v>0</v>
      </c>
      <c r="N116" s="6" t="str">
        <f t="shared" si="5"/>
        <v/>
      </c>
      <c r="O116" s="87"/>
      <c r="P116" s="87"/>
      <c r="Q116" s="87"/>
      <c r="R116" s="1928"/>
      <c r="S116" s="1928"/>
      <c r="T116" s="1928"/>
      <c r="U116" s="1928"/>
      <c r="V116" s="1928"/>
      <c r="W116" s="1928"/>
    </row>
    <row r="117" spans="1:23">
      <c r="A117" s="13"/>
      <c r="B117" s="13"/>
      <c r="C117" s="13"/>
      <c r="D117" s="13"/>
      <c r="E117" s="13"/>
      <c r="F117" s="13"/>
      <c r="G117" s="13"/>
      <c r="K117" s="13"/>
      <c r="L117" s="13"/>
      <c r="M117" s="6">
        <f t="shared" si="4"/>
        <v>0</v>
      </c>
      <c r="N117" s="6" t="str">
        <f t="shared" si="5"/>
        <v/>
      </c>
      <c r="O117" s="87"/>
      <c r="P117" s="87"/>
      <c r="Q117" s="87"/>
      <c r="R117" s="1928"/>
      <c r="S117" s="1928"/>
      <c r="T117" s="1928"/>
      <c r="U117" s="1928"/>
      <c r="V117" s="1928"/>
      <c r="W117" s="1928"/>
    </row>
    <row r="118" spans="1:23">
      <c r="A118" s="13"/>
      <c r="B118" s="13"/>
      <c r="C118" s="13"/>
      <c r="D118" s="13"/>
      <c r="E118" s="13"/>
      <c r="F118" s="13"/>
      <c r="G118" s="13"/>
      <c r="K118" s="13"/>
      <c r="L118" s="13"/>
      <c r="M118" s="6">
        <f t="shared" si="4"/>
        <v>0</v>
      </c>
      <c r="N118" s="6" t="str">
        <f t="shared" si="5"/>
        <v/>
      </c>
      <c r="O118" s="87"/>
      <c r="P118" s="87"/>
      <c r="Q118" s="87"/>
      <c r="R118" s="1928"/>
      <c r="S118" s="1928"/>
      <c r="T118" s="1928"/>
      <c r="U118" s="1928"/>
      <c r="V118" s="1928"/>
      <c r="W118" s="1928"/>
    </row>
    <row r="119" spans="1:23">
      <c r="A119" s="13"/>
      <c r="B119" s="13"/>
      <c r="C119" s="13"/>
      <c r="D119" s="13"/>
      <c r="E119" s="13"/>
      <c r="F119" s="13"/>
      <c r="G119" s="13"/>
      <c r="K119" s="13"/>
      <c r="L119" s="13"/>
      <c r="M119" s="6">
        <f t="shared" si="4"/>
        <v>0</v>
      </c>
      <c r="N119" s="6" t="str">
        <f t="shared" si="5"/>
        <v/>
      </c>
      <c r="O119" s="87"/>
      <c r="P119" s="87"/>
      <c r="Q119" s="87"/>
      <c r="R119" s="1928"/>
      <c r="S119" s="1928"/>
      <c r="T119" s="1928"/>
      <c r="U119" s="1928"/>
      <c r="V119" s="1928"/>
      <c r="W119" s="1928"/>
    </row>
    <row r="120" spans="1:23">
      <c r="A120" s="13"/>
      <c r="B120" s="13"/>
      <c r="C120" s="13"/>
      <c r="D120" s="13"/>
      <c r="E120" s="13"/>
      <c r="F120" s="13"/>
      <c r="G120" s="13"/>
      <c r="K120" s="13"/>
      <c r="L120" s="13"/>
      <c r="M120" s="6">
        <f t="shared" si="4"/>
        <v>0</v>
      </c>
      <c r="N120" s="6" t="str">
        <f t="shared" si="5"/>
        <v/>
      </c>
      <c r="O120" s="87"/>
      <c r="P120" s="87"/>
      <c r="Q120" s="87"/>
      <c r="R120" s="1928"/>
      <c r="S120" s="1928"/>
      <c r="T120" s="1928"/>
      <c r="U120" s="1928"/>
      <c r="V120" s="1928"/>
      <c r="W120" s="1928"/>
    </row>
    <row r="121" spans="1:23">
      <c r="A121" s="13"/>
      <c r="B121" s="13"/>
      <c r="C121" s="13"/>
      <c r="D121" s="13"/>
      <c r="E121" s="13"/>
      <c r="F121" s="13"/>
      <c r="G121" s="13"/>
      <c r="K121" s="13"/>
      <c r="L121" s="13"/>
      <c r="M121" s="6">
        <f t="shared" si="4"/>
        <v>0</v>
      </c>
      <c r="N121" s="6" t="str">
        <f t="shared" si="5"/>
        <v/>
      </c>
      <c r="O121" s="87"/>
      <c r="P121" s="87"/>
      <c r="Q121" s="87"/>
      <c r="R121" s="1928"/>
      <c r="S121" s="1928"/>
      <c r="T121" s="1928"/>
      <c r="U121" s="1928"/>
      <c r="V121" s="1928"/>
      <c r="W121" s="1928"/>
    </row>
    <row r="122" spans="1:23">
      <c r="A122" s="13"/>
      <c r="B122" s="13"/>
      <c r="C122" s="13"/>
      <c r="D122" s="13"/>
      <c r="E122" s="13"/>
      <c r="F122" s="13"/>
      <c r="G122" s="13"/>
      <c r="K122" s="13"/>
      <c r="L122" s="13"/>
      <c r="M122" s="6">
        <f t="shared" si="4"/>
        <v>0</v>
      </c>
      <c r="N122" s="6" t="str">
        <f t="shared" si="5"/>
        <v/>
      </c>
      <c r="O122" s="87"/>
      <c r="P122" s="87"/>
      <c r="Q122" s="87"/>
      <c r="R122" s="1928"/>
      <c r="S122" s="1928"/>
      <c r="T122" s="1928"/>
      <c r="U122" s="1928"/>
      <c r="V122" s="1928"/>
      <c r="W122" s="1928"/>
    </row>
    <row r="123" spans="1:23">
      <c r="A123" s="13"/>
      <c r="B123" s="13"/>
      <c r="C123" s="13"/>
      <c r="D123" s="13"/>
      <c r="E123" s="13"/>
      <c r="F123" s="13"/>
      <c r="G123" s="13"/>
      <c r="K123" s="13"/>
      <c r="L123" s="13"/>
      <c r="M123" s="6">
        <f t="shared" si="4"/>
        <v>0</v>
      </c>
      <c r="N123" s="6" t="str">
        <f t="shared" si="5"/>
        <v/>
      </c>
      <c r="O123" s="87"/>
      <c r="P123" s="87"/>
      <c r="Q123" s="87"/>
      <c r="R123" s="1928"/>
      <c r="S123" s="1928"/>
      <c r="T123" s="1928"/>
      <c r="U123" s="1928"/>
      <c r="V123" s="1928"/>
      <c r="W123" s="1928"/>
    </row>
    <row r="124" spans="1:23">
      <c r="A124" s="13"/>
      <c r="B124" s="13"/>
      <c r="C124" s="13"/>
      <c r="D124" s="13"/>
      <c r="E124" s="13"/>
      <c r="F124" s="13"/>
      <c r="G124" s="13"/>
      <c r="K124" s="13"/>
      <c r="L124" s="13"/>
      <c r="M124" s="6">
        <f t="shared" si="4"/>
        <v>0</v>
      </c>
      <c r="N124" s="6" t="str">
        <f t="shared" si="5"/>
        <v/>
      </c>
      <c r="O124" s="87"/>
      <c r="P124" s="87"/>
      <c r="Q124" s="87"/>
      <c r="R124" s="1928"/>
      <c r="S124" s="1928"/>
      <c r="T124" s="1928"/>
      <c r="U124" s="1928"/>
      <c r="V124" s="1928"/>
      <c r="W124" s="1928"/>
    </row>
    <row r="125" spans="1:23">
      <c r="A125" s="13"/>
      <c r="B125" s="13"/>
      <c r="C125" s="13"/>
      <c r="D125" s="13"/>
      <c r="E125" s="13"/>
      <c r="F125" s="13"/>
      <c r="G125" s="13"/>
      <c r="K125" s="13"/>
      <c r="L125" s="13"/>
      <c r="M125" s="6">
        <f t="shared" si="4"/>
        <v>0</v>
      </c>
      <c r="N125" s="6" t="str">
        <f t="shared" si="5"/>
        <v/>
      </c>
      <c r="O125" s="87"/>
      <c r="P125" s="87"/>
      <c r="Q125" s="87"/>
      <c r="R125" s="1928"/>
      <c r="S125" s="1928"/>
      <c r="T125" s="1928"/>
      <c r="U125" s="1928"/>
      <c r="V125" s="1928"/>
      <c r="W125" s="1928"/>
    </row>
    <row r="126" spans="1:23">
      <c r="A126" s="13"/>
      <c r="B126" s="13"/>
      <c r="C126" s="13"/>
      <c r="D126" s="13"/>
      <c r="E126" s="13"/>
      <c r="F126" s="13"/>
      <c r="G126" s="13"/>
      <c r="K126" s="13"/>
      <c r="L126" s="13"/>
      <c r="M126" s="6">
        <f t="shared" si="4"/>
        <v>0</v>
      </c>
      <c r="N126" s="6" t="str">
        <f t="shared" si="5"/>
        <v/>
      </c>
      <c r="O126" s="87"/>
      <c r="P126" s="87"/>
      <c r="Q126" s="87"/>
      <c r="R126" s="1928"/>
      <c r="S126" s="1928"/>
      <c r="T126" s="1928"/>
      <c r="U126" s="1928"/>
      <c r="V126" s="1928"/>
      <c r="W126" s="1928"/>
    </row>
    <row r="127" spans="1:23">
      <c r="A127" s="13"/>
      <c r="B127" s="13"/>
      <c r="C127" s="13"/>
      <c r="D127" s="13"/>
      <c r="E127" s="13"/>
      <c r="F127" s="13"/>
      <c r="G127" s="13"/>
      <c r="K127" s="13"/>
      <c r="L127" s="13"/>
      <c r="M127" s="6">
        <f t="shared" si="4"/>
        <v>0</v>
      </c>
      <c r="N127" s="6" t="str">
        <f t="shared" si="5"/>
        <v/>
      </c>
      <c r="O127" s="87"/>
      <c r="P127" s="87"/>
      <c r="Q127" s="87"/>
      <c r="R127" s="1928"/>
      <c r="S127" s="1928"/>
      <c r="T127" s="1928"/>
      <c r="U127" s="1928"/>
      <c r="V127" s="1928"/>
      <c r="W127" s="1928"/>
    </row>
    <row r="128" spans="1:23">
      <c r="A128" s="13"/>
      <c r="B128" s="13"/>
      <c r="C128" s="13"/>
      <c r="D128" s="13"/>
      <c r="E128" s="13"/>
      <c r="F128" s="13"/>
      <c r="G128" s="13"/>
      <c r="K128" s="13"/>
      <c r="L128" s="13"/>
      <c r="M128" s="6">
        <f t="shared" si="4"/>
        <v>0</v>
      </c>
      <c r="N128" s="6" t="str">
        <f t="shared" si="5"/>
        <v/>
      </c>
      <c r="O128" s="87"/>
      <c r="P128" s="87"/>
      <c r="Q128" s="87"/>
      <c r="R128" s="1928"/>
      <c r="S128" s="1928"/>
      <c r="T128" s="1928"/>
      <c r="U128" s="1928"/>
      <c r="V128" s="1928"/>
      <c r="W128" s="1928"/>
    </row>
    <row r="129" spans="1:23">
      <c r="A129" s="13"/>
      <c r="B129" s="13"/>
      <c r="C129" s="13"/>
      <c r="D129" s="13"/>
      <c r="E129" s="13"/>
      <c r="F129" s="13"/>
      <c r="G129" s="13"/>
      <c r="K129" s="13"/>
      <c r="L129" s="13"/>
      <c r="M129" s="6">
        <f t="shared" si="4"/>
        <v>0</v>
      </c>
      <c r="N129" s="6" t="str">
        <f t="shared" si="5"/>
        <v/>
      </c>
      <c r="O129" s="87"/>
      <c r="P129" s="87"/>
      <c r="Q129" s="87"/>
      <c r="R129" s="1928"/>
      <c r="S129" s="1928"/>
      <c r="T129" s="1928"/>
      <c r="U129" s="1928"/>
      <c r="V129" s="1928"/>
      <c r="W129" s="1928"/>
    </row>
    <row r="130" spans="1:23">
      <c r="A130" s="13"/>
      <c r="B130" s="13"/>
      <c r="C130" s="13"/>
      <c r="D130" s="13"/>
      <c r="E130" s="13"/>
      <c r="F130" s="13"/>
      <c r="G130" s="13"/>
      <c r="K130" s="13"/>
      <c r="L130" s="13"/>
      <c r="M130" s="6">
        <f t="shared" si="4"/>
        <v>0</v>
      </c>
      <c r="N130" s="6" t="str">
        <f t="shared" si="5"/>
        <v/>
      </c>
      <c r="O130" s="87"/>
      <c r="P130" s="87"/>
      <c r="Q130" s="87"/>
      <c r="R130" s="1928"/>
      <c r="S130" s="1928"/>
      <c r="T130" s="1928"/>
      <c r="U130" s="1928"/>
      <c r="V130" s="1928"/>
      <c r="W130" s="1928"/>
    </row>
    <row r="131" spans="1:23">
      <c r="A131" s="13"/>
      <c r="B131" s="13"/>
      <c r="C131" s="13"/>
      <c r="D131" s="13"/>
      <c r="E131" s="13"/>
      <c r="F131" s="13"/>
      <c r="G131" s="13"/>
      <c r="K131" s="13"/>
      <c r="L131" s="13"/>
      <c r="M131" s="6">
        <f t="shared" si="4"/>
        <v>0</v>
      </c>
      <c r="N131" s="6" t="str">
        <f t="shared" si="5"/>
        <v/>
      </c>
      <c r="O131" s="87"/>
      <c r="P131" s="87"/>
      <c r="Q131" s="87"/>
      <c r="R131" s="1928"/>
      <c r="S131" s="1928"/>
      <c r="T131" s="1928"/>
      <c r="U131" s="1928"/>
      <c r="V131" s="1928"/>
      <c r="W131" s="1928"/>
    </row>
    <row r="132" spans="1:23">
      <c r="A132" s="13"/>
      <c r="B132" s="13"/>
      <c r="C132" s="13"/>
      <c r="D132" s="13"/>
      <c r="E132" s="13"/>
      <c r="F132" s="13"/>
      <c r="G132" s="13"/>
      <c r="K132" s="13"/>
      <c r="L132" s="13"/>
      <c r="M132" s="6">
        <f t="shared" si="4"/>
        <v>0</v>
      </c>
      <c r="N132" s="6" t="str">
        <f t="shared" si="5"/>
        <v/>
      </c>
      <c r="O132" s="87"/>
      <c r="P132" s="87"/>
      <c r="Q132" s="87"/>
      <c r="R132" s="1928"/>
      <c r="S132" s="1928"/>
      <c r="T132" s="1928"/>
      <c r="U132" s="1928"/>
      <c r="V132" s="1928"/>
      <c r="W132" s="1928"/>
    </row>
    <row r="133" spans="1:23">
      <c r="A133" s="13"/>
      <c r="B133" s="13"/>
      <c r="C133" s="13"/>
      <c r="D133" s="13"/>
      <c r="E133" s="13"/>
      <c r="F133" s="13"/>
      <c r="G133" s="13"/>
      <c r="K133" s="13"/>
      <c r="L133" s="13"/>
      <c r="M133" s="6">
        <f t="shared" si="4"/>
        <v>0</v>
      </c>
      <c r="N133" s="6" t="str">
        <f t="shared" si="5"/>
        <v/>
      </c>
      <c r="O133" s="87"/>
      <c r="P133" s="87"/>
      <c r="Q133" s="87"/>
      <c r="R133" s="1928"/>
      <c r="S133" s="1928"/>
      <c r="T133" s="1928"/>
      <c r="U133" s="1928"/>
      <c r="V133" s="1928"/>
      <c r="W133" s="1928"/>
    </row>
    <row r="134" spans="1:23">
      <c r="A134" s="13"/>
      <c r="B134" s="13"/>
      <c r="C134" s="13"/>
      <c r="D134" s="13"/>
      <c r="E134" s="13"/>
      <c r="F134" s="13"/>
      <c r="G134" s="13"/>
      <c r="K134" s="13"/>
      <c r="L134" s="13"/>
      <c r="M134" s="6">
        <f t="shared" si="4"/>
        <v>0</v>
      </c>
      <c r="N134" s="6" t="str">
        <f t="shared" si="5"/>
        <v/>
      </c>
      <c r="O134" s="87"/>
      <c r="P134" s="87"/>
      <c r="Q134" s="87"/>
      <c r="R134" s="1928"/>
      <c r="S134" s="1928"/>
      <c r="T134" s="1928"/>
      <c r="U134" s="1928"/>
      <c r="V134" s="1928"/>
      <c r="W134" s="1928"/>
    </row>
    <row r="135" spans="1:23">
      <c r="A135" s="13"/>
      <c r="B135" s="13"/>
      <c r="C135" s="13"/>
      <c r="D135" s="13"/>
      <c r="E135" s="13"/>
      <c r="F135" s="13"/>
      <c r="G135" s="13"/>
      <c r="K135" s="13"/>
      <c r="L135" s="13"/>
      <c r="M135" s="6">
        <f t="shared" si="4"/>
        <v>0</v>
      </c>
      <c r="N135" s="6" t="str">
        <f t="shared" si="5"/>
        <v/>
      </c>
      <c r="O135" s="87"/>
      <c r="P135" s="87"/>
      <c r="Q135" s="87"/>
      <c r="R135" s="1928"/>
      <c r="S135" s="1928"/>
      <c r="T135" s="1928"/>
      <c r="U135" s="1928"/>
      <c r="V135" s="1928"/>
      <c r="W135" s="1928"/>
    </row>
    <row r="136" spans="1:23">
      <c r="A136" s="13"/>
      <c r="B136" s="13"/>
      <c r="C136" s="13"/>
      <c r="D136" s="13"/>
      <c r="E136" s="13"/>
      <c r="F136" s="13"/>
      <c r="G136" s="13"/>
      <c r="K136" s="13"/>
      <c r="L136" s="13"/>
      <c r="M136" s="6">
        <f t="shared" si="4"/>
        <v>0</v>
      </c>
      <c r="N136" s="6" t="str">
        <f t="shared" si="5"/>
        <v/>
      </c>
      <c r="O136" s="87"/>
      <c r="P136" s="87"/>
      <c r="Q136" s="87"/>
      <c r="R136" s="1928"/>
      <c r="S136" s="1928"/>
      <c r="T136" s="1928"/>
      <c r="U136" s="1928"/>
      <c r="V136" s="1928"/>
      <c r="W136" s="1928"/>
    </row>
    <row r="137" spans="1:23">
      <c r="A137" s="13"/>
      <c r="B137" s="13"/>
      <c r="C137" s="13"/>
      <c r="D137" s="13"/>
      <c r="E137" s="13"/>
      <c r="F137" s="13"/>
      <c r="G137" s="13"/>
      <c r="K137" s="13"/>
      <c r="L137" s="13"/>
      <c r="M137" s="6">
        <f t="shared" si="4"/>
        <v>0</v>
      </c>
      <c r="N137" s="6" t="str">
        <f t="shared" si="5"/>
        <v/>
      </c>
      <c r="O137" s="87"/>
      <c r="P137" s="87"/>
      <c r="Q137" s="87"/>
      <c r="R137" s="1928"/>
      <c r="S137" s="1928"/>
      <c r="T137" s="1928"/>
      <c r="U137" s="1928"/>
      <c r="V137" s="1928"/>
      <c r="W137" s="1928"/>
    </row>
    <row r="138" spans="1:23">
      <c r="A138" s="13"/>
      <c r="B138" s="13"/>
      <c r="C138" s="13"/>
      <c r="D138" s="13"/>
      <c r="E138" s="13"/>
      <c r="F138" s="13"/>
      <c r="G138" s="13"/>
      <c r="K138" s="13"/>
      <c r="L138" s="13"/>
      <c r="M138" s="6">
        <f t="shared" si="4"/>
        <v>0</v>
      </c>
      <c r="N138" s="6" t="str">
        <f t="shared" si="5"/>
        <v/>
      </c>
      <c r="O138" s="87"/>
      <c r="P138" s="87"/>
      <c r="Q138" s="87"/>
      <c r="R138" s="1928"/>
      <c r="S138" s="1928"/>
      <c r="T138" s="1928"/>
      <c r="U138" s="1928"/>
      <c r="V138" s="1928"/>
      <c r="W138" s="1928"/>
    </row>
    <row r="139" spans="1:23">
      <c r="A139" s="13"/>
      <c r="B139" s="13"/>
      <c r="C139" s="13"/>
      <c r="D139" s="13"/>
      <c r="E139" s="13"/>
      <c r="F139" s="13"/>
      <c r="G139" s="13"/>
      <c r="K139" s="13"/>
      <c r="L139" s="13"/>
      <c r="M139" s="6">
        <f t="shared" si="4"/>
        <v>0</v>
      </c>
      <c r="N139" s="6" t="str">
        <f t="shared" si="5"/>
        <v/>
      </c>
      <c r="O139" s="87"/>
      <c r="P139" s="87"/>
      <c r="Q139" s="87"/>
      <c r="R139" s="1928"/>
      <c r="S139" s="1928"/>
      <c r="T139" s="1928"/>
      <c r="U139" s="1928"/>
      <c r="V139" s="1928"/>
      <c r="W139" s="1928"/>
    </row>
    <row r="140" spans="1:23">
      <c r="A140" s="13"/>
      <c r="B140" s="13"/>
      <c r="C140" s="13"/>
      <c r="D140" s="13"/>
      <c r="E140" s="13"/>
      <c r="F140" s="13"/>
      <c r="G140" s="13"/>
      <c r="K140" s="13"/>
      <c r="L140" s="13"/>
      <c r="M140" s="6">
        <f t="shared" si="4"/>
        <v>0</v>
      </c>
      <c r="N140" s="6" t="str">
        <f t="shared" si="5"/>
        <v/>
      </c>
      <c r="O140" s="87"/>
      <c r="P140" s="87"/>
      <c r="Q140" s="87"/>
      <c r="R140" s="1928"/>
      <c r="S140" s="1928"/>
      <c r="T140" s="1928"/>
      <c r="U140" s="1928"/>
      <c r="V140" s="1928"/>
      <c r="W140" s="1928"/>
    </row>
    <row r="141" spans="1:23">
      <c r="A141" s="13"/>
      <c r="B141" s="13"/>
      <c r="C141" s="13"/>
      <c r="D141" s="13"/>
      <c r="E141" s="13"/>
      <c r="F141" s="13"/>
      <c r="G141" s="13"/>
      <c r="K141" s="13"/>
      <c r="L141" s="13"/>
      <c r="M141" s="6">
        <f t="shared" si="4"/>
        <v>0</v>
      </c>
      <c r="N141" s="6" t="str">
        <f t="shared" si="5"/>
        <v/>
      </c>
      <c r="O141" s="87"/>
      <c r="P141" s="87"/>
      <c r="Q141" s="87"/>
      <c r="R141" s="1928"/>
      <c r="S141" s="1928"/>
      <c r="T141" s="1928"/>
      <c r="U141" s="1928"/>
      <c r="V141" s="1928"/>
      <c r="W141" s="1928"/>
    </row>
    <row r="142" spans="1:23">
      <c r="A142" s="13"/>
      <c r="B142" s="13"/>
      <c r="C142" s="13"/>
      <c r="D142" s="13"/>
      <c r="E142" s="13"/>
      <c r="F142" s="13"/>
      <c r="G142" s="13"/>
      <c r="K142" s="13"/>
      <c r="L142" s="13"/>
      <c r="M142" s="6">
        <f t="shared" si="4"/>
        <v>0</v>
      </c>
      <c r="N142" s="6" t="str">
        <f t="shared" si="5"/>
        <v/>
      </c>
      <c r="O142" s="87"/>
      <c r="P142" s="87"/>
      <c r="Q142" s="87"/>
      <c r="R142" s="1928"/>
      <c r="S142" s="1928"/>
      <c r="T142" s="1928"/>
      <c r="U142" s="1928"/>
      <c r="V142" s="1928"/>
      <c r="W142" s="1928"/>
    </row>
    <row r="143" spans="1:23">
      <c r="A143" s="13"/>
      <c r="B143" s="13"/>
      <c r="C143" s="13"/>
      <c r="D143" s="13"/>
      <c r="E143" s="13"/>
      <c r="F143" s="13"/>
      <c r="G143" s="13"/>
      <c r="K143" s="13"/>
      <c r="L143" s="13"/>
      <c r="M143" s="6">
        <f t="shared" si="4"/>
        <v>0</v>
      </c>
      <c r="N143" s="6" t="str">
        <f t="shared" si="5"/>
        <v/>
      </c>
      <c r="O143" s="87"/>
      <c r="P143" s="87"/>
      <c r="Q143" s="87"/>
      <c r="R143" s="1928"/>
      <c r="S143" s="1928"/>
      <c r="T143" s="1928"/>
      <c r="U143" s="1928"/>
      <c r="V143" s="1928"/>
      <c r="W143" s="1928"/>
    </row>
    <row r="144" spans="1:23">
      <c r="A144" s="13"/>
      <c r="B144" s="13"/>
      <c r="C144" s="13"/>
      <c r="D144" s="13"/>
      <c r="E144" s="13"/>
      <c r="F144" s="13"/>
      <c r="G144" s="13"/>
      <c r="K144" s="13"/>
      <c r="L144" s="13"/>
      <c r="M144" s="6">
        <f t="shared" si="4"/>
        <v>0</v>
      </c>
      <c r="N144" s="6" t="str">
        <f t="shared" si="5"/>
        <v/>
      </c>
      <c r="O144" s="87"/>
      <c r="P144" s="87"/>
      <c r="Q144" s="87"/>
      <c r="R144" s="1928"/>
      <c r="S144" s="1928"/>
      <c r="T144" s="1928"/>
      <c r="U144" s="1928"/>
      <c r="V144" s="1928"/>
      <c r="W144" s="1928"/>
    </row>
    <row r="145" spans="1:23">
      <c r="A145" s="13"/>
      <c r="B145" s="13"/>
      <c r="C145" s="13"/>
      <c r="D145" s="13"/>
      <c r="E145" s="13"/>
      <c r="F145" s="13"/>
      <c r="G145" s="13"/>
      <c r="K145" s="13"/>
      <c r="L145" s="13"/>
      <c r="M145" s="6">
        <f t="shared" si="4"/>
        <v>0</v>
      </c>
      <c r="N145" s="6" t="str">
        <f t="shared" si="5"/>
        <v/>
      </c>
      <c r="O145" s="87"/>
      <c r="P145" s="87"/>
      <c r="Q145" s="87"/>
      <c r="R145" s="1928"/>
      <c r="S145" s="1928"/>
      <c r="T145" s="1928"/>
      <c r="U145" s="1928"/>
      <c r="V145" s="1928"/>
      <c r="W145" s="1928"/>
    </row>
    <row r="146" spans="1:23">
      <c r="A146" s="13"/>
      <c r="B146" s="13"/>
      <c r="C146" s="13"/>
      <c r="D146" s="13"/>
      <c r="E146" s="13"/>
      <c r="F146" s="13"/>
      <c r="G146" s="13"/>
      <c r="K146" s="13"/>
      <c r="L146" s="13"/>
      <c r="M146" s="6">
        <f t="shared" si="4"/>
        <v>0</v>
      </c>
      <c r="N146" s="6" t="str">
        <f t="shared" si="5"/>
        <v/>
      </c>
      <c r="O146" s="87"/>
      <c r="P146" s="87"/>
      <c r="Q146" s="87"/>
      <c r="R146" s="1928"/>
      <c r="S146" s="1928"/>
      <c r="T146" s="1928"/>
      <c r="U146" s="1928"/>
      <c r="V146" s="1928"/>
      <c r="W146" s="1928"/>
    </row>
    <row r="147" spans="1:23">
      <c r="A147" s="13"/>
      <c r="B147" s="13"/>
      <c r="C147" s="13"/>
      <c r="D147" s="13"/>
      <c r="E147" s="13"/>
      <c r="F147" s="13"/>
      <c r="G147" s="13"/>
      <c r="K147" s="13"/>
      <c r="M147" s="6">
        <f t="shared" si="4"/>
        <v>0</v>
      </c>
      <c r="N147" s="6" t="str">
        <f t="shared" si="5"/>
        <v/>
      </c>
      <c r="O147" s="87"/>
      <c r="P147" s="87"/>
      <c r="Q147" s="87"/>
      <c r="R147" s="1928"/>
      <c r="S147" s="1928"/>
      <c r="T147" s="1928"/>
      <c r="U147" s="1928"/>
      <c r="V147" s="1928"/>
      <c r="W147" s="1928"/>
    </row>
    <row r="148" spans="1:23">
      <c r="A148" s="13"/>
      <c r="B148" s="13"/>
      <c r="C148" s="13"/>
      <c r="D148" s="13"/>
      <c r="E148" s="13"/>
      <c r="F148" s="13"/>
      <c r="G148" s="13"/>
      <c r="K148" s="13"/>
      <c r="M148" s="6">
        <f t="shared" si="4"/>
        <v>0</v>
      </c>
      <c r="N148" s="6" t="str">
        <f t="shared" si="5"/>
        <v/>
      </c>
      <c r="O148" s="87"/>
      <c r="P148" s="87"/>
      <c r="Q148" s="87"/>
      <c r="R148" s="1928"/>
      <c r="S148" s="1928"/>
      <c r="T148" s="1928"/>
      <c r="U148" s="1928"/>
      <c r="V148" s="1928"/>
      <c r="W148" s="1928"/>
    </row>
    <row r="149" spans="1:23">
      <c r="A149" s="13"/>
      <c r="B149" s="13"/>
      <c r="C149" s="13"/>
      <c r="D149" s="13"/>
      <c r="E149" s="13"/>
      <c r="F149" s="13"/>
      <c r="G149" s="13"/>
      <c r="K149" s="13"/>
      <c r="L149" s="10"/>
      <c r="M149" s="6">
        <f t="shared" si="4"/>
        <v>0</v>
      </c>
      <c r="N149" s="6" t="str">
        <f t="shared" si="5"/>
        <v/>
      </c>
      <c r="O149" s="87"/>
      <c r="P149" s="87"/>
      <c r="Q149" s="87"/>
      <c r="R149" s="1928"/>
      <c r="S149" s="1928"/>
      <c r="T149" s="1928"/>
      <c r="U149" s="1928"/>
      <c r="V149" s="1928"/>
      <c r="W149" s="1928"/>
    </row>
    <row r="150" spans="1:23">
      <c r="A150" s="13"/>
      <c r="B150" s="13"/>
      <c r="C150" s="13"/>
      <c r="D150" s="13"/>
      <c r="E150" s="13"/>
      <c r="F150" s="13"/>
      <c r="G150" s="13"/>
      <c r="K150" s="13"/>
      <c r="L150" s="10"/>
      <c r="M150" s="6">
        <f t="shared" si="4"/>
        <v>0</v>
      </c>
      <c r="N150" s="6" t="str">
        <f t="shared" si="5"/>
        <v/>
      </c>
      <c r="O150" s="87"/>
      <c r="P150" s="87"/>
      <c r="Q150" s="87"/>
      <c r="R150" s="1928"/>
      <c r="S150" s="1928"/>
      <c r="T150" s="1928"/>
      <c r="U150" s="1928"/>
      <c r="V150" s="1928"/>
      <c r="W150" s="1928"/>
    </row>
    <row r="151" spans="1:23">
      <c r="A151" s="13"/>
      <c r="B151" s="13"/>
      <c r="C151" s="13"/>
      <c r="D151" s="13"/>
      <c r="E151" s="13"/>
      <c r="F151" s="13"/>
      <c r="G151" s="13"/>
      <c r="K151" s="13"/>
      <c r="L151" s="10"/>
      <c r="M151" s="6">
        <f t="shared" si="4"/>
        <v>0</v>
      </c>
      <c r="N151" s="6" t="str">
        <f t="shared" si="5"/>
        <v/>
      </c>
      <c r="O151" s="87"/>
      <c r="P151" s="87"/>
      <c r="Q151" s="87"/>
      <c r="R151" s="1928"/>
      <c r="S151" s="1928"/>
      <c r="T151" s="1928"/>
      <c r="U151" s="1928"/>
      <c r="V151" s="1928"/>
      <c r="W151" s="1928"/>
    </row>
    <row r="152" spans="1:23">
      <c r="A152" s="13"/>
      <c r="B152" s="13"/>
      <c r="C152" s="13"/>
      <c r="D152" s="13"/>
      <c r="E152" s="13"/>
      <c r="F152" s="13"/>
      <c r="G152" s="13"/>
      <c r="K152" s="13"/>
      <c r="L152" s="10"/>
      <c r="M152" s="6">
        <f t="shared" si="4"/>
        <v>0</v>
      </c>
      <c r="N152" s="6" t="str">
        <f t="shared" si="5"/>
        <v/>
      </c>
      <c r="O152" s="87"/>
      <c r="P152" s="87"/>
      <c r="Q152" s="87"/>
      <c r="R152" s="1928"/>
      <c r="S152" s="1928"/>
      <c r="T152" s="1928"/>
      <c r="U152" s="1928"/>
      <c r="V152" s="1928"/>
      <c r="W152" s="1928"/>
    </row>
    <row r="153" spans="1:23">
      <c r="A153" s="13"/>
      <c r="B153" s="13"/>
      <c r="C153" s="13"/>
      <c r="D153" s="13"/>
      <c r="E153" s="13"/>
      <c r="F153" s="13"/>
      <c r="G153" s="13"/>
      <c r="K153" s="13"/>
      <c r="L153" s="10"/>
      <c r="M153" s="6">
        <f t="shared" si="4"/>
        <v>0</v>
      </c>
      <c r="N153" s="6" t="str">
        <f t="shared" si="5"/>
        <v/>
      </c>
      <c r="O153" s="87"/>
      <c r="P153" s="87"/>
      <c r="Q153" s="87"/>
      <c r="R153" s="1928"/>
      <c r="S153" s="1928"/>
      <c r="T153" s="1928"/>
      <c r="U153" s="1928"/>
      <c r="V153" s="1928"/>
      <c r="W153" s="1928"/>
    </row>
    <row r="154" spans="1:23">
      <c r="A154" s="13"/>
      <c r="B154" s="13"/>
      <c r="C154" s="13"/>
      <c r="D154" s="13"/>
      <c r="E154" s="13"/>
      <c r="F154" s="13"/>
      <c r="G154" s="13"/>
      <c r="K154" s="13"/>
      <c r="L154" s="10"/>
      <c r="M154" s="6">
        <f t="shared" si="4"/>
        <v>0</v>
      </c>
      <c r="N154" s="6" t="str">
        <f t="shared" si="5"/>
        <v/>
      </c>
      <c r="O154" s="87"/>
      <c r="P154" s="87"/>
      <c r="Q154" s="87"/>
      <c r="R154" s="1928"/>
      <c r="S154" s="1928"/>
      <c r="T154" s="1928"/>
      <c r="U154" s="1928"/>
      <c r="V154" s="1928"/>
      <c r="W154" s="1928"/>
    </row>
    <row r="155" spans="1:23">
      <c r="A155" s="13"/>
      <c r="B155" s="13"/>
      <c r="C155" s="13"/>
      <c r="D155" s="13"/>
      <c r="E155" s="13"/>
      <c r="F155" s="13"/>
      <c r="G155" s="13"/>
      <c r="K155" s="13"/>
      <c r="L155" s="10"/>
      <c r="M155" s="6">
        <f t="shared" si="4"/>
        <v>0</v>
      </c>
      <c r="N155" s="6" t="str">
        <f t="shared" si="5"/>
        <v/>
      </c>
      <c r="O155" s="87"/>
      <c r="P155" s="87"/>
      <c r="Q155" s="87"/>
      <c r="R155" s="1928"/>
      <c r="S155" s="1928"/>
      <c r="T155" s="1928"/>
      <c r="U155" s="1928"/>
      <c r="V155" s="1928"/>
      <c r="W155" s="1928"/>
    </row>
    <row r="156" spans="1:23">
      <c r="A156" s="13"/>
      <c r="B156" s="13"/>
      <c r="C156" s="13"/>
      <c r="D156" s="13"/>
      <c r="E156" s="13"/>
      <c r="F156" s="13"/>
      <c r="G156" s="13"/>
      <c r="K156" s="13"/>
      <c r="L156" s="10"/>
      <c r="M156" s="6">
        <f t="shared" si="4"/>
        <v>0</v>
      </c>
      <c r="N156" s="6" t="str">
        <f t="shared" si="5"/>
        <v/>
      </c>
      <c r="O156" s="87"/>
      <c r="P156" s="87"/>
      <c r="Q156" s="87"/>
      <c r="R156" s="1928"/>
      <c r="S156" s="1928"/>
      <c r="T156" s="1928"/>
      <c r="U156" s="1928"/>
      <c r="V156" s="1928"/>
      <c r="W156" s="1928"/>
    </row>
    <row r="157" spans="1:23">
      <c r="A157" s="13"/>
      <c r="B157" s="13"/>
      <c r="C157" s="13"/>
      <c r="D157" s="13"/>
      <c r="E157" s="13"/>
      <c r="F157" s="13"/>
      <c r="G157" s="13"/>
      <c r="K157" s="13"/>
      <c r="L157" s="10"/>
      <c r="M157" s="6">
        <f t="shared" si="4"/>
        <v>0</v>
      </c>
      <c r="N157" s="6" t="str">
        <f t="shared" si="5"/>
        <v/>
      </c>
      <c r="O157" s="87"/>
      <c r="P157" s="87"/>
      <c r="Q157" s="87"/>
      <c r="R157" s="1928"/>
      <c r="S157" s="1928"/>
      <c r="T157" s="1928"/>
      <c r="U157" s="1928"/>
      <c r="V157" s="1928"/>
      <c r="W157" s="1928"/>
    </row>
    <row r="158" spans="1:23">
      <c r="A158" s="13"/>
      <c r="B158" s="13"/>
      <c r="C158" s="13"/>
      <c r="D158" s="13"/>
      <c r="E158" s="13"/>
      <c r="F158" s="13"/>
      <c r="G158" s="13"/>
      <c r="K158" s="13"/>
      <c r="L158" s="10"/>
      <c r="M158" s="6">
        <f t="shared" si="4"/>
        <v>0</v>
      </c>
      <c r="N158" s="6" t="str">
        <f t="shared" si="5"/>
        <v/>
      </c>
      <c r="O158" s="87"/>
      <c r="P158" s="87"/>
      <c r="Q158" s="87"/>
      <c r="R158" s="1928"/>
      <c r="S158" s="1928"/>
      <c r="T158" s="1928"/>
      <c r="U158" s="1928"/>
      <c r="V158" s="1928"/>
      <c r="W158" s="1928"/>
    </row>
    <row r="159" spans="1:23">
      <c r="A159" s="13"/>
      <c r="B159" s="13"/>
      <c r="C159" s="13"/>
      <c r="D159" s="13"/>
      <c r="E159" s="13"/>
      <c r="F159" s="13"/>
      <c r="G159" s="13"/>
      <c r="K159" s="13"/>
      <c r="L159" s="10"/>
      <c r="M159" s="6">
        <f t="shared" si="4"/>
        <v>0</v>
      </c>
      <c r="N159" s="6" t="str">
        <f t="shared" si="5"/>
        <v/>
      </c>
      <c r="O159" s="87"/>
      <c r="P159" s="87"/>
      <c r="Q159" s="87"/>
      <c r="R159" s="1928"/>
      <c r="S159" s="1928"/>
      <c r="T159" s="1928"/>
      <c r="U159" s="1928"/>
      <c r="V159" s="1928"/>
      <c r="W159" s="1928"/>
    </row>
    <row r="160" spans="1:23">
      <c r="A160" s="13"/>
      <c r="B160" s="13"/>
      <c r="C160" s="13"/>
      <c r="D160" s="13"/>
      <c r="E160" s="13"/>
      <c r="F160" s="13"/>
      <c r="G160" s="13"/>
      <c r="K160" s="13"/>
      <c r="L160" s="10"/>
      <c r="M160" s="6">
        <f t="shared" si="4"/>
        <v>0</v>
      </c>
      <c r="N160" s="6" t="str">
        <f t="shared" si="5"/>
        <v/>
      </c>
      <c r="O160" s="87"/>
      <c r="P160" s="87"/>
      <c r="Q160" s="87"/>
      <c r="R160" s="1928"/>
      <c r="S160" s="1928"/>
      <c r="T160" s="1928"/>
      <c r="U160" s="1928"/>
      <c r="V160" s="1928"/>
      <c r="W160" s="1928"/>
    </row>
    <row r="161" spans="1:23">
      <c r="A161" s="13"/>
      <c r="B161" s="13"/>
      <c r="C161" s="13"/>
      <c r="D161" s="13"/>
      <c r="E161" s="13"/>
      <c r="F161" s="13"/>
      <c r="G161" s="13"/>
      <c r="K161" s="13"/>
      <c r="L161" s="10"/>
      <c r="M161" s="6">
        <f t="shared" si="4"/>
        <v>0</v>
      </c>
      <c r="N161" s="6" t="str">
        <f t="shared" si="5"/>
        <v/>
      </c>
      <c r="O161" s="87"/>
      <c r="P161" s="87"/>
      <c r="Q161" s="87"/>
      <c r="R161" s="1928"/>
      <c r="S161" s="1928"/>
      <c r="T161" s="1928"/>
      <c r="U161" s="1928"/>
      <c r="V161" s="1928"/>
      <c r="W161" s="1928"/>
    </row>
    <row r="162" spans="1:23">
      <c r="A162" s="13"/>
      <c r="B162" s="13"/>
      <c r="C162" s="13"/>
      <c r="D162" s="13"/>
      <c r="E162" s="13"/>
      <c r="F162" s="13"/>
      <c r="G162" s="13"/>
      <c r="K162" s="13"/>
      <c r="L162" s="10"/>
      <c r="M162" s="6">
        <f t="shared" si="4"/>
        <v>0</v>
      </c>
      <c r="N162" s="6" t="str">
        <f t="shared" si="5"/>
        <v/>
      </c>
      <c r="O162" s="87"/>
      <c r="P162" s="87"/>
      <c r="Q162" s="87"/>
      <c r="R162" s="1928"/>
      <c r="S162" s="1928"/>
      <c r="T162" s="1928"/>
      <c r="U162" s="1928"/>
      <c r="V162" s="1928"/>
      <c r="W162" s="1928"/>
    </row>
    <row r="163" spans="1:23">
      <c r="A163" s="13"/>
      <c r="B163" s="13"/>
      <c r="C163" s="13"/>
      <c r="D163" s="13"/>
      <c r="E163" s="13"/>
      <c r="F163" s="13"/>
      <c r="G163" s="13"/>
      <c r="K163" s="13"/>
      <c r="L163" s="10"/>
      <c r="M163" s="6">
        <f t="shared" si="4"/>
        <v>0</v>
      </c>
      <c r="N163" s="6" t="str">
        <f t="shared" si="5"/>
        <v/>
      </c>
      <c r="O163" s="87"/>
      <c r="P163" s="87"/>
      <c r="Q163" s="87"/>
      <c r="R163" s="1928"/>
      <c r="S163" s="1928"/>
      <c r="T163" s="1928"/>
      <c r="U163" s="1928"/>
      <c r="V163" s="1928"/>
      <c r="W163" s="1928"/>
    </row>
    <row r="164" spans="1:23">
      <c r="A164" s="13"/>
      <c r="B164" s="13"/>
      <c r="C164" s="13"/>
      <c r="D164" s="13"/>
      <c r="E164" s="13"/>
      <c r="F164" s="13"/>
      <c r="G164" s="13"/>
      <c r="K164" s="13"/>
      <c r="L164" s="10"/>
      <c r="M164" s="6">
        <f t="shared" si="4"/>
        <v>0</v>
      </c>
      <c r="N164" s="6" t="str">
        <f t="shared" si="5"/>
        <v/>
      </c>
      <c r="O164" s="87"/>
      <c r="P164" s="87"/>
      <c r="Q164" s="87"/>
      <c r="R164" s="1928"/>
      <c r="S164" s="1928"/>
      <c r="T164" s="1928"/>
      <c r="U164" s="1928"/>
      <c r="V164" s="1928"/>
      <c r="W164" s="1928"/>
    </row>
    <row r="165" spans="1:23">
      <c r="A165" s="13"/>
      <c r="B165" s="13"/>
      <c r="C165" s="13"/>
      <c r="D165" s="13"/>
      <c r="E165" s="13"/>
      <c r="F165" s="13"/>
      <c r="G165" s="13"/>
      <c r="K165" s="13"/>
      <c r="L165" s="10"/>
      <c r="M165" s="6">
        <f t="shared" si="4"/>
        <v>0</v>
      </c>
      <c r="N165" s="6" t="str">
        <f t="shared" si="5"/>
        <v/>
      </c>
      <c r="O165" s="87"/>
      <c r="P165" s="87"/>
      <c r="Q165" s="87"/>
      <c r="R165" s="1928"/>
      <c r="S165" s="1928"/>
      <c r="T165" s="1928"/>
      <c r="U165" s="1928"/>
      <c r="V165" s="1928"/>
      <c r="W165" s="1928"/>
    </row>
    <row r="166" spans="1:23">
      <c r="A166" s="13"/>
      <c r="B166" s="13"/>
      <c r="C166" s="13"/>
      <c r="D166" s="13"/>
      <c r="E166" s="13"/>
      <c r="F166" s="13"/>
      <c r="G166" s="13"/>
      <c r="K166" s="13"/>
      <c r="L166" s="10"/>
      <c r="M166" s="6">
        <f t="shared" si="4"/>
        <v>0</v>
      </c>
      <c r="N166" s="6" t="str">
        <f t="shared" si="5"/>
        <v/>
      </c>
      <c r="O166" s="87"/>
      <c r="P166" s="87"/>
      <c r="Q166" s="87"/>
      <c r="R166" s="1928"/>
      <c r="S166" s="1928"/>
      <c r="T166" s="1928"/>
      <c r="U166" s="1928"/>
      <c r="V166" s="1928"/>
      <c r="W166" s="1928"/>
    </row>
    <row r="167" spans="1:23">
      <c r="A167" s="13"/>
      <c r="B167" s="13"/>
      <c r="C167" s="13"/>
      <c r="D167" s="13"/>
      <c r="E167" s="13"/>
      <c r="F167" s="13"/>
      <c r="G167" s="13"/>
      <c r="K167" s="13"/>
      <c r="L167" s="10"/>
      <c r="M167" s="6">
        <f t="shared" si="4"/>
        <v>0</v>
      </c>
      <c r="N167" s="6" t="str">
        <f t="shared" si="5"/>
        <v/>
      </c>
      <c r="O167" s="87"/>
      <c r="P167" s="87"/>
      <c r="Q167" s="87"/>
      <c r="R167" s="1928"/>
      <c r="S167" s="1928"/>
      <c r="T167" s="1928"/>
      <c r="U167" s="1928"/>
      <c r="V167" s="1928"/>
      <c r="W167" s="1928"/>
    </row>
    <row r="168" spans="1:23">
      <c r="A168" s="13"/>
      <c r="B168" s="13"/>
      <c r="C168" s="13"/>
      <c r="D168" s="13"/>
      <c r="E168" s="13"/>
      <c r="F168" s="13"/>
      <c r="G168" s="13"/>
      <c r="K168" s="13"/>
      <c r="L168" s="10"/>
      <c r="M168" s="6">
        <f t="shared" si="4"/>
        <v>0</v>
      </c>
      <c r="N168" s="6" t="str">
        <f t="shared" si="5"/>
        <v/>
      </c>
      <c r="O168" s="87"/>
      <c r="P168" s="87"/>
      <c r="Q168" s="87"/>
      <c r="R168" s="1928"/>
      <c r="S168" s="1928"/>
      <c r="T168" s="1928"/>
      <c r="U168" s="1928"/>
      <c r="V168" s="1928"/>
      <c r="W168" s="1928"/>
    </row>
    <row r="169" spans="1:23">
      <c r="A169" s="13"/>
      <c r="B169" s="13"/>
      <c r="C169" s="13"/>
      <c r="D169" s="13"/>
      <c r="E169" s="13"/>
      <c r="F169" s="13"/>
      <c r="G169" s="13"/>
      <c r="K169" s="13"/>
      <c r="L169" s="10"/>
      <c r="M169" s="6">
        <f t="shared" si="4"/>
        <v>0</v>
      </c>
      <c r="N169" s="6" t="str">
        <f t="shared" si="5"/>
        <v/>
      </c>
      <c r="O169" s="87"/>
      <c r="P169" s="87"/>
      <c r="Q169" s="87"/>
      <c r="R169" s="1928"/>
      <c r="S169" s="1928"/>
      <c r="T169" s="1928"/>
      <c r="U169" s="1928"/>
      <c r="V169" s="1928"/>
      <c r="W169" s="1928"/>
    </row>
    <row r="170" spans="1:23">
      <c r="A170" s="13"/>
      <c r="B170" s="13"/>
      <c r="C170" s="13"/>
      <c r="D170" s="13"/>
      <c r="E170" s="13"/>
      <c r="F170" s="13"/>
      <c r="G170" s="13"/>
      <c r="K170" s="13"/>
      <c r="L170" s="36"/>
      <c r="M170" s="6">
        <f t="shared" si="4"/>
        <v>0</v>
      </c>
      <c r="N170" s="6" t="str">
        <f t="shared" si="5"/>
        <v/>
      </c>
      <c r="O170" s="87"/>
      <c r="P170" s="87"/>
      <c r="Q170" s="87"/>
      <c r="R170" s="1928"/>
      <c r="S170" s="1928"/>
      <c r="T170" s="1928"/>
      <c r="U170" s="1928"/>
      <c r="V170" s="1928"/>
      <c r="W170" s="1928"/>
    </row>
    <row r="171" spans="1:23">
      <c r="A171" s="13"/>
      <c r="B171" s="13"/>
      <c r="C171" s="13"/>
      <c r="D171" s="13"/>
      <c r="E171" s="13"/>
      <c r="F171" s="13"/>
      <c r="G171" s="13"/>
      <c r="K171" s="13"/>
      <c r="L171" s="36"/>
      <c r="M171" s="6">
        <f t="shared" si="4"/>
        <v>0</v>
      </c>
      <c r="N171" s="6" t="str">
        <f t="shared" si="5"/>
        <v/>
      </c>
      <c r="O171" s="87"/>
      <c r="P171" s="87"/>
      <c r="Q171" s="87"/>
      <c r="R171" s="1928"/>
      <c r="S171" s="1928"/>
      <c r="T171" s="1928"/>
      <c r="U171" s="1928"/>
      <c r="V171" s="1928"/>
      <c r="W171" s="1928"/>
    </row>
    <row r="172" spans="1:23">
      <c r="A172" s="13"/>
      <c r="B172" s="13"/>
      <c r="C172" s="13"/>
      <c r="D172" s="13"/>
      <c r="E172" s="13"/>
      <c r="F172" s="13"/>
      <c r="G172" s="13"/>
      <c r="K172" s="13"/>
      <c r="L172" s="36"/>
      <c r="M172" s="6">
        <f t="shared" si="4"/>
        <v>0</v>
      </c>
      <c r="N172" s="6" t="str">
        <f t="shared" si="5"/>
        <v/>
      </c>
      <c r="O172" s="87"/>
      <c r="P172" s="87"/>
      <c r="Q172" s="87"/>
      <c r="R172" s="1928"/>
      <c r="S172" s="1928"/>
      <c r="T172" s="1928"/>
      <c r="U172" s="1928"/>
      <c r="V172" s="1928"/>
      <c r="W172" s="1928"/>
    </row>
    <row r="173" spans="1:23">
      <c r="A173" s="13"/>
      <c r="B173" s="13"/>
      <c r="C173" s="13"/>
      <c r="D173" s="13"/>
      <c r="E173" s="13"/>
      <c r="F173" s="13"/>
      <c r="G173" s="13"/>
      <c r="K173" s="13"/>
      <c r="L173" s="36"/>
      <c r="M173" s="6">
        <f t="shared" si="4"/>
        <v>0</v>
      </c>
      <c r="N173" s="6" t="str">
        <f t="shared" si="5"/>
        <v/>
      </c>
      <c r="O173" s="87"/>
      <c r="P173" s="87"/>
      <c r="Q173" s="87"/>
      <c r="R173" s="1928"/>
      <c r="S173" s="1928"/>
      <c r="T173" s="1928"/>
      <c r="U173" s="1928"/>
      <c r="V173" s="1928"/>
      <c r="W173" s="1928"/>
    </row>
    <row r="174" spans="1:23">
      <c r="A174" s="13"/>
      <c r="B174" s="13"/>
      <c r="C174" s="13"/>
      <c r="D174" s="13"/>
      <c r="E174" s="13"/>
      <c r="F174" s="13"/>
      <c r="G174" s="13"/>
      <c r="K174" s="13"/>
      <c r="L174" s="36"/>
      <c r="M174" s="6">
        <f t="shared" ref="M174:M237" si="6">IF(ISNUMBER(FIND("/",$B135,1)),MID($B135,1,FIND("/",$B135,1)-1),$B135)</f>
        <v>0</v>
      </c>
      <c r="N174" s="6" t="str">
        <f t="shared" ref="N174:N237" si="7">IF(ISNUMBER(FIND("/",$B135,1)),MID($B135,FIND("/",$B135,1)+1,LEN($B135)),"")</f>
        <v/>
      </c>
      <c r="O174" s="87"/>
      <c r="P174" s="87"/>
      <c r="Q174" s="87"/>
      <c r="R174" s="1928"/>
      <c r="S174" s="1928"/>
      <c r="T174" s="1928"/>
      <c r="U174" s="1928"/>
      <c r="V174" s="1928"/>
      <c r="W174" s="1928"/>
    </row>
    <row r="175" spans="1:23">
      <c r="A175" s="13"/>
      <c r="B175" s="13"/>
      <c r="C175" s="13"/>
      <c r="D175" s="13"/>
      <c r="E175" s="13"/>
      <c r="F175" s="13"/>
      <c r="G175" s="13"/>
      <c r="K175" s="13"/>
      <c r="L175" s="36"/>
      <c r="M175" s="6">
        <f t="shared" si="6"/>
        <v>0</v>
      </c>
      <c r="N175" s="6" t="str">
        <f t="shared" si="7"/>
        <v/>
      </c>
      <c r="O175" s="87"/>
      <c r="P175" s="87"/>
      <c r="Q175" s="87"/>
      <c r="R175" s="1928"/>
      <c r="S175" s="1928"/>
      <c r="T175" s="1928"/>
      <c r="U175" s="1928"/>
      <c r="V175" s="1928"/>
      <c r="W175" s="1928"/>
    </row>
    <row r="176" spans="1:23">
      <c r="A176" s="13"/>
      <c r="B176" s="13"/>
      <c r="C176" s="13"/>
      <c r="D176" s="13"/>
      <c r="E176" s="13"/>
      <c r="F176" s="13"/>
      <c r="G176" s="13"/>
      <c r="K176" s="13"/>
      <c r="L176" s="36"/>
      <c r="M176" s="6">
        <f t="shared" si="6"/>
        <v>0</v>
      </c>
      <c r="N176" s="6" t="str">
        <f t="shared" si="7"/>
        <v/>
      </c>
      <c r="O176" s="87"/>
      <c r="P176" s="87"/>
      <c r="Q176" s="87"/>
      <c r="R176" s="1928"/>
      <c r="S176" s="1928"/>
      <c r="T176" s="1928"/>
      <c r="U176" s="1928"/>
      <c r="V176" s="1928"/>
      <c r="W176" s="1928"/>
    </row>
    <row r="177" spans="1:23">
      <c r="A177" s="13"/>
      <c r="B177" s="13"/>
      <c r="C177" s="13"/>
      <c r="D177" s="13"/>
      <c r="E177" s="13"/>
      <c r="F177" s="13"/>
      <c r="G177" s="13"/>
      <c r="K177" s="13"/>
      <c r="L177" s="36"/>
      <c r="M177" s="6">
        <f t="shared" si="6"/>
        <v>0</v>
      </c>
      <c r="N177" s="6" t="str">
        <f t="shared" si="7"/>
        <v/>
      </c>
      <c r="O177" s="87"/>
      <c r="P177" s="87"/>
      <c r="Q177" s="87"/>
      <c r="R177" s="1928"/>
      <c r="S177" s="1928"/>
      <c r="T177" s="1928"/>
      <c r="U177" s="1928"/>
      <c r="V177" s="1928"/>
      <c r="W177" s="1928"/>
    </row>
    <row r="178" spans="1:23">
      <c r="A178" s="13"/>
      <c r="B178" s="13"/>
      <c r="C178" s="13"/>
      <c r="D178" s="13"/>
      <c r="E178" s="13"/>
      <c r="F178" s="13"/>
      <c r="G178" s="13"/>
      <c r="K178" s="13"/>
      <c r="L178" s="36"/>
      <c r="M178" s="6">
        <f t="shared" si="6"/>
        <v>0</v>
      </c>
      <c r="N178" s="6" t="str">
        <f t="shared" si="7"/>
        <v/>
      </c>
      <c r="O178" s="87"/>
      <c r="P178" s="87"/>
      <c r="Q178" s="87"/>
      <c r="R178" s="1928"/>
      <c r="S178" s="1928"/>
      <c r="T178" s="1928"/>
      <c r="U178" s="1928"/>
      <c r="V178" s="1928"/>
      <c r="W178" s="1928"/>
    </row>
    <row r="179" spans="1:23">
      <c r="A179" s="13"/>
      <c r="B179" s="13"/>
      <c r="C179" s="13"/>
      <c r="D179" s="13"/>
      <c r="E179" s="13"/>
      <c r="F179" s="13"/>
      <c r="G179" s="13"/>
      <c r="K179" s="13"/>
      <c r="L179" s="36"/>
      <c r="M179" s="6">
        <f t="shared" si="6"/>
        <v>0</v>
      </c>
      <c r="N179" s="6" t="str">
        <f t="shared" si="7"/>
        <v/>
      </c>
    </row>
    <row r="180" spans="1:23">
      <c r="A180" s="13"/>
      <c r="B180" s="13"/>
      <c r="C180" s="13"/>
      <c r="D180" s="13"/>
      <c r="E180" s="13"/>
      <c r="F180" s="13"/>
      <c r="G180" s="13"/>
      <c r="K180" s="13"/>
      <c r="L180" s="36"/>
      <c r="M180" s="6">
        <f t="shared" si="6"/>
        <v>0</v>
      </c>
      <c r="N180" s="6" t="str">
        <f t="shared" si="7"/>
        <v/>
      </c>
    </row>
    <row r="181" spans="1:23">
      <c r="A181" s="13"/>
      <c r="B181" s="13"/>
      <c r="C181" s="13"/>
      <c r="D181" s="13"/>
      <c r="E181" s="13"/>
      <c r="F181" s="13"/>
      <c r="G181" s="13"/>
      <c r="K181" s="13"/>
      <c r="L181" s="36"/>
      <c r="M181" s="6">
        <f t="shared" si="6"/>
        <v>0</v>
      </c>
      <c r="N181" s="6" t="str">
        <f t="shared" si="7"/>
        <v/>
      </c>
    </row>
    <row r="182" spans="1:23">
      <c r="A182" s="13"/>
      <c r="B182" s="13"/>
      <c r="C182" s="13"/>
      <c r="D182" s="13"/>
      <c r="E182" s="13"/>
      <c r="F182" s="13"/>
      <c r="G182" s="13"/>
      <c r="K182" s="13"/>
      <c r="L182" s="36"/>
      <c r="M182" s="6">
        <f t="shared" si="6"/>
        <v>0</v>
      </c>
      <c r="N182" s="6" t="str">
        <f t="shared" si="7"/>
        <v/>
      </c>
    </row>
    <row r="183" spans="1:23">
      <c r="A183" s="13"/>
      <c r="B183" s="13"/>
      <c r="C183" s="13"/>
      <c r="D183" s="13"/>
      <c r="E183" s="13"/>
      <c r="F183" s="13"/>
      <c r="G183" s="13"/>
      <c r="K183" s="13"/>
      <c r="L183" s="36"/>
      <c r="M183" s="6">
        <f t="shared" si="6"/>
        <v>0</v>
      </c>
      <c r="N183" s="6" t="str">
        <f t="shared" si="7"/>
        <v/>
      </c>
    </row>
    <row r="184" spans="1:23">
      <c r="A184" s="13"/>
      <c r="B184" s="13"/>
      <c r="C184" s="13"/>
      <c r="D184" s="13"/>
      <c r="E184" s="13"/>
      <c r="F184" s="13"/>
      <c r="G184" s="13"/>
      <c r="K184" s="13"/>
      <c r="L184" s="36"/>
      <c r="M184" s="6">
        <f t="shared" si="6"/>
        <v>0</v>
      </c>
      <c r="N184" s="6" t="str">
        <f t="shared" si="7"/>
        <v/>
      </c>
    </row>
    <row r="185" spans="1:23">
      <c r="A185" s="13"/>
      <c r="B185" s="13"/>
      <c r="C185" s="13"/>
      <c r="D185" s="13"/>
      <c r="E185" s="13"/>
      <c r="F185" s="13"/>
      <c r="G185" s="13"/>
      <c r="K185" s="13"/>
      <c r="L185" s="36"/>
      <c r="M185" s="6">
        <f t="shared" si="6"/>
        <v>0</v>
      </c>
      <c r="N185" s="6" t="str">
        <f t="shared" si="7"/>
        <v/>
      </c>
    </row>
    <row r="186" spans="1:23">
      <c r="A186" s="13"/>
      <c r="B186" s="13"/>
      <c r="C186" s="13"/>
      <c r="D186" s="13"/>
      <c r="E186" s="13"/>
      <c r="F186" s="13"/>
      <c r="G186" s="13"/>
      <c r="K186" s="13"/>
      <c r="L186" s="36"/>
      <c r="M186" s="6">
        <f t="shared" si="6"/>
        <v>0</v>
      </c>
      <c r="N186" s="6" t="str">
        <f t="shared" si="7"/>
        <v/>
      </c>
    </row>
    <row r="187" spans="1:23">
      <c r="A187" s="13"/>
      <c r="B187" s="13"/>
      <c r="C187" s="13"/>
      <c r="D187" s="13"/>
      <c r="E187" s="13"/>
      <c r="F187" s="13"/>
      <c r="G187" s="13"/>
      <c r="K187" s="13"/>
      <c r="L187" s="36"/>
      <c r="M187" s="6">
        <f t="shared" si="6"/>
        <v>0</v>
      </c>
      <c r="N187" s="6" t="str">
        <f t="shared" si="7"/>
        <v/>
      </c>
    </row>
    <row r="188" spans="1:23">
      <c r="A188" s="13"/>
      <c r="B188" s="13"/>
      <c r="C188" s="13"/>
      <c r="D188" s="13"/>
      <c r="E188" s="13"/>
      <c r="F188" s="13"/>
      <c r="G188" s="13"/>
      <c r="K188" s="13"/>
      <c r="L188" s="36"/>
      <c r="M188" s="6">
        <f t="shared" si="6"/>
        <v>0</v>
      </c>
      <c r="N188" s="6" t="str">
        <f t="shared" si="7"/>
        <v/>
      </c>
    </row>
    <row r="189" spans="1:23">
      <c r="A189" s="13"/>
      <c r="B189" s="13"/>
      <c r="C189" s="13"/>
      <c r="D189" s="13"/>
      <c r="E189" s="13"/>
      <c r="F189" s="13"/>
      <c r="G189" s="13"/>
      <c r="K189" s="13"/>
      <c r="L189" s="36"/>
      <c r="M189" s="6">
        <f t="shared" si="6"/>
        <v>0</v>
      </c>
      <c r="N189" s="6" t="str">
        <f t="shared" si="7"/>
        <v/>
      </c>
    </row>
    <row r="190" spans="1:23">
      <c r="A190" s="13"/>
      <c r="B190" s="13"/>
      <c r="C190" s="13"/>
      <c r="D190" s="13"/>
      <c r="E190" s="13"/>
      <c r="F190" s="13"/>
      <c r="G190" s="13"/>
      <c r="K190" s="13"/>
      <c r="L190" s="36"/>
      <c r="M190" s="6">
        <f t="shared" si="6"/>
        <v>0</v>
      </c>
      <c r="N190" s="6" t="str">
        <f t="shared" si="7"/>
        <v/>
      </c>
    </row>
    <row r="191" spans="1:23">
      <c r="A191" s="13"/>
      <c r="B191" s="13"/>
      <c r="C191" s="13"/>
      <c r="D191" s="13"/>
      <c r="E191" s="13"/>
      <c r="F191" s="13"/>
      <c r="G191" s="13"/>
      <c r="K191" s="13"/>
      <c r="L191" s="36"/>
      <c r="M191" s="6">
        <f t="shared" si="6"/>
        <v>0</v>
      </c>
      <c r="N191" s="6" t="str">
        <f t="shared" si="7"/>
        <v/>
      </c>
    </row>
    <row r="192" spans="1:23">
      <c r="A192" s="13"/>
      <c r="B192" s="13"/>
      <c r="C192" s="13"/>
      <c r="D192" s="13"/>
      <c r="E192" s="13"/>
      <c r="F192" s="13"/>
      <c r="G192" s="13"/>
      <c r="K192" s="13"/>
      <c r="L192" s="10"/>
      <c r="M192" s="6">
        <f t="shared" si="6"/>
        <v>0</v>
      </c>
      <c r="N192" s="6" t="str">
        <f t="shared" si="7"/>
        <v/>
      </c>
    </row>
    <row r="193" spans="1:14">
      <c r="A193" s="13"/>
      <c r="B193" s="13"/>
      <c r="C193" s="13"/>
      <c r="D193" s="13"/>
      <c r="E193" s="13"/>
      <c r="F193" s="13"/>
      <c r="G193" s="13"/>
      <c r="K193" s="13"/>
      <c r="L193" s="10"/>
      <c r="M193" s="6">
        <f t="shared" si="6"/>
        <v>0</v>
      </c>
      <c r="N193" s="6" t="str">
        <f t="shared" si="7"/>
        <v/>
      </c>
    </row>
    <row r="194" spans="1:14">
      <c r="A194" s="13"/>
      <c r="B194" s="13"/>
      <c r="C194" s="13"/>
      <c r="D194" s="13"/>
      <c r="E194" s="13"/>
      <c r="F194" s="13"/>
      <c r="G194" s="13"/>
      <c r="K194" s="13"/>
      <c r="L194" s="10"/>
      <c r="M194" s="6">
        <f t="shared" si="6"/>
        <v>0</v>
      </c>
      <c r="N194" s="6" t="str">
        <f t="shared" si="7"/>
        <v/>
      </c>
    </row>
    <row r="195" spans="1:14">
      <c r="A195" s="13"/>
      <c r="B195" s="13"/>
      <c r="C195" s="13"/>
      <c r="D195" s="13"/>
      <c r="E195" s="13"/>
      <c r="F195" s="13"/>
      <c r="G195" s="13"/>
      <c r="K195" s="13"/>
      <c r="L195" s="10"/>
      <c r="M195" s="6">
        <f t="shared" si="6"/>
        <v>0</v>
      </c>
      <c r="N195" s="6" t="str">
        <f t="shared" si="7"/>
        <v/>
      </c>
    </row>
    <row r="196" spans="1:14">
      <c r="A196" s="13"/>
      <c r="B196" s="13"/>
      <c r="C196" s="13"/>
      <c r="D196" s="13"/>
      <c r="E196" s="13"/>
      <c r="F196" s="13"/>
      <c r="G196" s="13"/>
      <c r="K196" s="13"/>
      <c r="L196" s="10"/>
      <c r="M196" s="6">
        <f t="shared" si="6"/>
        <v>0</v>
      </c>
      <c r="N196" s="6" t="str">
        <f t="shared" si="7"/>
        <v/>
      </c>
    </row>
    <row r="197" spans="1:14">
      <c r="A197" s="13"/>
      <c r="B197" s="13"/>
      <c r="C197" s="13"/>
      <c r="D197" s="13"/>
      <c r="E197" s="13"/>
      <c r="F197" s="13"/>
      <c r="G197" s="13"/>
      <c r="K197" s="13"/>
      <c r="L197" s="10"/>
      <c r="M197" s="6">
        <f t="shared" si="6"/>
        <v>0</v>
      </c>
      <c r="N197" s="6" t="str">
        <f t="shared" si="7"/>
        <v/>
      </c>
    </row>
    <row r="198" spans="1:14">
      <c r="A198" s="13"/>
      <c r="B198" s="13"/>
      <c r="C198" s="13"/>
      <c r="D198" s="13"/>
      <c r="E198" s="13"/>
      <c r="F198" s="13"/>
      <c r="G198" s="13"/>
      <c r="K198" s="13"/>
      <c r="L198" s="10"/>
      <c r="M198" s="6">
        <f t="shared" si="6"/>
        <v>0</v>
      </c>
      <c r="N198" s="6" t="str">
        <f t="shared" si="7"/>
        <v/>
      </c>
    </row>
    <row r="199" spans="1:14">
      <c r="A199" s="13"/>
      <c r="B199" s="13"/>
      <c r="C199" s="13"/>
      <c r="D199" s="13"/>
      <c r="E199" s="13"/>
      <c r="F199" s="13"/>
      <c r="G199" s="13"/>
      <c r="K199" s="13"/>
      <c r="M199" s="6">
        <f t="shared" si="6"/>
        <v>0</v>
      </c>
      <c r="N199" s="6" t="str">
        <f t="shared" si="7"/>
        <v/>
      </c>
    </row>
    <row r="200" spans="1:14">
      <c r="A200" s="13"/>
      <c r="B200" s="13"/>
      <c r="C200" s="13"/>
      <c r="D200" s="13"/>
      <c r="E200" s="13"/>
      <c r="F200" s="13"/>
      <c r="G200" s="13"/>
      <c r="K200" s="13"/>
      <c r="M200" s="6">
        <f t="shared" si="6"/>
        <v>0</v>
      </c>
      <c r="N200" s="6" t="str">
        <f t="shared" si="7"/>
        <v/>
      </c>
    </row>
    <row r="201" spans="1:14">
      <c r="A201" s="13"/>
      <c r="B201" s="13"/>
      <c r="C201" s="13"/>
      <c r="D201" s="13"/>
      <c r="E201" s="13"/>
      <c r="F201" s="13"/>
      <c r="G201" s="13"/>
      <c r="K201" s="13"/>
      <c r="M201" s="6">
        <f t="shared" si="6"/>
        <v>0</v>
      </c>
      <c r="N201" s="6" t="str">
        <f t="shared" si="7"/>
        <v/>
      </c>
    </row>
    <row r="202" spans="1:14">
      <c r="A202" s="13"/>
      <c r="B202" s="13"/>
      <c r="C202" s="13"/>
      <c r="D202" s="13"/>
      <c r="E202" s="13"/>
      <c r="F202" s="13"/>
      <c r="G202" s="13"/>
      <c r="K202" s="13"/>
      <c r="M202" s="6">
        <f t="shared" si="6"/>
        <v>0</v>
      </c>
      <c r="N202" s="6" t="str">
        <f t="shared" si="7"/>
        <v/>
      </c>
    </row>
    <row r="203" spans="1:14">
      <c r="A203" s="13"/>
      <c r="B203" s="13"/>
      <c r="C203" s="13"/>
      <c r="D203" s="13"/>
      <c r="E203" s="13"/>
      <c r="F203" s="13"/>
      <c r="G203" s="13"/>
      <c r="K203" s="13"/>
      <c r="M203" s="6">
        <f t="shared" si="6"/>
        <v>0</v>
      </c>
      <c r="N203" s="6" t="str">
        <f t="shared" si="7"/>
        <v/>
      </c>
    </row>
    <row r="204" spans="1:14">
      <c r="A204" s="13"/>
      <c r="B204" s="13"/>
      <c r="C204" s="13"/>
      <c r="D204" s="13"/>
      <c r="E204" s="13"/>
      <c r="F204" s="13"/>
      <c r="G204" s="13"/>
      <c r="K204" s="13"/>
      <c r="M204" s="6">
        <f t="shared" si="6"/>
        <v>0</v>
      </c>
      <c r="N204" s="6" t="str">
        <f t="shared" si="7"/>
        <v/>
      </c>
    </row>
    <row r="205" spans="1:14">
      <c r="A205" s="13"/>
      <c r="B205" s="13"/>
      <c r="C205" s="13"/>
      <c r="D205" s="13"/>
      <c r="E205" s="13"/>
      <c r="F205" s="13"/>
      <c r="G205" s="13"/>
      <c r="K205" s="13"/>
      <c r="M205" s="6">
        <f t="shared" si="6"/>
        <v>0</v>
      </c>
      <c r="N205" s="6" t="str">
        <f t="shared" si="7"/>
        <v/>
      </c>
    </row>
    <row r="206" spans="1:14">
      <c r="A206" s="13"/>
      <c r="B206" s="13"/>
      <c r="C206" s="13"/>
      <c r="D206" s="13"/>
      <c r="E206" s="13"/>
      <c r="F206" s="13"/>
      <c r="G206" s="13"/>
      <c r="K206" s="13"/>
      <c r="M206" s="6">
        <f t="shared" si="6"/>
        <v>0</v>
      </c>
      <c r="N206" s="6" t="str">
        <f t="shared" si="7"/>
        <v/>
      </c>
    </row>
    <row r="207" spans="1:14">
      <c r="A207" s="13"/>
      <c r="B207" s="13"/>
      <c r="C207" s="13"/>
      <c r="D207" s="13"/>
      <c r="E207" s="13"/>
      <c r="F207" s="13"/>
      <c r="G207" s="13"/>
      <c r="K207" s="13"/>
      <c r="M207" s="6">
        <f t="shared" si="6"/>
        <v>0</v>
      </c>
      <c r="N207" s="6" t="str">
        <f t="shared" si="7"/>
        <v/>
      </c>
    </row>
    <row r="208" spans="1:14">
      <c r="A208" s="13"/>
      <c r="B208" s="13"/>
      <c r="C208" s="13"/>
      <c r="D208" s="13"/>
      <c r="E208" s="13"/>
      <c r="F208" s="13"/>
      <c r="G208" s="13"/>
      <c r="K208" s="13"/>
      <c r="M208" s="6">
        <f t="shared" si="6"/>
        <v>0</v>
      </c>
      <c r="N208" s="6" t="str">
        <f t="shared" si="7"/>
        <v/>
      </c>
    </row>
    <row r="209" spans="1:14">
      <c r="A209" s="13"/>
      <c r="B209" s="13"/>
      <c r="C209" s="13"/>
      <c r="D209" s="13"/>
      <c r="E209" s="13"/>
      <c r="F209" s="13"/>
      <c r="G209" s="13"/>
      <c r="K209" s="13"/>
      <c r="M209" s="6">
        <f t="shared" si="6"/>
        <v>0</v>
      </c>
      <c r="N209" s="6" t="str">
        <f t="shared" si="7"/>
        <v/>
      </c>
    </row>
    <row r="210" spans="1:14">
      <c r="A210" s="13"/>
      <c r="B210" s="13"/>
      <c r="C210" s="13"/>
      <c r="D210" s="13"/>
      <c r="E210" s="13"/>
      <c r="F210" s="13"/>
      <c r="G210" s="13"/>
      <c r="K210" s="13"/>
      <c r="M210" s="6">
        <f t="shared" si="6"/>
        <v>0</v>
      </c>
      <c r="N210" s="6" t="str">
        <f t="shared" si="7"/>
        <v/>
      </c>
    </row>
    <row r="211" spans="1:14">
      <c r="A211" s="13"/>
      <c r="B211" s="13"/>
      <c r="C211" s="13"/>
      <c r="D211" s="13"/>
      <c r="E211" s="13"/>
      <c r="F211" s="13"/>
      <c r="G211" s="13"/>
      <c r="K211" s="13"/>
      <c r="L211" s="13"/>
      <c r="M211" s="6">
        <f t="shared" si="6"/>
        <v>0</v>
      </c>
      <c r="N211" s="6" t="str">
        <f t="shared" si="7"/>
        <v/>
      </c>
    </row>
    <row r="212" spans="1:14">
      <c r="A212" s="13"/>
      <c r="B212" s="13"/>
      <c r="C212" s="13"/>
      <c r="D212" s="13"/>
      <c r="E212" s="13"/>
      <c r="F212" s="13"/>
      <c r="G212" s="13"/>
      <c r="K212" s="13"/>
      <c r="L212" s="13"/>
      <c r="M212" s="6">
        <f t="shared" si="6"/>
        <v>0</v>
      </c>
      <c r="N212" s="6" t="str">
        <f t="shared" si="7"/>
        <v/>
      </c>
    </row>
    <row r="213" spans="1:14">
      <c r="A213" s="13"/>
      <c r="B213" s="13"/>
      <c r="C213" s="13"/>
      <c r="D213" s="13"/>
      <c r="E213" s="13"/>
      <c r="F213" s="13"/>
      <c r="G213" s="13"/>
      <c r="K213" s="13"/>
      <c r="L213" s="13"/>
      <c r="M213" s="6">
        <f t="shared" si="6"/>
        <v>0</v>
      </c>
      <c r="N213" s="6" t="str">
        <f t="shared" si="7"/>
        <v/>
      </c>
    </row>
    <row r="214" spans="1:14">
      <c r="A214" s="13"/>
      <c r="B214" s="13"/>
      <c r="C214" s="13"/>
      <c r="D214" s="13"/>
      <c r="E214" s="13"/>
      <c r="F214" s="13"/>
      <c r="G214" s="13"/>
      <c r="K214" s="13"/>
      <c r="L214" s="13"/>
      <c r="M214" s="6">
        <f t="shared" si="6"/>
        <v>0</v>
      </c>
      <c r="N214" s="6" t="str">
        <f t="shared" si="7"/>
        <v/>
      </c>
    </row>
    <row r="215" spans="1:14">
      <c r="A215" s="13"/>
      <c r="B215" s="13"/>
      <c r="C215" s="13"/>
      <c r="D215" s="13"/>
      <c r="E215" s="13"/>
      <c r="F215" s="13"/>
      <c r="G215" s="13"/>
      <c r="K215" s="13"/>
      <c r="L215" s="13"/>
      <c r="M215" s="6">
        <f t="shared" si="6"/>
        <v>0</v>
      </c>
      <c r="N215" s="6" t="str">
        <f t="shared" si="7"/>
        <v/>
      </c>
    </row>
    <row r="216" spans="1:14">
      <c r="A216" s="13"/>
      <c r="B216" s="13"/>
      <c r="C216" s="13"/>
      <c r="D216" s="13"/>
      <c r="E216" s="13"/>
      <c r="F216" s="13"/>
      <c r="G216" s="13"/>
      <c r="K216" s="13"/>
      <c r="L216" s="13"/>
      <c r="M216" s="6">
        <f t="shared" si="6"/>
        <v>0</v>
      </c>
      <c r="N216" s="6" t="str">
        <f t="shared" si="7"/>
        <v/>
      </c>
    </row>
    <row r="217" spans="1:14">
      <c r="A217" s="13"/>
      <c r="B217" s="13"/>
      <c r="C217" s="13"/>
      <c r="D217" s="13"/>
      <c r="E217" s="13"/>
      <c r="F217" s="13"/>
      <c r="G217" s="13"/>
      <c r="K217" s="13"/>
      <c r="L217" s="13"/>
      <c r="M217" s="6">
        <f t="shared" si="6"/>
        <v>0</v>
      </c>
      <c r="N217" s="6" t="str">
        <f t="shared" si="7"/>
        <v/>
      </c>
    </row>
    <row r="218" spans="1:14">
      <c r="A218" s="13"/>
      <c r="B218" s="13"/>
      <c r="C218" s="13"/>
      <c r="D218" s="13"/>
      <c r="E218" s="13"/>
      <c r="F218" s="13"/>
      <c r="G218" s="13"/>
      <c r="K218" s="13"/>
      <c r="L218" s="13"/>
      <c r="M218" s="6">
        <f t="shared" si="6"/>
        <v>0</v>
      </c>
      <c r="N218" s="6" t="str">
        <f t="shared" si="7"/>
        <v/>
      </c>
    </row>
    <row r="219" spans="1:14">
      <c r="A219" s="13"/>
      <c r="B219" s="13"/>
      <c r="C219" s="13"/>
      <c r="D219" s="13"/>
      <c r="E219" s="13"/>
      <c r="F219" s="13"/>
      <c r="G219" s="13"/>
      <c r="K219" s="13"/>
      <c r="L219" s="13"/>
      <c r="M219" s="6">
        <f t="shared" si="6"/>
        <v>0</v>
      </c>
      <c r="N219" s="6" t="str">
        <f t="shared" si="7"/>
        <v/>
      </c>
    </row>
    <row r="220" spans="1:14">
      <c r="A220" s="13"/>
      <c r="B220" s="13"/>
      <c r="C220" s="13"/>
      <c r="D220" s="13"/>
      <c r="E220" s="13"/>
      <c r="F220" s="13"/>
      <c r="G220" s="13"/>
      <c r="K220" s="13"/>
      <c r="L220" s="13"/>
      <c r="M220" s="6">
        <f t="shared" si="6"/>
        <v>0</v>
      </c>
      <c r="N220" s="6" t="str">
        <f t="shared" si="7"/>
        <v/>
      </c>
    </row>
    <row r="221" spans="1:14">
      <c r="A221" s="13"/>
      <c r="B221" s="13"/>
      <c r="C221" s="13"/>
      <c r="D221" s="13"/>
      <c r="E221" s="13"/>
      <c r="F221" s="13"/>
      <c r="G221" s="13"/>
      <c r="K221" s="13"/>
      <c r="L221" s="13"/>
      <c r="M221" s="6">
        <f t="shared" si="6"/>
        <v>0</v>
      </c>
      <c r="N221" s="6" t="str">
        <f t="shared" si="7"/>
        <v/>
      </c>
    </row>
    <row r="222" spans="1:14">
      <c r="A222" s="13"/>
      <c r="B222" s="13"/>
      <c r="C222" s="13"/>
      <c r="D222" s="13"/>
      <c r="E222" s="13"/>
      <c r="F222" s="13"/>
      <c r="G222" s="13"/>
      <c r="K222" s="13"/>
      <c r="L222" s="13"/>
      <c r="M222" s="6">
        <f t="shared" si="6"/>
        <v>0</v>
      </c>
      <c r="N222" s="6" t="str">
        <f t="shared" si="7"/>
        <v/>
      </c>
    </row>
    <row r="223" spans="1:14">
      <c r="A223" s="13"/>
      <c r="B223" s="13"/>
      <c r="C223" s="13"/>
      <c r="D223" s="13"/>
      <c r="E223" s="13"/>
      <c r="F223" s="13"/>
      <c r="G223" s="13"/>
      <c r="K223" s="13"/>
      <c r="L223" s="13"/>
      <c r="M223" s="6">
        <f t="shared" si="6"/>
        <v>0</v>
      </c>
      <c r="N223" s="6" t="str">
        <f t="shared" si="7"/>
        <v/>
      </c>
    </row>
    <row r="224" spans="1:14">
      <c r="A224" s="13"/>
      <c r="B224" s="13"/>
      <c r="C224" s="13"/>
      <c r="D224" s="13"/>
      <c r="E224" s="13"/>
      <c r="F224" s="13"/>
      <c r="G224" s="13"/>
      <c r="K224" s="13"/>
      <c r="L224" s="13"/>
      <c r="M224" s="6">
        <f t="shared" si="6"/>
        <v>0</v>
      </c>
      <c r="N224" s="6" t="str">
        <f t="shared" si="7"/>
        <v/>
      </c>
    </row>
    <row r="225" spans="1:14">
      <c r="A225" s="13"/>
      <c r="B225" s="13"/>
      <c r="C225" s="13"/>
      <c r="D225" s="13"/>
      <c r="E225" s="13"/>
      <c r="F225" s="13"/>
      <c r="G225" s="13"/>
      <c r="K225" s="13"/>
      <c r="L225" s="13"/>
      <c r="M225" s="6">
        <f t="shared" si="6"/>
        <v>0</v>
      </c>
      <c r="N225" s="6" t="str">
        <f t="shared" si="7"/>
        <v/>
      </c>
    </row>
    <row r="226" spans="1:14">
      <c r="A226" s="13"/>
      <c r="B226" s="13"/>
      <c r="C226" s="13"/>
      <c r="D226" s="13"/>
      <c r="E226" s="13"/>
      <c r="F226" s="13"/>
      <c r="G226" s="13"/>
      <c r="K226" s="13"/>
      <c r="L226" s="13"/>
      <c r="M226" s="6">
        <f t="shared" si="6"/>
        <v>0</v>
      </c>
      <c r="N226" s="6" t="str">
        <f t="shared" si="7"/>
        <v/>
      </c>
    </row>
    <row r="227" spans="1:14">
      <c r="A227" s="13"/>
      <c r="B227" s="13"/>
      <c r="C227" s="13"/>
      <c r="D227" s="13"/>
      <c r="E227" s="13"/>
      <c r="F227" s="13"/>
      <c r="G227" s="13"/>
      <c r="K227" s="13"/>
      <c r="L227" s="13"/>
      <c r="M227" s="6">
        <f t="shared" si="6"/>
        <v>0</v>
      </c>
      <c r="N227" s="6" t="str">
        <f t="shared" si="7"/>
        <v/>
      </c>
    </row>
    <row r="228" spans="1:14">
      <c r="A228" s="13"/>
      <c r="B228" s="13"/>
      <c r="C228" s="13"/>
      <c r="D228" s="13"/>
      <c r="E228" s="13"/>
      <c r="F228" s="13"/>
      <c r="G228" s="13"/>
      <c r="K228" s="13"/>
      <c r="L228" s="13"/>
      <c r="M228" s="6">
        <f t="shared" si="6"/>
        <v>0</v>
      </c>
      <c r="N228" s="6" t="str">
        <f t="shared" si="7"/>
        <v/>
      </c>
    </row>
    <row r="229" spans="1:14">
      <c r="A229" s="13"/>
      <c r="B229" s="13"/>
      <c r="C229" s="13"/>
      <c r="D229" s="13"/>
      <c r="E229" s="13"/>
      <c r="F229" s="13"/>
      <c r="G229" s="13"/>
      <c r="K229" s="13"/>
      <c r="L229" s="13"/>
      <c r="M229" s="6">
        <f t="shared" si="6"/>
        <v>0</v>
      </c>
      <c r="N229" s="6" t="str">
        <f t="shared" si="7"/>
        <v/>
      </c>
    </row>
    <row r="230" spans="1:14">
      <c r="A230" s="13"/>
      <c r="B230" s="13"/>
      <c r="C230" s="13"/>
      <c r="D230" s="13"/>
      <c r="E230" s="13"/>
      <c r="F230" s="13"/>
      <c r="G230" s="13"/>
      <c r="K230" s="13"/>
      <c r="L230" s="13"/>
      <c r="M230" s="6">
        <f t="shared" si="6"/>
        <v>0</v>
      </c>
      <c r="N230" s="6" t="str">
        <f t="shared" si="7"/>
        <v/>
      </c>
    </row>
    <row r="231" spans="1:14">
      <c r="A231" s="13"/>
      <c r="B231" s="13"/>
      <c r="C231" s="13"/>
      <c r="D231" s="13"/>
      <c r="E231" s="13"/>
      <c r="F231" s="13"/>
      <c r="G231" s="13"/>
      <c r="K231" s="13"/>
      <c r="L231" s="13"/>
      <c r="M231" s="6">
        <f t="shared" si="6"/>
        <v>0</v>
      </c>
      <c r="N231" s="6" t="str">
        <f t="shared" si="7"/>
        <v/>
      </c>
    </row>
    <row r="232" spans="1:14">
      <c r="A232" s="13"/>
      <c r="B232" s="13"/>
      <c r="C232" s="13"/>
      <c r="D232" s="13"/>
      <c r="E232" s="13"/>
      <c r="F232" s="13"/>
      <c r="G232" s="13"/>
      <c r="K232" s="13"/>
      <c r="L232" s="13"/>
      <c r="M232" s="6">
        <f t="shared" si="6"/>
        <v>0</v>
      </c>
      <c r="N232" s="6" t="str">
        <f t="shared" si="7"/>
        <v/>
      </c>
    </row>
    <row r="233" spans="1:14">
      <c r="A233" s="13"/>
      <c r="B233" s="13"/>
      <c r="C233" s="13"/>
      <c r="D233" s="13"/>
      <c r="E233" s="13"/>
      <c r="F233" s="13"/>
      <c r="G233" s="13"/>
      <c r="K233" s="13"/>
      <c r="L233" s="13"/>
      <c r="M233" s="6">
        <f t="shared" si="6"/>
        <v>0</v>
      </c>
      <c r="N233" s="6" t="str">
        <f t="shared" si="7"/>
        <v/>
      </c>
    </row>
    <row r="234" spans="1:14">
      <c r="A234" s="13"/>
      <c r="B234" s="13"/>
      <c r="C234" s="13"/>
      <c r="D234" s="13"/>
      <c r="E234" s="13"/>
      <c r="F234" s="13"/>
      <c r="G234" s="13"/>
      <c r="K234" s="13"/>
      <c r="L234" s="13"/>
      <c r="M234" s="6">
        <f t="shared" si="6"/>
        <v>0</v>
      </c>
      <c r="N234" s="6" t="str">
        <f t="shared" si="7"/>
        <v/>
      </c>
    </row>
    <row r="235" spans="1:14">
      <c r="A235" s="13"/>
      <c r="B235" s="13"/>
      <c r="C235" s="13"/>
      <c r="D235" s="13"/>
      <c r="E235" s="13"/>
      <c r="F235" s="13"/>
      <c r="G235" s="13"/>
      <c r="K235" s="13"/>
      <c r="L235" s="13"/>
      <c r="M235" s="6">
        <f t="shared" si="6"/>
        <v>0</v>
      </c>
      <c r="N235" s="6" t="str">
        <f t="shared" si="7"/>
        <v/>
      </c>
    </row>
    <row r="236" spans="1:14">
      <c r="A236" s="13"/>
      <c r="B236" s="13"/>
      <c r="C236" s="13"/>
      <c r="D236" s="13"/>
      <c r="E236" s="13"/>
      <c r="F236" s="13"/>
      <c r="G236" s="13"/>
      <c r="K236" s="13"/>
      <c r="L236" s="13"/>
      <c r="M236" s="6">
        <f t="shared" si="6"/>
        <v>0</v>
      </c>
      <c r="N236" s="6" t="str">
        <f t="shared" si="7"/>
        <v/>
      </c>
    </row>
    <row r="237" spans="1:14">
      <c r="A237" s="13"/>
      <c r="B237" s="13"/>
      <c r="C237" s="13"/>
      <c r="D237" s="13"/>
      <c r="E237" s="13"/>
      <c r="F237" s="13"/>
      <c r="G237" s="13"/>
      <c r="K237" s="13"/>
      <c r="L237" s="13"/>
      <c r="M237" s="6">
        <f t="shared" si="6"/>
        <v>0</v>
      </c>
      <c r="N237" s="6" t="str">
        <f t="shared" si="7"/>
        <v/>
      </c>
    </row>
    <row r="238" spans="1:14">
      <c r="A238" s="13"/>
      <c r="B238" s="13"/>
      <c r="C238" s="13"/>
      <c r="D238" s="13"/>
      <c r="E238" s="13"/>
      <c r="F238" s="13"/>
      <c r="G238" s="13"/>
      <c r="K238" s="13"/>
      <c r="L238" s="13"/>
      <c r="M238" s="6">
        <f t="shared" ref="M238:M276" si="8">IF(ISNUMBER(FIND("/",$B199,1)),MID($B199,1,FIND("/",$B199,1)-1),$B199)</f>
        <v>0</v>
      </c>
      <c r="N238" s="6" t="str">
        <f t="shared" ref="N238:N276" si="9">IF(ISNUMBER(FIND("/",$B199,1)),MID($B199,FIND("/",$B199,1)+1,LEN($B199)),"")</f>
        <v/>
      </c>
    </row>
    <row r="239" spans="1:14">
      <c r="A239" s="13"/>
      <c r="B239" s="13"/>
      <c r="C239" s="13"/>
      <c r="D239" s="13"/>
      <c r="E239" s="13"/>
      <c r="F239" s="13"/>
      <c r="G239" s="13"/>
      <c r="K239" s="13"/>
      <c r="L239" s="13"/>
      <c r="M239" s="6">
        <f t="shared" si="8"/>
        <v>0</v>
      </c>
      <c r="N239" s="6" t="str">
        <f t="shared" si="9"/>
        <v/>
      </c>
    </row>
    <row r="240" spans="1:14">
      <c r="A240" s="13"/>
      <c r="B240" s="13"/>
      <c r="C240" s="13"/>
      <c r="D240" s="13"/>
      <c r="E240" s="13"/>
      <c r="F240" s="13"/>
      <c r="G240" s="13"/>
      <c r="K240" s="13"/>
      <c r="L240" s="13"/>
      <c r="M240" s="6">
        <f t="shared" si="8"/>
        <v>0</v>
      </c>
      <c r="N240" s="6" t="str">
        <f t="shared" si="9"/>
        <v/>
      </c>
    </row>
    <row r="241" spans="1:14">
      <c r="A241" s="13"/>
      <c r="B241" s="13"/>
      <c r="C241" s="13"/>
      <c r="D241" s="13"/>
      <c r="E241" s="13"/>
      <c r="F241" s="13"/>
      <c r="G241" s="13"/>
      <c r="K241" s="13"/>
      <c r="L241" s="13"/>
      <c r="M241" s="6">
        <f t="shared" si="8"/>
        <v>0</v>
      </c>
      <c r="N241" s="6" t="str">
        <f t="shared" si="9"/>
        <v/>
      </c>
    </row>
    <row r="242" spans="1:14">
      <c r="A242" s="13"/>
      <c r="B242" s="13"/>
      <c r="C242" s="13"/>
      <c r="D242" s="13"/>
      <c r="E242" s="13"/>
      <c r="F242" s="13"/>
      <c r="G242" s="13"/>
      <c r="K242" s="13"/>
      <c r="L242" s="13"/>
      <c r="M242" s="6">
        <f t="shared" si="8"/>
        <v>0</v>
      </c>
      <c r="N242" s="6" t="str">
        <f t="shared" si="9"/>
        <v/>
      </c>
    </row>
    <row r="243" spans="1:14">
      <c r="A243" s="13"/>
      <c r="B243" s="13"/>
      <c r="C243" s="13"/>
      <c r="D243" s="13"/>
      <c r="E243" s="13"/>
      <c r="F243" s="13"/>
      <c r="G243" s="13"/>
      <c r="K243" s="13"/>
      <c r="L243" s="13"/>
      <c r="M243" s="6">
        <f t="shared" si="8"/>
        <v>0</v>
      </c>
      <c r="N243" s="6" t="str">
        <f t="shared" si="9"/>
        <v/>
      </c>
    </row>
    <row r="244" spans="1:14">
      <c r="A244" s="13"/>
      <c r="B244" s="13"/>
      <c r="C244" s="13"/>
      <c r="D244" s="13"/>
      <c r="E244" s="13"/>
      <c r="F244" s="13"/>
      <c r="G244" s="13"/>
      <c r="K244" s="13"/>
      <c r="L244" s="13"/>
      <c r="M244" s="6">
        <f t="shared" si="8"/>
        <v>0</v>
      </c>
      <c r="N244" s="6" t="str">
        <f t="shared" si="9"/>
        <v/>
      </c>
    </row>
    <row r="245" spans="1:14">
      <c r="A245" s="13"/>
      <c r="B245" s="13"/>
      <c r="C245" s="13"/>
      <c r="D245" s="13"/>
      <c r="E245" s="13"/>
      <c r="F245" s="13"/>
      <c r="G245" s="13"/>
      <c r="K245" s="13"/>
      <c r="L245" s="13"/>
      <c r="M245" s="6">
        <f t="shared" si="8"/>
        <v>0</v>
      </c>
      <c r="N245" s="6" t="str">
        <f t="shared" si="9"/>
        <v/>
      </c>
    </row>
    <row r="246" spans="1:14">
      <c r="L246" s="13"/>
      <c r="M246" s="6">
        <f t="shared" si="8"/>
        <v>0</v>
      </c>
      <c r="N246" s="6" t="str">
        <f t="shared" si="9"/>
        <v/>
      </c>
    </row>
    <row r="247" spans="1:14">
      <c r="L247" s="13"/>
      <c r="M247" s="6">
        <f t="shared" si="8"/>
        <v>0</v>
      </c>
      <c r="N247" s="6" t="str">
        <f t="shared" si="9"/>
        <v/>
      </c>
    </row>
    <row r="248" spans="1:14">
      <c r="L248" s="13"/>
      <c r="M248" s="6">
        <f t="shared" si="8"/>
        <v>0</v>
      </c>
      <c r="N248" s="6" t="str">
        <f t="shared" si="9"/>
        <v/>
      </c>
    </row>
    <row r="249" spans="1:14">
      <c r="L249" s="13"/>
      <c r="M249" s="6">
        <f t="shared" si="8"/>
        <v>0</v>
      </c>
      <c r="N249" s="6" t="str">
        <f t="shared" si="9"/>
        <v/>
      </c>
    </row>
    <row r="250" spans="1:14">
      <c r="L250" s="13"/>
      <c r="M250" s="6">
        <f t="shared" si="8"/>
        <v>0</v>
      </c>
      <c r="N250" s="6" t="str">
        <f t="shared" si="9"/>
        <v/>
      </c>
    </row>
    <row r="251" spans="1:14">
      <c r="L251" s="13"/>
      <c r="M251" s="6">
        <f t="shared" si="8"/>
        <v>0</v>
      </c>
      <c r="N251" s="6" t="str">
        <f t="shared" si="9"/>
        <v/>
      </c>
    </row>
    <row r="252" spans="1:14">
      <c r="L252" s="13"/>
      <c r="M252" s="6">
        <f t="shared" si="8"/>
        <v>0</v>
      </c>
      <c r="N252" s="6" t="str">
        <f t="shared" si="9"/>
        <v/>
      </c>
    </row>
    <row r="253" spans="1:14">
      <c r="L253" s="13"/>
      <c r="M253" s="6">
        <f t="shared" si="8"/>
        <v>0</v>
      </c>
      <c r="N253" s="6" t="str">
        <f t="shared" si="9"/>
        <v/>
      </c>
    </row>
    <row r="254" spans="1:14">
      <c r="L254" s="13"/>
      <c r="M254" s="6">
        <f t="shared" si="8"/>
        <v>0</v>
      </c>
      <c r="N254" s="6" t="str">
        <f t="shared" si="9"/>
        <v/>
      </c>
    </row>
    <row r="255" spans="1:14">
      <c r="L255" s="13"/>
      <c r="M255" s="6">
        <f t="shared" si="8"/>
        <v>0</v>
      </c>
      <c r="N255" s="6" t="str">
        <f t="shared" si="9"/>
        <v/>
      </c>
    </row>
    <row r="256" spans="1:14">
      <c r="L256" s="13"/>
      <c r="M256" s="6">
        <f t="shared" si="8"/>
        <v>0</v>
      </c>
      <c r="N256" s="6" t="str">
        <f t="shared" si="9"/>
        <v/>
      </c>
    </row>
    <row r="257" spans="12:14">
      <c r="L257" s="13"/>
      <c r="M257" s="6">
        <f t="shared" si="8"/>
        <v>0</v>
      </c>
      <c r="N257" s="6" t="str">
        <f t="shared" si="9"/>
        <v/>
      </c>
    </row>
    <row r="258" spans="12:14">
      <c r="L258" s="13"/>
      <c r="M258" s="6">
        <f t="shared" si="8"/>
        <v>0</v>
      </c>
      <c r="N258" s="6" t="str">
        <f t="shared" si="9"/>
        <v/>
      </c>
    </row>
    <row r="259" spans="12:14">
      <c r="M259" s="6">
        <f t="shared" si="8"/>
        <v>0</v>
      </c>
      <c r="N259" s="6" t="str">
        <f t="shared" si="9"/>
        <v/>
      </c>
    </row>
    <row r="260" spans="12:14">
      <c r="M260" s="6">
        <f t="shared" si="8"/>
        <v>0</v>
      </c>
      <c r="N260" s="6" t="str">
        <f t="shared" si="9"/>
        <v/>
      </c>
    </row>
    <row r="261" spans="12:14">
      <c r="M261" s="6">
        <f t="shared" si="8"/>
        <v>0</v>
      </c>
      <c r="N261" s="6" t="str">
        <f t="shared" si="9"/>
        <v/>
      </c>
    </row>
    <row r="262" spans="12:14">
      <c r="M262" s="6">
        <f t="shared" si="8"/>
        <v>0</v>
      </c>
      <c r="N262" s="6" t="str">
        <f t="shared" si="9"/>
        <v/>
      </c>
    </row>
    <row r="263" spans="12:14">
      <c r="M263" s="6">
        <f t="shared" si="8"/>
        <v>0</v>
      </c>
      <c r="N263" s="6" t="str">
        <f t="shared" si="9"/>
        <v/>
      </c>
    </row>
    <row r="264" spans="12:14">
      <c r="M264" s="6">
        <f t="shared" si="8"/>
        <v>0</v>
      </c>
      <c r="N264" s="6" t="str">
        <f t="shared" si="9"/>
        <v/>
      </c>
    </row>
    <row r="265" spans="12:14">
      <c r="M265" s="6">
        <f t="shared" si="8"/>
        <v>0</v>
      </c>
      <c r="N265" s="6" t="str">
        <f t="shared" si="9"/>
        <v/>
      </c>
    </row>
    <row r="266" spans="12:14">
      <c r="M266" s="6">
        <f t="shared" si="8"/>
        <v>0</v>
      </c>
      <c r="N266" s="6" t="str">
        <f t="shared" si="9"/>
        <v/>
      </c>
    </row>
    <row r="267" spans="12:14">
      <c r="M267" s="6">
        <f t="shared" si="8"/>
        <v>0</v>
      </c>
      <c r="N267" s="6" t="str">
        <f t="shared" si="9"/>
        <v/>
      </c>
    </row>
    <row r="268" spans="12:14">
      <c r="M268" s="6">
        <f t="shared" si="8"/>
        <v>0</v>
      </c>
      <c r="N268" s="6" t="str">
        <f t="shared" si="9"/>
        <v/>
      </c>
    </row>
    <row r="269" spans="12:14">
      <c r="M269" s="6">
        <f t="shared" si="8"/>
        <v>0</v>
      </c>
      <c r="N269" s="6" t="str">
        <f t="shared" si="9"/>
        <v/>
      </c>
    </row>
    <row r="270" spans="12:14">
      <c r="M270" s="6">
        <f t="shared" si="8"/>
        <v>0</v>
      </c>
      <c r="N270" s="6" t="str">
        <f t="shared" si="9"/>
        <v/>
      </c>
    </row>
    <row r="271" spans="12:14">
      <c r="M271" s="6">
        <f t="shared" si="8"/>
        <v>0</v>
      </c>
      <c r="N271" s="6" t="str">
        <f t="shared" si="9"/>
        <v/>
      </c>
    </row>
    <row r="272" spans="12:14">
      <c r="L272" s="333"/>
      <c r="M272" s="6">
        <f t="shared" si="8"/>
        <v>0</v>
      </c>
      <c r="N272" s="6" t="str">
        <f t="shared" si="9"/>
        <v/>
      </c>
    </row>
    <row r="273" spans="12:14">
      <c r="L273" s="70"/>
      <c r="M273" s="6">
        <f t="shared" si="8"/>
        <v>0</v>
      </c>
      <c r="N273" s="6" t="str">
        <f t="shared" si="9"/>
        <v/>
      </c>
    </row>
    <row r="274" spans="12:14">
      <c r="L274" s="70"/>
      <c r="M274" s="6">
        <f t="shared" si="8"/>
        <v>0</v>
      </c>
      <c r="N274" s="6" t="str">
        <f t="shared" si="9"/>
        <v/>
      </c>
    </row>
    <row r="275" spans="12:14">
      <c r="L275" s="333"/>
      <c r="M275" s="6">
        <f t="shared" si="8"/>
        <v>0</v>
      </c>
      <c r="N275" s="6" t="str">
        <f t="shared" si="9"/>
        <v/>
      </c>
    </row>
    <row r="276" spans="12:14">
      <c r="L276" s="333"/>
      <c r="M276" s="6">
        <f t="shared" si="8"/>
        <v>0</v>
      </c>
      <c r="N276" s="6" t="str">
        <f t="shared" si="9"/>
        <v/>
      </c>
    </row>
    <row r="277" spans="12:14">
      <c r="L277" s="333"/>
    </row>
    <row r="278" spans="12:14">
      <c r="L278" s="333"/>
    </row>
    <row r="279" spans="12:14">
      <c r="L279" s="124"/>
    </row>
    <row r="280" spans="12:14">
      <c r="L280" s="124"/>
      <c r="M280" s="13"/>
      <c r="N280" s="13"/>
    </row>
  </sheetData>
  <mergeCells count="3">
    <mergeCell ref="A1:H1"/>
    <mergeCell ref="A7:B7"/>
    <mergeCell ref="A3:G3"/>
  </mergeCells>
  <phoneticPr fontId="0" type="noConversion"/>
  <conditionalFormatting sqref="F5">
    <cfRule type="containsText" dxfId="55" priority="5" operator="containsText" text="ALERTA">
      <formula>NOT(ISERROR(SEARCH("ALERTA",F5)))</formula>
    </cfRule>
  </conditionalFormatting>
  <conditionalFormatting sqref="E5">
    <cfRule type="containsText" dxfId="54" priority="6" operator="containsText" text="CADUCADO">
      <formula>NOT(ISERROR(SEARCH("CADUCADO",E5)))</formula>
    </cfRule>
  </conditionalFormatting>
  <conditionalFormatting sqref="F6">
    <cfRule type="containsText" dxfId="53" priority="1" operator="containsText" text="ALERTA">
      <formula>NOT(ISERROR(SEARCH("ALERTA",F6)))</formula>
    </cfRule>
  </conditionalFormatting>
  <conditionalFormatting sqref="E6">
    <cfRule type="containsText" dxfId="52" priority="2" operator="containsText" text="CADUCADO">
      <formula>NOT(ISERROR(SEARCH("CADUCADO",E6)))</formula>
    </cfRule>
  </conditionalFormatting>
  <hyperlinks>
    <hyperlink ref="A1:H1" location="TITULARES!A1" display="LISTA DE DIAGNOSTICADORES CON AUTORIZACIÓN DE COMERCIALIZACIÓN EN CUBA 2017" xr:uid="{00000000-0004-0000-1900-000000000000}"/>
  </hyperlinks>
  <pageMargins left="0.75" right="0.75" top="1" bottom="1" header="0" footer="0"/>
  <pageSetup scale="57" fitToHeight="0" orientation="landscape" verticalDpi="300" r:id="rId2"/>
  <headerFooter alignWithMargins="0"/>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0">
    <pageSetUpPr fitToPage="1"/>
  </sheetPr>
  <dimension ref="A1:FX333"/>
  <sheetViews>
    <sheetView workbookViewId="0">
      <selection sqref="A1:H1"/>
    </sheetView>
  </sheetViews>
  <sheetFormatPr baseColWidth="10" defaultRowHeight="15"/>
  <cols>
    <col min="1" max="1" width="15.7109375" style="54" customWidth="1"/>
    <col min="2" max="2" width="11.42578125" style="54"/>
    <col min="3" max="3" width="12.140625" style="54" customWidth="1"/>
    <col min="4" max="4" width="16.28515625" style="54" customWidth="1"/>
    <col min="5" max="5" width="18.7109375" style="54" customWidth="1"/>
    <col min="6" max="6" width="15.7109375" style="54" customWidth="1"/>
    <col min="7" max="7" width="13.85546875" style="54" customWidth="1"/>
    <col min="8" max="8" width="37.42578125" style="54" customWidth="1"/>
    <col min="9" max="9" width="65.7109375" style="54" customWidth="1"/>
    <col min="10" max="10" width="36.5703125" style="54" customWidth="1"/>
    <col min="11" max="11" width="17" style="1319" customWidth="1"/>
    <col min="12" max="12" width="11.42578125" style="2090" customWidth="1"/>
    <col min="13" max="13" width="12.85546875" style="2090" hidden="1" customWidth="1"/>
    <col min="14" max="14" width="17.28515625" style="2090" customWidth="1"/>
    <col min="15" max="15" width="11.5703125" style="1951" customWidth="1"/>
    <col min="16" max="16" width="8.85546875" style="1951" customWidth="1"/>
    <col min="17" max="17" width="5" style="1951" customWidth="1"/>
    <col min="18" max="18" width="11.42578125" style="1951" customWidth="1"/>
    <col min="19" max="19" width="11.42578125" style="1951"/>
    <col min="20" max="27" width="0" style="1951" hidden="1" customWidth="1"/>
    <col min="28" max="38" width="11.42578125" style="1951"/>
    <col min="39" max="16384" width="11.42578125" style="54"/>
  </cols>
  <sheetData>
    <row r="1" spans="1:38" s="1951" customFormat="1" ht="21" customHeight="1">
      <c r="A1" s="2615" t="s">
        <v>6200</v>
      </c>
      <c r="B1" s="2615"/>
      <c r="C1" s="2615"/>
      <c r="D1" s="2615"/>
      <c r="E1" s="2615"/>
      <c r="F1" s="2615"/>
      <c r="G1" s="2615"/>
      <c r="H1" s="2615"/>
      <c r="K1" s="2286"/>
      <c r="L1" s="2090"/>
      <c r="M1" s="2090"/>
      <c r="N1" s="2090"/>
    </row>
    <row r="2" spans="1:38" s="1951" customFormat="1" ht="28.5" customHeight="1" thickBot="1">
      <c r="A2" s="1958" t="s">
        <v>764</v>
      </c>
      <c r="B2" s="1941"/>
      <c r="C2" s="1941"/>
      <c r="D2" s="1941"/>
      <c r="E2" s="1941"/>
      <c r="F2" s="1941"/>
      <c r="K2" s="2286"/>
      <c r="L2" s="2090"/>
      <c r="M2" s="2090"/>
      <c r="N2" s="2090"/>
      <c r="S2" s="1942" t="s">
        <v>2738</v>
      </c>
      <c r="T2" s="1943">
        <f ca="1">TODAY()</f>
        <v>46175</v>
      </c>
    </row>
    <row r="3" spans="1:38" s="1951" customFormat="1" ht="23.25" customHeight="1" thickTop="1" thickBot="1">
      <c r="A3" s="2565" t="s">
        <v>1161</v>
      </c>
      <c r="B3" s="2566"/>
      <c r="C3" s="2566"/>
      <c r="D3" s="2566"/>
      <c r="E3" s="2616"/>
      <c r="F3" s="2616"/>
      <c r="G3" s="2567"/>
      <c r="H3" s="1944"/>
      <c r="I3" s="1944"/>
      <c r="J3" s="1944"/>
      <c r="K3" s="2287"/>
      <c r="L3" s="2090"/>
      <c r="M3" s="2090"/>
      <c r="N3" s="2090"/>
    </row>
    <row r="4" spans="1:38" s="126" customFormat="1" ht="39" customHeight="1" thickTop="1">
      <c r="A4" s="458" t="s">
        <v>1603</v>
      </c>
      <c r="B4" s="443" t="s">
        <v>1160</v>
      </c>
      <c r="C4" s="443" t="s">
        <v>1162</v>
      </c>
      <c r="D4" s="1320" t="s">
        <v>1163</v>
      </c>
      <c r="E4" s="495" t="s">
        <v>2736</v>
      </c>
      <c r="F4" s="495" t="s">
        <v>2737</v>
      </c>
      <c r="G4" s="1321" t="s">
        <v>604</v>
      </c>
      <c r="H4" s="443" t="s">
        <v>1586</v>
      </c>
      <c r="I4" s="443" t="s">
        <v>1164</v>
      </c>
      <c r="J4" s="443" t="s">
        <v>429</v>
      </c>
      <c r="K4" s="1322" t="s">
        <v>1047</v>
      </c>
      <c r="L4" s="2017" t="s">
        <v>1592</v>
      </c>
      <c r="M4" s="2017" t="s">
        <v>1590</v>
      </c>
      <c r="N4" s="2017" t="s">
        <v>1591</v>
      </c>
      <c r="O4" s="2096"/>
      <c r="P4" s="2096"/>
      <c r="Q4" s="2096"/>
      <c r="R4" s="2096"/>
      <c r="S4" s="1948"/>
      <c r="T4" s="1965"/>
      <c r="U4" s="1966">
        <v>2012</v>
      </c>
      <c r="V4" s="1967">
        <v>2013</v>
      </c>
      <c r="W4" s="1967">
        <v>2014</v>
      </c>
      <c r="X4" s="1967">
        <v>2015</v>
      </c>
      <c r="Y4" s="1967">
        <v>2016</v>
      </c>
      <c r="Z4" s="1966" t="s">
        <v>2739</v>
      </c>
      <c r="AA4" s="1968" t="s">
        <v>1595</v>
      </c>
      <c r="AB4" s="1948"/>
      <c r="AC4" s="1948"/>
      <c r="AD4" s="1948"/>
      <c r="AE4" s="1948"/>
      <c r="AF4" s="1948"/>
      <c r="AG4" s="1948"/>
      <c r="AH4" s="1948"/>
      <c r="AI4" s="1948"/>
      <c r="AJ4" s="1948"/>
      <c r="AK4" s="1948"/>
      <c r="AL4" s="1948"/>
    </row>
    <row r="5" spans="1:38" s="126" customFormat="1" ht="30" customHeight="1">
      <c r="A5" s="239" t="s">
        <v>1587</v>
      </c>
      <c r="B5" s="201" t="s">
        <v>1361</v>
      </c>
      <c r="C5" s="221">
        <v>40245</v>
      </c>
      <c r="D5" s="203">
        <v>43891</v>
      </c>
      <c r="E5" s="203" t="str">
        <f t="shared" ref="E5:E50" ca="1" si="0">IF(D5&lt;=$T$2,"CADUCADO","VIGENTE")</f>
        <v>CADUCADO</v>
      </c>
      <c r="F5" s="203" t="str">
        <f t="shared" ref="F5:F50" ca="1" si="1">IF($T$2&gt;=(EDATE(D5,-4)),"ALERTA","OK")</f>
        <v>ALERTA</v>
      </c>
      <c r="G5" s="201" t="s">
        <v>1278</v>
      </c>
      <c r="H5" s="222" t="s">
        <v>979</v>
      </c>
      <c r="I5" s="288" t="s">
        <v>1991</v>
      </c>
      <c r="J5" s="285" t="s">
        <v>565</v>
      </c>
      <c r="K5" s="392" t="s">
        <v>564</v>
      </c>
      <c r="L5" s="2017"/>
      <c r="M5" s="2017" t="str">
        <f>IF(ISNUMBER(FIND("/",$B5,1)),MID($B5,1,FIND("/",$B5,1)-1),$B5)</f>
        <v>D1003-13</v>
      </c>
      <c r="N5" s="2017" t="str">
        <f>IF(ISNUMBER(FIND("/",$B5,1)),MID($B5,FIND("/",$B5,1)+1,LEN($B5)),"")</f>
        <v/>
      </c>
      <c r="O5" s="2096"/>
      <c r="P5" s="2096"/>
      <c r="Q5" s="2096"/>
      <c r="R5" s="2096"/>
      <c r="S5" s="1948"/>
      <c r="T5" s="1995"/>
      <c r="U5" s="1996">
        <f>COUNTIFS($C$6:$C$250, "&gt;="&amp;U10, $C$6:$C$250, "&lt;="&amp;U11, $A$6:$A$250, "&lt;&gt;F")</f>
        <v>0</v>
      </c>
      <c r="V5" s="1996">
        <f>COUNTIFS($C$6:$C$250, "&gt;="&amp;V10, $C$6:$C$250, "&lt;="&amp;V11, $A$6:$A$250, "&lt;&gt;F")</f>
        <v>10</v>
      </c>
      <c r="W5" s="1996">
        <f>COUNTIFS($C$6:$C$250, "&gt;="&amp;W10, $C$6:$C$250, "&lt;="&amp;W11, $A$6:$A$250, "&lt;&gt;F")</f>
        <v>3</v>
      </c>
      <c r="X5" s="1996">
        <f>COUNTIFS($C$6:$C$250, "&gt;="&amp;X10, $C$6:$C$250, "&lt;="&amp;X11, $A$6:$A$250, "&lt;&gt;F")</f>
        <v>6</v>
      </c>
      <c r="Y5" s="1996">
        <f>COUNTIFS($C$6:$C$250, "&gt;="&amp;Y10, $C$6:$C$250, "&lt;="&amp;Y11, $A$6:$A$250, "&lt;&gt;F")</f>
        <v>17</v>
      </c>
      <c r="Z5" s="1996">
        <f>COUNTIFS($C$6:$C$250,"&gt;="&amp;Z10, $C$6:$C$250, "&lt;="&amp;Z11, $A$6:$A$250, "&lt;&gt;F")</f>
        <v>36</v>
      </c>
      <c r="AA5" s="1997">
        <f>SUM(U5:Y5)</f>
        <v>36</v>
      </c>
      <c r="AB5" s="1948"/>
      <c r="AC5" s="1948"/>
      <c r="AD5" s="1948"/>
      <c r="AE5" s="1948"/>
      <c r="AF5" s="1948"/>
      <c r="AG5" s="1948"/>
      <c r="AH5" s="1948"/>
      <c r="AI5" s="1948"/>
      <c r="AJ5" s="1948"/>
      <c r="AK5" s="1948"/>
      <c r="AL5" s="1948"/>
    </row>
    <row r="6" spans="1:38" s="126" customFormat="1" ht="46.5" customHeight="1">
      <c r="A6" s="239" t="s">
        <v>1587</v>
      </c>
      <c r="B6" s="300" t="s">
        <v>1362</v>
      </c>
      <c r="C6" s="221">
        <v>40463</v>
      </c>
      <c r="D6" s="203">
        <v>47757</v>
      </c>
      <c r="E6" s="203" t="str">
        <f t="shared" ca="1" si="0"/>
        <v>VIGENTE</v>
      </c>
      <c r="F6" s="203" t="str">
        <f t="shared" ca="1" si="1"/>
        <v>OK</v>
      </c>
      <c r="G6" s="201" t="s">
        <v>1278</v>
      </c>
      <c r="H6" s="222" t="s">
        <v>980</v>
      </c>
      <c r="I6" s="288" t="s">
        <v>1993</v>
      </c>
      <c r="J6" s="285" t="s">
        <v>566</v>
      </c>
      <c r="K6" s="392" t="s">
        <v>570</v>
      </c>
      <c r="L6" s="2017"/>
      <c r="M6" s="2017" t="str">
        <f t="shared" ref="M6:M11" si="2">IF(ISNUMBER(FIND("/",$B6,1)),MID($B6,1,FIND("/",$B6,1)-1),$B6)</f>
        <v>D1010-37</v>
      </c>
      <c r="N6" s="2017" t="str">
        <f t="shared" ref="N6:N11" si="3">IF(ISNUMBER(FIND("/",$B6,1)),MID($B6,FIND("/",$B6,1)+1,LEN($B6)),"")</f>
        <v/>
      </c>
      <c r="O6" s="2096"/>
      <c r="P6" s="2096"/>
      <c r="Q6" s="2156"/>
      <c r="R6" s="2096"/>
      <c r="S6" s="1948"/>
      <c r="T6" s="2003" t="s">
        <v>2740</v>
      </c>
      <c r="U6" s="1996">
        <f>COUNTIFS($C$6:$C$250, "&gt;="&amp;U10, $C$6:$C$250, "&lt;="&amp;U11, $A$6:$A$250, "&lt;&gt;F",$G$6:$G$250, "A" )</f>
        <v>0</v>
      </c>
      <c r="V6" s="1996">
        <f>COUNTIFS($C$6:$C$250, "&gt;="&amp;V10, $C$6:$C$250, "&lt;="&amp;V11, $A$6:$A$250, "&lt;&gt;F",$G$6:$G$250, "A" )</f>
        <v>0</v>
      </c>
      <c r="W6" s="1996">
        <f>COUNTIFS($C$6:$C$250, "&gt;="&amp;W10, $C$6:$C$250, "&lt;="&amp;W11, $A$6:$A$250, "&lt;&gt;F",$G$6:$G$250, "A" )</f>
        <v>0</v>
      </c>
      <c r="X6" s="1996">
        <f>COUNTIFS($C$6:$C$250, "&gt;="&amp;X10, $C$6:$C$250, "&lt;="&amp;X11, $A$6:$A$250, "&lt;&gt;F",$G$6:$G$250, "A" )</f>
        <v>0</v>
      </c>
      <c r="Y6" s="1996">
        <f>COUNTIFS($C$6:$C$250, "&gt;="&amp;Y10, $C$6:$C$250, "&lt;="&amp;Y11, $A$6:$A$250, "&lt;&gt;F",$G$6:$G$250, "A" )</f>
        <v>0</v>
      </c>
      <c r="Z6" s="1996">
        <f>COUNTIFS($C$6:$C$250,"&gt;="&amp;Z11, $C$6:$C$250, "&lt;="&amp;Z12, $A$6:$A$250, "&lt;&gt;F",$G$6:$G$250, "A")</f>
        <v>0</v>
      </c>
      <c r="AA6" s="1997">
        <f>SUM(U6:Y6)</f>
        <v>0</v>
      </c>
      <c r="AB6" s="1948"/>
      <c r="AC6" s="1948"/>
      <c r="AD6" s="1948"/>
      <c r="AE6" s="1948"/>
      <c r="AF6" s="1948"/>
      <c r="AG6" s="1948"/>
      <c r="AH6" s="1948"/>
      <c r="AI6" s="1948"/>
      <c r="AJ6" s="1948"/>
      <c r="AK6" s="1948"/>
      <c r="AL6" s="1948"/>
    </row>
    <row r="7" spans="1:38" s="126" customFormat="1" ht="51.4" customHeight="1">
      <c r="A7" s="239" t="s">
        <v>1587</v>
      </c>
      <c r="B7" s="300" t="s">
        <v>1363</v>
      </c>
      <c r="C7" s="221">
        <v>40463</v>
      </c>
      <c r="D7" s="203">
        <v>47757</v>
      </c>
      <c r="E7" s="203" t="str">
        <f t="shared" ca="1" si="0"/>
        <v>VIGENTE</v>
      </c>
      <c r="F7" s="203" t="str">
        <f t="shared" ca="1" si="1"/>
        <v>OK</v>
      </c>
      <c r="G7" s="201" t="s">
        <v>1278</v>
      </c>
      <c r="H7" s="222" t="s">
        <v>981</v>
      </c>
      <c r="I7" s="285" t="s">
        <v>1992</v>
      </c>
      <c r="J7" s="285" t="s">
        <v>567</v>
      </c>
      <c r="K7" s="392" t="s">
        <v>571</v>
      </c>
      <c r="L7" s="2017"/>
      <c r="M7" s="2017" t="str">
        <f t="shared" si="2"/>
        <v>D1010-38</v>
      </c>
      <c r="N7" s="2017" t="str">
        <f t="shared" si="3"/>
        <v/>
      </c>
      <c r="O7" s="2096"/>
      <c r="P7" s="2096"/>
      <c r="Q7" s="2156"/>
      <c r="R7" s="2096"/>
      <c r="S7" s="1948"/>
      <c r="T7" s="2003" t="s">
        <v>2741</v>
      </c>
      <c r="U7" s="1996">
        <f>COUNTIFS($C$6:$C$250, "&gt;="&amp;U10, $C$6:$C$250, "&lt;="&amp;U11, $A$6:$A$250, "&lt;&gt;F",$G$6:$G$250, "B" )</f>
        <v>0</v>
      </c>
      <c r="V7" s="1996">
        <f>COUNTIFS($C$6:$C$250, "&gt;="&amp;V10, $C$6:$C$250, "&lt;="&amp;V11, $A$6:$A$250, "&lt;&gt;F",$G$6:$G$250, "B" )</f>
        <v>10</v>
      </c>
      <c r="W7" s="1996">
        <f>COUNTIFS($C$6:$C$250, "&gt;="&amp;W10, $C$6:$C$250, "&lt;="&amp;W11, $A$6:$A$250, "&lt;&gt;F",$G$6:$G$250, "B" )</f>
        <v>3</v>
      </c>
      <c r="X7" s="1996">
        <f>COUNTIFS($C$6:$C$250, "&gt;="&amp;X10, $C$6:$C$250, "&lt;="&amp;X11, $A$6:$A$250, "&lt;&gt;F",$G$6:$G$250, "B" )</f>
        <v>6</v>
      </c>
      <c r="Y7" s="1996">
        <f>COUNTIFS($C$6:$C$250, "&gt;="&amp;Y10, $C$6:$C$250, "&lt;="&amp;Y11, $A$6:$A$250, "&lt;&gt;F",$G$6:$G$250, "B" )</f>
        <v>17</v>
      </c>
      <c r="Z7" s="1996">
        <f>COUNTIFS($C$6:$C$250,"&gt;="&amp;Z12, $C$6:$C$250, "&lt;="&amp;Z13, $A$6:$A$250, "&lt;&gt;F",$G$6:$G$250, "A")</f>
        <v>0</v>
      </c>
      <c r="AA7" s="1997">
        <f>SUM(U7:Y7)</f>
        <v>36</v>
      </c>
      <c r="AB7" s="1948"/>
      <c r="AC7" s="1948"/>
      <c r="AD7" s="1948"/>
      <c r="AE7" s="1948"/>
      <c r="AF7" s="1948"/>
      <c r="AG7" s="1948"/>
      <c r="AH7" s="1948"/>
      <c r="AI7" s="1948"/>
      <c r="AJ7" s="1948"/>
      <c r="AK7" s="1948"/>
      <c r="AL7" s="1948"/>
    </row>
    <row r="8" spans="1:38" s="126" customFormat="1" ht="43.5" customHeight="1">
      <c r="A8" s="239" t="s">
        <v>1587</v>
      </c>
      <c r="B8" s="300" t="s">
        <v>1364</v>
      </c>
      <c r="C8" s="221">
        <v>40696</v>
      </c>
      <c r="D8" s="203">
        <v>46174</v>
      </c>
      <c r="E8" s="203" t="str">
        <f t="shared" ca="1" si="0"/>
        <v>CADUCADO</v>
      </c>
      <c r="F8" s="203" t="str">
        <f t="shared" ca="1" si="1"/>
        <v>ALERTA</v>
      </c>
      <c r="G8" s="201" t="s">
        <v>1278</v>
      </c>
      <c r="H8" s="222" t="s">
        <v>5072</v>
      </c>
      <c r="I8" s="285" t="s">
        <v>5073</v>
      </c>
      <c r="J8" s="391" t="s">
        <v>5074</v>
      </c>
      <c r="K8" s="392" t="s">
        <v>572</v>
      </c>
      <c r="L8" s="2017"/>
      <c r="M8" s="2017" t="str">
        <f t="shared" si="2"/>
        <v>D1106-21</v>
      </c>
      <c r="N8" s="2017" t="str">
        <f t="shared" si="3"/>
        <v/>
      </c>
      <c r="O8" s="2096"/>
      <c r="P8" s="2096"/>
      <c r="Q8" s="2156"/>
      <c r="R8" s="2096"/>
      <c r="S8" s="1948"/>
      <c r="T8" s="2003" t="s">
        <v>2742</v>
      </c>
      <c r="U8" s="1996">
        <f>COUNTIFS($C$6:$C$250, "&gt;="&amp;U10, $C$6:$C$250, "&lt;="&amp;U11, $A$6:$A$250, "&lt;&gt;F",$G$6:$G$250, "C" )</f>
        <v>0</v>
      </c>
      <c r="V8" s="1996">
        <f>COUNTIFS($C$6:$C$250, "&gt;="&amp;V10, $C$6:$C$250, "&lt;="&amp;V11, $A$6:$A$250, "&lt;&gt;F",$G$6:$G$250, "C" )</f>
        <v>0</v>
      </c>
      <c r="W8" s="1996">
        <f>COUNTIFS($C$6:$C$250, "&gt;="&amp;W10, $C$6:$C$250, "&lt;="&amp;W11, $A$6:$A$250, "&lt;&gt;F",$G$6:$G$250, "C" )</f>
        <v>0</v>
      </c>
      <c r="X8" s="1996">
        <f>COUNTIFS($C$6:$C$250, "&gt;="&amp;X10, $C$6:$C$250, "&lt;="&amp;X11, $A$6:$A$250, "&lt;&gt;F",$G$6:$G$250, "C" )</f>
        <v>0</v>
      </c>
      <c r="Y8" s="1996">
        <f>COUNTIFS($C$6:$C$250, "&gt;="&amp;Y10, $C$6:$C$250, "&lt;="&amp;Y11, $A$6:$A$250, "&lt;&gt;F",$G$6:$G$250, "C" )</f>
        <v>0</v>
      </c>
      <c r="Z8" s="1996">
        <f>COUNTIFS($C$6:$C$250,"&gt;="&amp;Z13, $C$6:$C$250, "&lt;="&amp;Z14, $A$6:$A$250, "&lt;&gt;F",$G$6:$G$250, "A")</f>
        <v>0</v>
      </c>
      <c r="AA8" s="1997">
        <f>SUM(U8:Y8)</f>
        <v>0</v>
      </c>
      <c r="AB8" s="1948"/>
      <c r="AC8" s="1948"/>
      <c r="AD8" s="1948"/>
      <c r="AE8" s="1948"/>
      <c r="AF8" s="1948"/>
      <c r="AG8" s="1948"/>
      <c r="AH8" s="1948"/>
      <c r="AI8" s="1948"/>
      <c r="AJ8" s="1948"/>
      <c r="AK8" s="1948"/>
      <c r="AL8" s="1948"/>
    </row>
    <row r="9" spans="1:38" s="126" customFormat="1" ht="45.4" customHeight="1" thickBot="1">
      <c r="A9" s="239" t="s">
        <v>1587</v>
      </c>
      <c r="B9" s="300" t="s">
        <v>1365</v>
      </c>
      <c r="C9" s="221">
        <v>40696</v>
      </c>
      <c r="D9" s="203">
        <v>46175</v>
      </c>
      <c r="E9" s="203" t="str">
        <f t="shared" ca="1" si="0"/>
        <v>CADUCADO</v>
      </c>
      <c r="F9" s="203" t="str">
        <f t="shared" ca="1" si="1"/>
        <v>ALERTA</v>
      </c>
      <c r="G9" s="201" t="s">
        <v>1277</v>
      </c>
      <c r="H9" s="222" t="s">
        <v>1236</v>
      </c>
      <c r="I9" s="285" t="s">
        <v>5075</v>
      </c>
      <c r="J9" s="285" t="s">
        <v>5076</v>
      </c>
      <c r="K9" s="392" t="s">
        <v>573</v>
      </c>
      <c r="L9" s="2017"/>
      <c r="M9" s="2017" t="str">
        <f t="shared" si="2"/>
        <v>D1106-22</v>
      </c>
      <c r="N9" s="2017" t="str">
        <f t="shared" si="3"/>
        <v/>
      </c>
      <c r="O9" s="2096"/>
      <c r="P9" s="2096"/>
      <c r="Q9" s="2096"/>
      <c r="R9" s="2096"/>
      <c r="S9" s="1948"/>
      <c r="T9" s="1980" t="s">
        <v>2743</v>
      </c>
      <c r="U9" s="1981">
        <f>COUNTIFS($C$6:$C$250, "&gt;="&amp;U10, $C$6:$C$250, "&lt;="&amp;U11, $A$6:$A$250, "&lt;&gt;F",$G$6:$G$250, "D" )</f>
        <v>0</v>
      </c>
      <c r="V9" s="1981">
        <f>COUNTIFS($C$6:$C$250, "&gt;="&amp;V10, $C$6:$C$250, "&lt;="&amp;V11, $A$6:$A$250, "&lt;&gt;F",$G$6:$G$250, "D" )</f>
        <v>0</v>
      </c>
      <c r="W9" s="1981">
        <f>COUNTIFS($C$6:$C$250, "&gt;="&amp;W10, $C$6:$C$250, "&lt;="&amp;W11, $A$6:$A$250, "&lt;&gt;F",$G$6:$G$250, "D" )</f>
        <v>0</v>
      </c>
      <c r="X9" s="1981">
        <f>COUNTIFS($C$6:$C$250, "&gt;="&amp;X10, $C$6:$C$250, "&lt;="&amp;X11, $A$6:$A$250, "&lt;&gt;F",$G$6:$G$250, "D" )</f>
        <v>0</v>
      </c>
      <c r="Y9" s="1981">
        <f>COUNTIFS($C$6:$C$250, "&gt;="&amp;Y10, $C$6:$C$250, "&lt;="&amp;Y11, $A$6:$A$250, "&lt;&gt;F",$G$6:$G$250, "D" )</f>
        <v>0</v>
      </c>
      <c r="Z9" s="1981">
        <f>COUNTIFS($C$6:$C$250,"&gt;="&amp;Z14, $C$6:$C$250, "&lt;="&amp;Z15, $A$6:$A$250, "&lt;&gt;F",$G$6:$G$250, "A")</f>
        <v>0</v>
      </c>
      <c r="AA9" s="1982">
        <f>SUM(U9:Y9)</f>
        <v>0</v>
      </c>
      <c r="AB9" s="1948"/>
      <c r="AC9" s="1948"/>
      <c r="AD9" s="1948"/>
      <c r="AE9" s="1948"/>
      <c r="AF9" s="1948"/>
      <c r="AG9" s="1948"/>
      <c r="AH9" s="1948"/>
      <c r="AI9" s="1948"/>
      <c r="AJ9" s="1948"/>
      <c r="AK9" s="1948"/>
      <c r="AL9" s="1948"/>
    </row>
    <row r="10" spans="1:38" s="126" customFormat="1" ht="45.6" customHeight="1" thickTop="1">
      <c r="A10" s="239" t="s">
        <v>1587</v>
      </c>
      <c r="B10" s="300" t="s">
        <v>977</v>
      </c>
      <c r="C10" s="221">
        <v>40730</v>
      </c>
      <c r="D10" s="203">
        <v>46204</v>
      </c>
      <c r="E10" s="203" t="str">
        <f t="shared" ca="1" si="0"/>
        <v>VIGENTE</v>
      </c>
      <c r="F10" s="203" t="str">
        <f t="shared" ca="1" si="1"/>
        <v>ALERTA</v>
      </c>
      <c r="G10" s="201" t="s">
        <v>1277</v>
      </c>
      <c r="H10" s="222" t="s">
        <v>1237</v>
      </c>
      <c r="I10" s="285" t="s">
        <v>2588</v>
      </c>
      <c r="J10" s="285" t="s">
        <v>5077</v>
      </c>
      <c r="K10" s="392" t="s">
        <v>579</v>
      </c>
      <c r="L10" s="2017"/>
      <c r="M10" s="2017" t="str">
        <f t="shared" si="2"/>
        <v>D1107-24</v>
      </c>
      <c r="N10" s="2017" t="str">
        <f t="shared" si="3"/>
        <v/>
      </c>
      <c r="O10" s="2096"/>
      <c r="P10" s="2096"/>
      <c r="Q10" s="2096"/>
      <c r="R10" s="2096"/>
      <c r="S10" s="1948"/>
      <c r="T10" s="2060"/>
      <c r="U10" s="1987">
        <v>40909</v>
      </c>
      <c r="V10" s="1987">
        <v>41275</v>
      </c>
      <c r="W10" s="1987">
        <v>41640</v>
      </c>
      <c r="X10" s="1987">
        <v>42005</v>
      </c>
      <c r="Y10" s="1987">
        <v>42370</v>
      </c>
      <c r="Z10" s="1987">
        <v>40909</v>
      </c>
      <c r="AA10" s="2060"/>
      <c r="AB10" s="1948"/>
      <c r="AC10" s="1948"/>
      <c r="AD10" s="1948"/>
      <c r="AE10" s="1948"/>
      <c r="AF10" s="1948"/>
      <c r="AG10" s="1948"/>
      <c r="AH10" s="1948"/>
      <c r="AI10" s="1948"/>
      <c r="AJ10" s="1948"/>
      <c r="AK10" s="1948"/>
      <c r="AL10" s="1948"/>
    </row>
    <row r="11" spans="1:38" s="126" customFormat="1" ht="46.5" customHeight="1">
      <c r="A11" s="239" t="s">
        <v>1587</v>
      </c>
      <c r="B11" s="300" t="s">
        <v>978</v>
      </c>
      <c r="C11" s="221">
        <v>40758</v>
      </c>
      <c r="D11" s="203">
        <v>46235</v>
      </c>
      <c r="E11" s="203" t="str">
        <f t="shared" ca="1" si="0"/>
        <v>VIGENTE</v>
      </c>
      <c r="F11" s="203" t="str">
        <f t="shared" ca="1" si="1"/>
        <v>ALERTA</v>
      </c>
      <c r="G11" s="201" t="s">
        <v>1277</v>
      </c>
      <c r="H11" s="222" t="s">
        <v>1238</v>
      </c>
      <c r="I11" s="285" t="s">
        <v>5078</v>
      </c>
      <c r="J11" s="285" t="s">
        <v>5079</v>
      </c>
      <c r="K11" s="392" t="s">
        <v>574</v>
      </c>
      <c r="L11" s="2017"/>
      <c r="M11" s="2017" t="str">
        <f t="shared" si="2"/>
        <v>D1108-25</v>
      </c>
      <c r="N11" s="2017" t="str">
        <f t="shared" si="3"/>
        <v/>
      </c>
      <c r="O11" s="2096"/>
      <c r="P11" s="2096"/>
      <c r="Q11" s="2096"/>
      <c r="R11" s="2096"/>
      <c r="S11" s="1948"/>
      <c r="T11" s="2060"/>
      <c r="U11" s="2116">
        <v>41274</v>
      </c>
      <c r="V11" s="2116">
        <v>41639</v>
      </c>
      <c r="W11" s="2116">
        <v>42004</v>
      </c>
      <c r="X11" s="2116">
        <v>42369</v>
      </c>
      <c r="Y11" s="2116">
        <v>42735</v>
      </c>
      <c r="Z11" s="2116">
        <v>42735</v>
      </c>
      <c r="AA11" s="2060"/>
      <c r="AB11" s="1948"/>
      <c r="AC11" s="1948"/>
      <c r="AD11" s="1948"/>
      <c r="AE11" s="1948"/>
      <c r="AF11" s="1948"/>
      <c r="AG11" s="1948"/>
      <c r="AH11" s="1948"/>
      <c r="AI11" s="1948"/>
      <c r="AJ11" s="1948"/>
      <c r="AK11" s="1948"/>
      <c r="AL11" s="1948"/>
    </row>
    <row r="12" spans="1:38" s="126" customFormat="1" ht="42.2" customHeight="1">
      <c r="A12" s="239" t="s">
        <v>1587</v>
      </c>
      <c r="B12" s="300" t="s">
        <v>781</v>
      </c>
      <c r="C12" s="221">
        <v>40851</v>
      </c>
      <c r="D12" s="203">
        <v>44501</v>
      </c>
      <c r="E12" s="203" t="str">
        <f t="shared" ca="1" si="0"/>
        <v>CADUCADO</v>
      </c>
      <c r="F12" s="203" t="str">
        <f t="shared" ca="1" si="1"/>
        <v>ALERTA</v>
      </c>
      <c r="G12" s="201" t="s">
        <v>1277</v>
      </c>
      <c r="H12" s="391" t="s">
        <v>785</v>
      </c>
      <c r="I12" s="285" t="s">
        <v>2821</v>
      </c>
      <c r="J12" s="285" t="s">
        <v>2822</v>
      </c>
      <c r="K12" s="392" t="s">
        <v>575</v>
      </c>
      <c r="L12" s="2017"/>
      <c r="M12" s="2017" t="e">
        <f>IF(ISNUMBER(FIND("/",#REF!,1)),MID(#REF!,1,FIND("/",#REF!,1)-1),#REF!)</f>
        <v>#REF!</v>
      </c>
      <c r="N12" s="2017" t="str">
        <f>IF(ISNUMBER(FIND("/",#REF!,1)),MID(#REF!,FIND("/",#REF!,1)+1,LEN(#REF!)),"")</f>
        <v/>
      </c>
      <c r="O12" s="2134"/>
      <c r="P12" s="2134"/>
      <c r="Q12" s="2134"/>
      <c r="R12" s="2134"/>
      <c r="S12" s="1948"/>
      <c r="T12" s="1948"/>
      <c r="U12" s="1948"/>
      <c r="V12" s="1948"/>
      <c r="W12" s="1948"/>
      <c r="X12" s="1948"/>
      <c r="Y12" s="1948"/>
      <c r="Z12" s="1948"/>
      <c r="AA12" s="1948"/>
      <c r="AB12" s="1948"/>
      <c r="AC12" s="1948"/>
      <c r="AD12" s="1948"/>
      <c r="AE12" s="1948"/>
      <c r="AF12" s="1948"/>
      <c r="AG12" s="1948"/>
      <c r="AH12" s="1948"/>
      <c r="AI12" s="1948"/>
      <c r="AJ12" s="1948"/>
      <c r="AK12" s="1948"/>
      <c r="AL12" s="1948"/>
    </row>
    <row r="13" spans="1:38" s="126" customFormat="1" ht="46.5" customHeight="1">
      <c r="A13" s="239" t="s">
        <v>1587</v>
      </c>
      <c r="B13" s="300" t="s">
        <v>782</v>
      </c>
      <c r="C13" s="221">
        <v>40851</v>
      </c>
      <c r="D13" s="203">
        <v>44501</v>
      </c>
      <c r="E13" s="203" t="str">
        <f t="shared" ca="1" si="0"/>
        <v>CADUCADO</v>
      </c>
      <c r="F13" s="203" t="str">
        <f t="shared" ca="1" si="1"/>
        <v>ALERTA</v>
      </c>
      <c r="G13" s="201" t="s">
        <v>1277</v>
      </c>
      <c r="H13" s="391" t="s">
        <v>786</v>
      </c>
      <c r="I13" s="285" t="s">
        <v>2824</v>
      </c>
      <c r="J13" s="285" t="s">
        <v>2825</v>
      </c>
      <c r="K13" s="392" t="s">
        <v>569</v>
      </c>
      <c r="L13" s="2017"/>
      <c r="M13" s="2017" t="str">
        <f t="shared" ref="M13:M78" si="4">IF(ISNUMBER(FIND("/",$B12,1)),MID($B12,1,FIND("/",$B12,1)-1),$B12)</f>
        <v>D1111-27</v>
      </c>
      <c r="N13" s="2017" t="str">
        <f t="shared" ref="N13:N41" si="5">IF(ISNUMBER(FIND("/",$B12,1)),MID($B12,FIND("/",$B12,1)+1,LEN($B12)),"")</f>
        <v/>
      </c>
      <c r="O13" s="2134"/>
      <c r="P13" s="2134"/>
      <c r="Q13" s="2134"/>
      <c r="R13" s="2134"/>
      <c r="S13" s="1948"/>
      <c r="T13" s="1948"/>
      <c r="U13" s="1948"/>
      <c r="V13" s="1948"/>
      <c r="W13" s="1948"/>
      <c r="X13" s="1948"/>
      <c r="Y13" s="1948"/>
      <c r="Z13" s="1948"/>
      <c r="AA13" s="1948"/>
      <c r="AB13" s="1948"/>
      <c r="AC13" s="1948"/>
      <c r="AD13" s="1948"/>
      <c r="AE13" s="1948"/>
      <c r="AF13" s="1948"/>
      <c r="AG13" s="1948"/>
      <c r="AH13" s="1948"/>
      <c r="AI13" s="1948"/>
      <c r="AJ13" s="1948"/>
      <c r="AK13" s="1948"/>
      <c r="AL13" s="1948"/>
    </row>
    <row r="14" spans="1:38" s="126" customFormat="1" ht="42.2" customHeight="1">
      <c r="A14" s="239" t="s">
        <v>1587</v>
      </c>
      <c r="B14" s="300" t="s">
        <v>783</v>
      </c>
      <c r="C14" s="221">
        <v>40851</v>
      </c>
      <c r="D14" s="203">
        <v>44503</v>
      </c>
      <c r="E14" s="203" t="str">
        <f t="shared" ca="1" si="0"/>
        <v>CADUCADO</v>
      </c>
      <c r="F14" s="203" t="str">
        <f t="shared" ca="1" si="1"/>
        <v>ALERTA</v>
      </c>
      <c r="G14" s="201" t="s">
        <v>1277</v>
      </c>
      <c r="H14" s="391" t="s">
        <v>787</v>
      </c>
      <c r="I14" s="285" t="s">
        <v>788</v>
      </c>
      <c r="J14" s="285" t="s">
        <v>578</v>
      </c>
      <c r="K14" s="392" t="s">
        <v>576</v>
      </c>
      <c r="L14" s="2017"/>
      <c r="M14" s="2017" t="str">
        <f t="shared" si="4"/>
        <v>D1111-28</v>
      </c>
      <c r="N14" s="2017" t="str">
        <f t="shared" si="5"/>
        <v/>
      </c>
      <c r="O14" s="2096"/>
      <c r="P14" s="2096"/>
      <c r="Q14" s="2096"/>
      <c r="R14" s="1948"/>
      <c r="S14" s="1948"/>
      <c r="T14" s="1948"/>
      <c r="U14" s="1948"/>
      <c r="V14" s="1948"/>
      <c r="W14" s="1948"/>
      <c r="X14" s="1948"/>
      <c r="Y14" s="1948"/>
      <c r="Z14" s="1948"/>
      <c r="AA14" s="1948"/>
      <c r="AB14" s="1948"/>
      <c r="AC14" s="1948"/>
      <c r="AD14" s="1948"/>
      <c r="AE14" s="1948"/>
      <c r="AF14" s="1948"/>
      <c r="AG14" s="1948"/>
      <c r="AH14" s="1948"/>
      <c r="AI14" s="1948"/>
      <c r="AJ14" s="1948"/>
      <c r="AK14" s="1948"/>
      <c r="AL14" s="1948"/>
    </row>
    <row r="15" spans="1:38" s="126" customFormat="1" ht="42.2" customHeight="1">
      <c r="A15" s="239" t="s">
        <v>1587</v>
      </c>
      <c r="B15" s="300" t="s">
        <v>784</v>
      </c>
      <c r="C15" s="221">
        <v>40851</v>
      </c>
      <c r="D15" s="203">
        <v>44501</v>
      </c>
      <c r="E15" s="203" t="str">
        <f t="shared" ca="1" si="0"/>
        <v>CADUCADO</v>
      </c>
      <c r="F15" s="203" t="str">
        <f t="shared" ca="1" si="1"/>
        <v>ALERTA</v>
      </c>
      <c r="G15" s="201" t="s">
        <v>1277</v>
      </c>
      <c r="H15" s="391" t="s">
        <v>2820</v>
      </c>
      <c r="I15" s="285" t="s">
        <v>2823</v>
      </c>
      <c r="J15" s="206" t="s">
        <v>73</v>
      </c>
      <c r="K15" s="392" t="s">
        <v>577</v>
      </c>
      <c r="L15" s="2017"/>
      <c r="M15" s="2017" t="str">
        <f t="shared" si="4"/>
        <v>D1111-29</v>
      </c>
      <c r="N15" s="2017" t="str">
        <f t="shared" si="5"/>
        <v/>
      </c>
      <c r="O15" s="2134"/>
      <c r="P15" s="2134"/>
      <c r="Q15" s="2134"/>
      <c r="R15" s="1948"/>
      <c r="S15" s="1948"/>
      <c r="T15" s="1948"/>
      <c r="U15" s="1948"/>
      <c r="V15" s="1948"/>
      <c r="W15" s="1948"/>
      <c r="X15" s="1948"/>
      <c r="Y15" s="1948"/>
      <c r="Z15" s="1948"/>
      <c r="AA15" s="1948"/>
      <c r="AB15" s="1948"/>
      <c r="AC15" s="1948"/>
      <c r="AD15" s="1948"/>
      <c r="AE15" s="1948"/>
      <c r="AF15" s="1948"/>
      <c r="AG15" s="1948"/>
      <c r="AH15" s="1948"/>
      <c r="AI15" s="1948"/>
      <c r="AJ15" s="1948"/>
      <c r="AK15" s="1948"/>
      <c r="AL15" s="1948"/>
    </row>
    <row r="16" spans="1:38" s="126" customFormat="1" ht="42.2" customHeight="1">
      <c r="A16" s="239" t="s">
        <v>1587</v>
      </c>
      <c r="B16" s="300" t="s">
        <v>89</v>
      </c>
      <c r="C16" s="221">
        <v>41318</v>
      </c>
      <c r="D16" s="203">
        <v>46784</v>
      </c>
      <c r="E16" s="203" t="str">
        <f t="shared" ca="1" si="0"/>
        <v>VIGENTE</v>
      </c>
      <c r="F16" s="203" t="str">
        <f t="shared" ca="1" si="1"/>
        <v>OK</v>
      </c>
      <c r="G16" s="201" t="s">
        <v>1277</v>
      </c>
      <c r="H16" s="391" t="s">
        <v>3751</v>
      </c>
      <c r="I16" s="206" t="s">
        <v>88</v>
      </c>
      <c r="J16" s="391" t="s">
        <v>87</v>
      </c>
      <c r="K16" s="392" t="s">
        <v>94</v>
      </c>
      <c r="L16" s="2017"/>
      <c r="M16" s="2017" t="str">
        <f t="shared" si="4"/>
        <v>D1111-30</v>
      </c>
      <c r="N16" s="2017" t="str">
        <f t="shared" si="5"/>
        <v/>
      </c>
      <c r="O16" s="2134"/>
      <c r="P16" s="2134"/>
      <c r="Q16" s="2134"/>
      <c r="R16" s="1948"/>
      <c r="S16" s="1948"/>
      <c r="T16" s="1948"/>
      <c r="U16" s="1948"/>
      <c r="V16" s="1948"/>
      <c r="W16" s="1948"/>
      <c r="X16" s="1948"/>
      <c r="Y16" s="1948"/>
      <c r="Z16" s="1948"/>
      <c r="AA16" s="1948"/>
      <c r="AB16" s="1948"/>
      <c r="AC16" s="1948"/>
      <c r="AD16" s="1948"/>
      <c r="AE16" s="1948"/>
      <c r="AF16" s="1948"/>
      <c r="AG16" s="1948"/>
      <c r="AH16" s="1948"/>
      <c r="AI16" s="1948"/>
      <c r="AJ16" s="1948"/>
      <c r="AK16" s="1948"/>
      <c r="AL16" s="1948"/>
    </row>
    <row r="17" spans="1:38" s="126" customFormat="1" ht="42.2" customHeight="1">
      <c r="A17" s="1126" t="s">
        <v>1587</v>
      </c>
      <c r="B17" s="284" t="s">
        <v>3752</v>
      </c>
      <c r="C17" s="287">
        <v>41318</v>
      </c>
      <c r="D17" s="395">
        <v>46811</v>
      </c>
      <c r="E17" s="395" t="str">
        <f ca="1">IF(D17&lt;=$T$2,"CADUCADO","VIGENTE")</f>
        <v>VIGENTE</v>
      </c>
      <c r="F17" s="395" t="str">
        <f ca="1">IF($T$2&gt;=(EDATE(D17,-4)),"ALERTA","OK")</f>
        <v>OK</v>
      </c>
      <c r="G17" s="284" t="s">
        <v>1277</v>
      </c>
      <c r="H17" s="394" t="s">
        <v>3753</v>
      </c>
      <c r="I17" s="301" t="s">
        <v>3754</v>
      </c>
      <c r="J17" s="288" t="s">
        <v>93</v>
      </c>
      <c r="K17" s="1323" t="s">
        <v>3755</v>
      </c>
      <c r="L17" s="2017"/>
      <c r="M17" s="2017"/>
      <c r="N17" s="2017"/>
      <c r="O17" s="2134"/>
      <c r="P17" s="2134"/>
      <c r="Q17" s="2134"/>
      <c r="R17" s="1948"/>
      <c r="S17" s="1948"/>
      <c r="T17" s="1948"/>
      <c r="U17" s="1948"/>
      <c r="V17" s="1948"/>
      <c r="W17" s="1948"/>
      <c r="X17" s="1948"/>
      <c r="Y17" s="1948"/>
      <c r="Z17" s="1948"/>
      <c r="AA17" s="1948"/>
      <c r="AB17" s="1948"/>
      <c r="AC17" s="1948"/>
      <c r="AD17" s="1948"/>
      <c r="AE17" s="1948"/>
      <c r="AF17" s="1948"/>
      <c r="AG17" s="1948"/>
      <c r="AH17" s="1948"/>
      <c r="AI17" s="1948"/>
      <c r="AJ17" s="1948"/>
      <c r="AK17" s="1948"/>
      <c r="AL17" s="1948"/>
    </row>
    <row r="18" spans="1:38" s="126" customFormat="1" ht="30">
      <c r="A18" s="239" t="s">
        <v>1587</v>
      </c>
      <c r="B18" s="300" t="s">
        <v>91</v>
      </c>
      <c r="C18" s="221">
        <v>41344</v>
      </c>
      <c r="D18" s="203">
        <v>46813</v>
      </c>
      <c r="E18" s="203" t="str">
        <f t="shared" ca="1" si="0"/>
        <v>VIGENTE</v>
      </c>
      <c r="F18" s="203" t="str">
        <f t="shared" ca="1" si="1"/>
        <v>OK</v>
      </c>
      <c r="G18" s="201" t="s">
        <v>1277</v>
      </c>
      <c r="H18" s="391" t="s">
        <v>90</v>
      </c>
      <c r="I18" s="206" t="s">
        <v>92</v>
      </c>
      <c r="J18" s="206" t="s">
        <v>104</v>
      </c>
      <c r="K18" s="392" t="s">
        <v>95</v>
      </c>
      <c r="L18" s="2017"/>
      <c r="M18" s="2017" t="str">
        <f>IF(ISNUMBER(FIND("/",$B16,1)),MID($B16,1,FIND("/",$B16,1)-1),$B16)</f>
        <v>D1302-17</v>
      </c>
      <c r="N18" s="2017" t="str">
        <f>IF(ISNUMBER(FIND("/",$B16,1)),MID($B16,FIND("/",$B16,1)+1,LEN($B16)),"")</f>
        <v/>
      </c>
      <c r="O18" s="2134"/>
      <c r="P18" s="2134"/>
      <c r="Q18" s="2134"/>
      <c r="R18" s="1948"/>
      <c r="S18" s="1948"/>
      <c r="T18" s="1948"/>
      <c r="U18" s="1948"/>
      <c r="V18" s="1948"/>
      <c r="W18" s="1948"/>
      <c r="X18" s="1948"/>
      <c r="Y18" s="1948"/>
      <c r="Z18" s="1948"/>
      <c r="AA18" s="1948"/>
      <c r="AB18" s="1948"/>
      <c r="AC18" s="1948"/>
      <c r="AD18" s="1948"/>
      <c r="AE18" s="1948"/>
      <c r="AF18" s="1948"/>
      <c r="AG18" s="1948"/>
      <c r="AH18" s="1948"/>
      <c r="AI18" s="1948"/>
      <c r="AJ18" s="1948"/>
      <c r="AK18" s="1948"/>
      <c r="AL18" s="1948"/>
    </row>
    <row r="19" spans="1:38" s="126" customFormat="1" ht="42.2" customHeight="1">
      <c r="A19" s="239" t="s">
        <v>1587</v>
      </c>
      <c r="B19" s="300" t="s">
        <v>96</v>
      </c>
      <c r="C19" s="221">
        <v>41344</v>
      </c>
      <c r="D19" s="203">
        <v>44986</v>
      </c>
      <c r="E19" s="203" t="str">
        <f t="shared" ca="1" si="0"/>
        <v>CADUCADO</v>
      </c>
      <c r="F19" s="203" t="str">
        <f t="shared" ca="1" si="1"/>
        <v>ALERTA</v>
      </c>
      <c r="G19" s="201" t="s">
        <v>1277</v>
      </c>
      <c r="H19" s="391" t="s">
        <v>102</v>
      </c>
      <c r="I19" s="206" t="s">
        <v>103</v>
      </c>
      <c r="J19" s="206" t="s">
        <v>93</v>
      </c>
      <c r="K19" s="392" t="s">
        <v>105</v>
      </c>
      <c r="L19" s="2017"/>
      <c r="M19" s="2017" t="str">
        <f t="shared" si="4"/>
        <v>D1303-21</v>
      </c>
      <c r="N19" s="2017" t="str">
        <f t="shared" si="5"/>
        <v/>
      </c>
      <c r="O19" s="1948"/>
      <c r="P19" s="1948"/>
      <c r="Q19" s="1948"/>
      <c r="R19" s="1948"/>
      <c r="S19" s="1948"/>
      <c r="T19" s="1948"/>
      <c r="U19" s="1948"/>
      <c r="V19" s="1948"/>
      <c r="W19" s="1948"/>
      <c r="X19" s="1948"/>
      <c r="Y19" s="1948"/>
      <c r="Z19" s="1948"/>
      <c r="AA19" s="1948"/>
      <c r="AB19" s="1948"/>
      <c r="AC19" s="1948"/>
      <c r="AD19" s="1948"/>
      <c r="AE19" s="1948"/>
      <c r="AF19" s="1948"/>
      <c r="AG19" s="1948"/>
      <c r="AH19" s="1948"/>
      <c r="AI19" s="1948"/>
      <c r="AJ19" s="1948"/>
      <c r="AK19" s="1948"/>
      <c r="AL19" s="1948"/>
    </row>
    <row r="20" spans="1:38" s="126" customFormat="1" ht="42.2" customHeight="1">
      <c r="A20" s="239" t="s">
        <v>1587</v>
      </c>
      <c r="B20" s="300" t="s">
        <v>97</v>
      </c>
      <c r="C20" s="221">
        <v>41344</v>
      </c>
      <c r="D20" s="203">
        <v>46813</v>
      </c>
      <c r="E20" s="203" t="str">
        <f t="shared" ca="1" si="0"/>
        <v>VIGENTE</v>
      </c>
      <c r="F20" s="203" t="str">
        <f t="shared" ca="1" si="1"/>
        <v>OK</v>
      </c>
      <c r="G20" s="201" t="s">
        <v>1277</v>
      </c>
      <c r="H20" s="206" t="s">
        <v>106</v>
      </c>
      <c r="I20" s="206" t="s">
        <v>107</v>
      </c>
      <c r="J20" s="206" t="s">
        <v>93</v>
      </c>
      <c r="K20" s="392" t="s">
        <v>108</v>
      </c>
      <c r="L20" s="2017"/>
      <c r="M20" s="2017" t="str">
        <f t="shared" si="4"/>
        <v>D1303-22</v>
      </c>
      <c r="N20" s="2017" t="str">
        <f t="shared" si="5"/>
        <v/>
      </c>
      <c r="O20" s="1948"/>
      <c r="P20" s="1948"/>
      <c r="Q20" s="1948"/>
      <c r="R20" s="1948"/>
      <c r="S20" s="1948"/>
      <c r="T20" s="1948"/>
      <c r="U20" s="1948"/>
      <c r="V20" s="1948"/>
      <c r="W20" s="1948"/>
      <c r="X20" s="1948"/>
      <c r="Y20" s="1948"/>
      <c r="Z20" s="1948"/>
      <c r="AA20" s="1948"/>
      <c r="AB20" s="1948"/>
      <c r="AC20" s="1948"/>
      <c r="AD20" s="1948"/>
      <c r="AE20" s="1948"/>
      <c r="AF20" s="1948"/>
      <c r="AG20" s="1948"/>
      <c r="AH20" s="1948"/>
      <c r="AI20" s="1948"/>
      <c r="AJ20" s="1948"/>
      <c r="AK20" s="1948"/>
      <c r="AL20" s="1948"/>
    </row>
    <row r="21" spans="1:38" s="126" customFormat="1" ht="42.2" customHeight="1">
      <c r="A21" s="239" t="s">
        <v>1587</v>
      </c>
      <c r="B21" s="300" t="s">
        <v>98</v>
      </c>
      <c r="C21" s="221">
        <v>41344</v>
      </c>
      <c r="D21" s="203">
        <v>46813</v>
      </c>
      <c r="E21" s="203" t="str">
        <f t="shared" ca="1" si="0"/>
        <v>VIGENTE</v>
      </c>
      <c r="F21" s="203" t="str">
        <f t="shared" ca="1" si="1"/>
        <v>OK</v>
      </c>
      <c r="G21" s="201" t="s">
        <v>1277</v>
      </c>
      <c r="H21" s="206" t="s">
        <v>109</v>
      </c>
      <c r="I21" s="206" t="s">
        <v>110</v>
      </c>
      <c r="J21" s="206" t="s">
        <v>93</v>
      </c>
      <c r="K21" s="392" t="s">
        <v>111</v>
      </c>
      <c r="L21" s="2017"/>
      <c r="M21" s="2017" t="str">
        <f t="shared" si="4"/>
        <v>D1303-23</v>
      </c>
      <c r="N21" s="2017" t="str">
        <f t="shared" si="5"/>
        <v/>
      </c>
      <c r="O21" s="1948"/>
      <c r="P21" s="1948"/>
      <c r="Q21" s="1948"/>
      <c r="R21" s="1948"/>
      <c r="S21" s="1948"/>
      <c r="T21" s="1948"/>
      <c r="U21" s="1948"/>
      <c r="V21" s="1948"/>
      <c r="W21" s="1948"/>
      <c r="X21" s="1948"/>
      <c r="Y21" s="1948"/>
      <c r="Z21" s="1948"/>
      <c r="AA21" s="1948"/>
      <c r="AB21" s="1948"/>
      <c r="AC21" s="1948"/>
      <c r="AD21" s="1948"/>
      <c r="AE21" s="1948"/>
      <c r="AF21" s="1948"/>
      <c r="AG21" s="1948"/>
      <c r="AH21" s="1948"/>
      <c r="AI21" s="1948"/>
      <c r="AJ21" s="1948"/>
      <c r="AK21" s="1948"/>
      <c r="AL21" s="1948"/>
    </row>
    <row r="22" spans="1:38" s="126" customFormat="1" ht="42.2" customHeight="1">
      <c r="A22" s="239" t="s">
        <v>1587</v>
      </c>
      <c r="B22" s="300" t="s">
        <v>99</v>
      </c>
      <c r="C22" s="221">
        <v>41344</v>
      </c>
      <c r="D22" s="203">
        <v>46813</v>
      </c>
      <c r="E22" s="203" t="str">
        <f t="shared" ca="1" si="0"/>
        <v>VIGENTE</v>
      </c>
      <c r="F22" s="203" t="str">
        <f t="shared" ca="1" si="1"/>
        <v>OK</v>
      </c>
      <c r="G22" s="201" t="s">
        <v>1277</v>
      </c>
      <c r="H22" s="206" t="s">
        <v>112</v>
      </c>
      <c r="I22" s="206" t="s">
        <v>113</v>
      </c>
      <c r="J22" s="206" t="s">
        <v>93</v>
      </c>
      <c r="K22" s="392" t="s">
        <v>114</v>
      </c>
      <c r="L22" s="2017"/>
      <c r="M22" s="2017" t="str">
        <f t="shared" si="4"/>
        <v>D1303-24</v>
      </c>
      <c r="N22" s="2017" t="str">
        <f t="shared" si="5"/>
        <v/>
      </c>
      <c r="O22" s="1948"/>
      <c r="P22" s="1948"/>
      <c r="Q22" s="1948"/>
      <c r="R22" s="1948"/>
      <c r="S22" s="1948"/>
      <c r="T22" s="1948"/>
      <c r="U22" s="1948"/>
      <c r="V22" s="1948"/>
      <c r="W22" s="1948"/>
      <c r="X22" s="1948"/>
      <c r="Y22" s="1948"/>
      <c r="Z22" s="1948"/>
      <c r="AA22" s="1948"/>
      <c r="AB22" s="1948"/>
      <c r="AC22" s="1948"/>
      <c r="AD22" s="1948"/>
      <c r="AE22" s="1948"/>
      <c r="AF22" s="1948"/>
      <c r="AG22" s="1948"/>
      <c r="AH22" s="1948"/>
      <c r="AI22" s="1948"/>
      <c r="AJ22" s="1948"/>
      <c r="AK22" s="1948"/>
      <c r="AL22" s="1948"/>
    </row>
    <row r="23" spans="1:38" s="126" customFormat="1" ht="42.2" customHeight="1">
      <c r="A23" s="239" t="s">
        <v>1587</v>
      </c>
      <c r="B23" s="300" t="s">
        <v>100</v>
      </c>
      <c r="C23" s="221">
        <v>41344</v>
      </c>
      <c r="D23" s="203">
        <v>46813</v>
      </c>
      <c r="E23" s="203" t="str">
        <f t="shared" ca="1" si="0"/>
        <v>VIGENTE</v>
      </c>
      <c r="F23" s="203" t="str">
        <f t="shared" ca="1" si="1"/>
        <v>OK</v>
      </c>
      <c r="G23" s="201" t="s">
        <v>1277</v>
      </c>
      <c r="H23" s="206" t="s">
        <v>115</v>
      </c>
      <c r="I23" s="222" t="s">
        <v>116</v>
      </c>
      <c r="J23" s="206" t="s">
        <v>117</v>
      </c>
      <c r="K23" s="392" t="s">
        <v>118</v>
      </c>
      <c r="L23" s="2017"/>
      <c r="M23" s="2017" t="str">
        <f t="shared" si="4"/>
        <v>D1303-25</v>
      </c>
      <c r="N23" s="2017" t="str">
        <f t="shared" si="5"/>
        <v/>
      </c>
      <c r="O23" s="1948"/>
      <c r="P23" s="1948"/>
      <c r="Q23" s="1948"/>
      <c r="R23" s="1948"/>
      <c r="S23" s="1948"/>
      <c r="T23" s="1948"/>
      <c r="U23" s="1948"/>
      <c r="V23" s="1948"/>
      <c r="W23" s="1948"/>
      <c r="X23" s="1948"/>
      <c r="Y23" s="1948"/>
      <c r="Z23" s="1948"/>
      <c r="AA23" s="1948"/>
      <c r="AB23" s="1948"/>
      <c r="AC23" s="1948"/>
      <c r="AD23" s="1948"/>
      <c r="AE23" s="1948"/>
      <c r="AF23" s="1948"/>
      <c r="AG23" s="1948"/>
      <c r="AH23" s="1948"/>
      <c r="AI23" s="1948"/>
      <c r="AJ23" s="1948"/>
      <c r="AK23" s="1948"/>
      <c r="AL23" s="1948"/>
    </row>
    <row r="24" spans="1:38" s="126" customFormat="1" ht="42.2" customHeight="1">
      <c r="A24" s="239" t="s">
        <v>1587</v>
      </c>
      <c r="B24" s="300" t="s">
        <v>101</v>
      </c>
      <c r="C24" s="221">
        <v>41344</v>
      </c>
      <c r="D24" s="203">
        <v>46813</v>
      </c>
      <c r="E24" s="203" t="str">
        <f t="shared" ca="1" si="0"/>
        <v>VIGENTE</v>
      </c>
      <c r="F24" s="203" t="str">
        <f t="shared" ca="1" si="1"/>
        <v>OK</v>
      </c>
      <c r="G24" s="201" t="s">
        <v>1277</v>
      </c>
      <c r="H24" s="206" t="s">
        <v>3750</v>
      </c>
      <c r="I24" s="222" t="s">
        <v>119</v>
      </c>
      <c r="J24" s="206" t="s">
        <v>121</v>
      </c>
      <c r="K24" s="392" t="s">
        <v>120</v>
      </c>
      <c r="L24" s="2017"/>
      <c r="M24" s="2017" t="str">
        <f t="shared" si="4"/>
        <v>D1303-26</v>
      </c>
      <c r="N24" s="2017" t="str">
        <f t="shared" si="5"/>
        <v/>
      </c>
      <c r="O24" s="1948"/>
      <c r="P24" s="1948"/>
      <c r="Q24" s="1948"/>
      <c r="R24" s="1948"/>
      <c r="S24" s="1948"/>
      <c r="T24" s="1948"/>
      <c r="U24" s="1948"/>
      <c r="V24" s="1948"/>
      <c r="W24" s="1948"/>
      <c r="X24" s="1948"/>
      <c r="Y24" s="1948"/>
      <c r="Z24" s="1948"/>
      <c r="AA24" s="1948"/>
      <c r="AB24" s="1948"/>
      <c r="AC24" s="1948"/>
      <c r="AD24" s="1948"/>
      <c r="AE24" s="1948"/>
      <c r="AF24" s="1948"/>
      <c r="AG24" s="1948"/>
      <c r="AH24" s="1948"/>
      <c r="AI24" s="1948"/>
      <c r="AJ24" s="1948"/>
      <c r="AK24" s="1948"/>
      <c r="AL24" s="1948"/>
    </row>
    <row r="25" spans="1:38" s="126" customFormat="1" ht="42.2" customHeight="1">
      <c r="A25" s="239" t="s">
        <v>1587</v>
      </c>
      <c r="B25" s="300" t="s">
        <v>1458</v>
      </c>
      <c r="C25" s="221">
        <v>41463</v>
      </c>
      <c r="D25" s="203">
        <v>46935</v>
      </c>
      <c r="E25" s="203" t="str">
        <f t="shared" ca="1" si="0"/>
        <v>VIGENTE</v>
      </c>
      <c r="F25" s="203" t="str">
        <f t="shared" ca="1" si="1"/>
        <v>OK</v>
      </c>
      <c r="G25" s="201" t="s">
        <v>1277</v>
      </c>
      <c r="H25" s="391" t="s">
        <v>1456</v>
      </c>
      <c r="I25" s="206" t="s">
        <v>3832</v>
      </c>
      <c r="J25" s="206" t="s">
        <v>1459</v>
      </c>
      <c r="K25" s="392" t="s">
        <v>1457</v>
      </c>
      <c r="L25" s="2017"/>
      <c r="M25" s="2017" t="str">
        <f t="shared" si="4"/>
        <v>D1303-27</v>
      </c>
      <c r="N25" s="2017" t="str">
        <f t="shared" si="5"/>
        <v/>
      </c>
      <c r="O25" s="1948"/>
      <c r="P25" s="1948"/>
      <c r="Q25" s="1948"/>
      <c r="R25" s="1948"/>
      <c r="S25" s="1948"/>
      <c r="T25" s="1948"/>
      <c r="U25" s="1948"/>
      <c r="V25" s="1948"/>
      <c r="W25" s="1948"/>
      <c r="X25" s="1948"/>
      <c r="Y25" s="1948"/>
      <c r="Z25" s="1948"/>
      <c r="AA25" s="1948"/>
      <c r="AB25" s="1948"/>
      <c r="AC25" s="1948"/>
      <c r="AD25" s="1948"/>
      <c r="AE25" s="1948"/>
      <c r="AF25" s="1948"/>
      <c r="AG25" s="1948"/>
      <c r="AH25" s="1948"/>
      <c r="AI25" s="1948"/>
      <c r="AJ25" s="1948"/>
      <c r="AK25" s="1948"/>
      <c r="AL25" s="1948"/>
    </row>
    <row r="26" spans="1:38" s="126" customFormat="1" ht="42.2" customHeight="1">
      <c r="A26" s="393" t="s">
        <v>1587</v>
      </c>
      <c r="B26" s="284" t="s">
        <v>1746</v>
      </c>
      <c r="C26" s="287">
        <v>41723</v>
      </c>
      <c r="D26" s="203">
        <v>47178</v>
      </c>
      <c r="E26" s="203" t="str">
        <f t="shared" ca="1" si="0"/>
        <v>VIGENTE</v>
      </c>
      <c r="F26" s="203" t="str">
        <f t="shared" ca="1" si="1"/>
        <v>OK</v>
      </c>
      <c r="G26" s="284" t="s">
        <v>1277</v>
      </c>
      <c r="H26" s="288" t="s">
        <v>1745</v>
      </c>
      <c r="I26" s="288" t="s">
        <v>4407</v>
      </c>
      <c r="J26" s="288" t="s">
        <v>4408</v>
      </c>
      <c r="K26" s="392" t="s">
        <v>1747</v>
      </c>
      <c r="L26" s="2017"/>
      <c r="M26" s="2017" t="str">
        <f t="shared" si="4"/>
        <v>D1307-65</v>
      </c>
      <c r="N26" s="2017" t="str">
        <f t="shared" si="5"/>
        <v/>
      </c>
      <c r="O26" s="1948"/>
      <c r="P26" s="1948"/>
      <c r="Q26" s="1948"/>
      <c r="R26" s="1948"/>
      <c r="S26" s="1948"/>
      <c r="T26" s="1948"/>
      <c r="U26" s="1948"/>
      <c r="V26" s="1948"/>
      <c r="W26" s="1948"/>
      <c r="X26" s="1948"/>
      <c r="Y26" s="1948"/>
      <c r="Z26" s="1948"/>
      <c r="AA26" s="1948"/>
      <c r="AB26" s="1948"/>
      <c r="AC26" s="1948"/>
      <c r="AD26" s="1948"/>
      <c r="AE26" s="1948"/>
      <c r="AF26" s="1948"/>
      <c r="AG26" s="1948"/>
      <c r="AH26" s="1948"/>
      <c r="AI26" s="1948"/>
      <c r="AJ26" s="1948"/>
      <c r="AK26" s="1948"/>
      <c r="AL26" s="1948"/>
    </row>
    <row r="27" spans="1:38" s="126" customFormat="1" ht="45">
      <c r="A27" s="393" t="s">
        <v>1587</v>
      </c>
      <c r="B27" s="284" t="s">
        <v>1864</v>
      </c>
      <c r="C27" s="287">
        <v>41953</v>
      </c>
      <c r="D27" s="203">
        <v>47423</v>
      </c>
      <c r="E27" s="203" t="str">
        <f t="shared" ca="1" si="0"/>
        <v>VIGENTE</v>
      </c>
      <c r="F27" s="203" t="str">
        <f t="shared" ca="1" si="1"/>
        <v>OK</v>
      </c>
      <c r="G27" s="284" t="s">
        <v>1277</v>
      </c>
      <c r="H27" s="288" t="s">
        <v>1865</v>
      </c>
      <c r="I27" s="288" t="s">
        <v>1866</v>
      </c>
      <c r="J27" s="394" t="s">
        <v>1868</v>
      </c>
      <c r="K27" s="392" t="s">
        <v>1867</v>
      </c>
      <c r="L27" s="2017"/>
      <c r="M27" s="2017" t="str">
        <f t="shared" si="4"/>
        <v>D1403-16</v>
      </c>
      <c r="N27" s="2017" t="str">
        <f t="shared" si="5"/>
        <v/>
      </c>
      <c r="O27" s="1948"/>
      <c r="P27" s="1948"/>
      <c r="Q27" s="1948"/>
      <c r="R27" s="1948"/>
      <c r="S27" s="1948"/>
      <c r="T27" s="1948"/>
      <c r="U27" s="1948"/>
      <c r="V27" s="1948"/>
      <c r="W27" s="1948"/>
      <c r="X27" s="1948"/>
      <c r="Y27" s="1948"/>
      <c r="Z27" s="1948"/>
      <c r="AA27" s="1948"/>
      <c r="AB27" s="1948"/>
      <c r="AC27" s="1948"/>
      <c r="AD27" s="1948"/>
      <c r="AE27" s="1948"/>
      <c r="AF27" s="1948"/>
      <c r="AG27" s="1948"/>
      <c r="AH27" s="1948"/>
      <c r="AI27" s="1948"/>
      <c r="AJ27" s="1948"/>
      <c r="AK27" s="1948"/>
      <c r="AL27" s="1948"/>
    </row>
    <row r="28" spans="1:38" s="126" customFormat="1" ht="45">
      <c r="A28" s="393" t="s">
        <v>1597</v>
      </c>
      <c r="B28" s="284" t="s">
        <v>1848</v>
      </c>
      <c r="C28" s="287">
        <v>41953</v>
      </c>
      <c r="D28" s="203">
        <v>47423</v>
      </c>
      <c r="E28" s="203" t="str">
        <f t="shared" ca="1" si="0"/>
        <v>VIGENTE</v>
      </c>
      <c r="F28" s="203" t="str">
        <f t="shared" ca="1" si="1"/>
        <v>OK</v>
      </c>
      <c r="G28" s="284" t="s">
        <v>1277</v>
      </c>
      <c r="H28" s="288" t="s">
        <v>1849</v>
      </c>
      <c r="I28" s="288" t="s">
        <v>1850</v>
      </c>
      <c r="J28" s="288" t="s">
        <v>1851</v>
      </c>
      <c r="K28" s="392" t="s">
        <v>1852</v>
      </c>
      <c r="L28" s="2017"/>
      <c r="M28" s="2017" t="str">
        <f t="shared" si="4"/>
        <v>D1411-49</v>
      </c>
      <c r="N28" s="2017" t="str">
        <f t="shared" si="5"/>
        <v/>
      </c>
      <c r="O28" s="1948"/>
      <c r="P28" s="1948"/>
      <c r="Q28" s="1948"/>
      <c r="R28" s="1948"/>
      <c r="S28" s="1948"/>
      <c r="T28" s="1948"/>
      <c r="U28" s="1948"/>
      <c r="V28" s="1948"/>
      <c r="W28" s="1948"/>
      <c r="X28" s="1948"/>
      <c r="Y28" s="1948"/>
      <c r="Z28" s="1948"/>
      <c r="AA28" s="1948"/>
      <c r="AB28" s="1948"/>
      <c r="AC28" s="1948"/>
      <c r="AD28" s="1948"/>
      <c r="AE28" s="1948"/>
      <c r="AF28" s="1948"/>
      <c r="AG28" s="1948"/>
      <c r="AH28" s="1948"/>
      <c r="AI28" s="1948"/>
      <c r="AJ28" s="1948"/>
      <c r="AK28" s="1948"/>
      <c r="AL28" s="1948"/>
    </row>
    <row r="29" spans="1:38" s="126" customFormat="1" ht="30">
      <c r="A29" s="393" t="s">
        <v>1587</v>
      </c>
      <c r="B29" s="284" t="s">
        <v>1854</v>
      </c>
      <c r="C29" s="287">
        <v>42322</v>
      </c>
      <c r="D29" s="203">
        <v>43770</v>
      </c>
      <c r="E29" s="203" t="str">
        <f t="shared" ca="1" si="0"/>
        <v>CADUCADO</v>
      </c>
      <c r="F29" s="203" t="str">
        <f t="shared" ca="1" si="1"/>
        <v>ALERTA</v>
      </c>
      <c r="G29" s="284" t="s">
        <v>1277</v>
      </c>
      <c r="H29" s="301" t="s">
        <v>1862</v>
      </c>
      <c r="I29" s="301" t="s">
        <v>1859</v>
      </c>
      <c r="J29" s="288" t="s">
        <v>1856</v>
      </c>
      <c r="K29" s="392" t="s">
        <v>1863</v>
      </c>
      <c r="L29" s="2017"/>
      <c r="M29" s="2017" t="str">
        <f t="shared" si="4"/>
        <v>D1411-50</v>
      </c>
      <c r="N29" s="2017" t="str">
        <f t="shared" si="5"/>
        <v/>
      </c>
      <c r="O29" s="1948"/>
      <c r="P29" s="1948"/>
      <c r="Q29" s="1948"/>
      <c r="R29" s="1948"/>
      <c r="S29" s="1948"/>
      <c r="T29" s="1948"/>
      <c r="U29" s="1948"/>
      <c r="V29" s="1948"/>
      <c r="W29" s="1948"/>
      <c r="X29" s="1948"/>
      <c r="Y29" s="1948"/>
      <c r="Z29" s="1948"/>
      <c r="AA29" s="1948"/>
      <c r="AB29" s="1948"/>
      <c r="AC29" s="1948"/>
      <c r="AD29" s="1948"/>
      <c r="AE29" s="1948"/>
      <c r="AF29" s="1948"/>
      <c r="AG29" s="1948"/>
      <c r="AH29" s="1948"/>
      <c r="AI29" s="1948"/>
      <c r="AJ29" s="1948"/>
      <c r="AK29" s="1948"/>
      <c r="AL29" s="1948"/>
    </row>
    <row r="30" spans="1:38" s="126" customFormat="1" ht="30">
      <c r="A30" s="393" t="s">
        <v>1587</v>
      </c>
      <c r="B30" s="284" t="s">
        <v>1858</v>
      </c>
      <c r="C30" s="287">
        <v>42322</v>
      </c>
      <c r="D30" s="203">
        <v>43770</v>
      </c>
      <c r="E30" s="203" t="str">
        <f t="shared" ca="1" si="0"/>
        <v>CADUCADO</v>
      </c>
      <c r="F30" s="203" t="str">
        <f t="shared" ca="1" si="1"/>
        <v>ALERTA</v>
      </c>
      <c r="G30" s="284" t="s">
        <v>1277</v>
      </c>
      <c r="H30" s="1324" t="s">
        <v>1861</v>
      </c>
      <c r="I30" s="1324" t="s">
        <v>1855</v>
      </c>
      <c r="J30" s="288" t="s">
        <v>1856</v>
      </c>
      <c r="K30" s="1325" t="s">
        <v>1857</v>
      </c>
      <c r="L30" s="2017"/>
      <c r="M30" s="2017" t="str">
        <f t="shared" si="4"/>
        <v>D1411-51</v>
      </c>
      <c r="N30" s="2017" t="str">
        <f t="shared" si="5"/>
        <v/>
      </c>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row>
    <row r="31" spans="1:38" s="126" customFormat="1" ht="30">
      <c r="A31" s="1126" t="s">
        <v>1587</v>
      </c>
      <c r="B31" s="284" t="s">
        <v>4506</v>
      </c>
      <c r="C31" s="1341">
        <v>42359</v>
      </c>
      <c r="D31" s="395">
        <v>47818</v>
      </c>
      <c r="E31" s="395" t="str">
        <f ca="1">IF(D31&lt;=$T$2,"CADUCADO","VIGENTE")</f>
        <v>VIGENTE</v>
      </c>
      <c r="F31" s="395" t="str">
        <f ca="1">IF($T$2&gt;=(EDATE(D31,-4)),"ALERTA","OK")</f>
        <v>OK</v>
      </c>
      <c r="G31" s="284" t="s">
        <v>1277</v>
      </c>
      <c r="H31" s="1326" t="s">
        <v>4507</v>
      </c>
      <c r="I31" s="1327" t="s">
        <v>4508</v>
      </c>
      <c r="J31" s="1326" t="s">
        <v>93</v>
      </c>
      <c r="K31" s="1325" t="s">
        <v>4509</v>
      </c>
      <c r="L31" s="2017"/>
      <c r="M31" s="2017"/>
      <c r="N31" s="2017"/>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row>
    <row r="32" spans="1:38" s="305" customFormat="1" ht="45.75" customHeight="1">
      <c r="A32" s="1126" t="s">
        <v>1587</v>
      </c>
      <c r="B32" s="284" t="s">
        <v>4510</v>
      </c>
      <c r="C32" s="287">
        <v>42359</v>
      </c>
      <c r="D32" s="395">
        <v>45992</v>
      </c>
      <c r="E32" s="395" t="str">
        <f ca="1">IF(D32&lt;=$T$2,"CADUCADO","VIGENTE")</f>
        <v>CADUCADO</v>
      </c>
      <c r="F32" s="395" t="str">
        <f ca="1">IF($T$2&gt;=(EDATE(D32,-4)),"ALERTA","OK")</f>
        <v>ALERTA</v>
      </c>
      <c r="G32" s="1328" t="s">
        <v>1277</v>
      </c>
      <c r="H32" s="1329" t="s">
        <v>4511</v>
      </c>
      <c r="I32" s="1330" t="s">
        <v>4512</v>
      </c>
      <c r="J32" s="1331" t="s">
        <v>4513</v>
      </c>
      <c r="K32" s="1325" t="s">
        <v>4514</v>
      </c>
      <c r="L32" s="2288"/>
      <c r="M32" s="2127"/>
      <c r="N32" s="2127"/>
      <c r="O32" s="1953"/>
      <c r="P32" s="1953"/>
      <c r="Q32" s="1953"/>
      <c r="R32" s="1953"/>
      <c r="S32" s="1953"/>
      <c r="T32" s="1953"/>
      <c r="U32" s="1953"/>
      <c r="V32" s="1953"/>
      <c r="W32" s="1953"/>
      <c r="X32" s="1953"/>
      <c r="Y32" s="1953"/>
      <c r="Z32" s="1953"/>
      <c r="AA32" s="1953"/>
      <c r="AB32" s="1953"/>
      <c r="AC32" s="1953"/>
      <c r="AD32" s="1953"/>
      <c r="AE32" s="1953"/>
      <c r="AF32" s="1953"/>
      <c r="AG32" s="1953"/>
      <c r="AH32" s="1953"/>
      <c r="AI32" s="1953"/>
      <c r="AJ32" s="1953"/>
      <c r="AK32" s="1953"/>
      <c r="AL32" s="1953"/>
    </row>
    <row r="33" spans="1:38" s="305" customFormat="1" ht="45.75" customHeight="1">
      <c r="A33" s="1126" t="s">
        <v>1587</v>
      </c>
      <c r="B33" s="284" t="s">
        <v>4515</v>
      </c>
      <c r="C33" s="287">
        <v>42359</v>
      </c>
      <c r="D33" s="395">
        <v>45992</v>
      </c>
      <c r="E33" s="395" t="str">
        <f ca="1">IF(D33&lt;=$T$2,"CADUCADO","VIGENTE")</f>
        <v>CADUCADO</v>
      </c>
      <c r="F33" s="395" t="str">
        <f ca="1">IF($T$2&gt;=(EDATE(D33,-4)),"ALERTA","OK")</f>
        <v>ALERTA</v>
      </c>
      <c r="G33" s="284" t="s">
        <v>1277</v>
      </c>
      <c r="H33" s="1331" t="s">
        <v>4516</v>
      </c>
      <c r="I33" s="1332" t="s">
        <v>4517</v>
      </c>
      <c r="J33" s="1331" t="s">
        <v>117</v>
      </c>
      <c r="K33" s="1325" t="s">
        <v>4518</v>
      </c>
      <c r="L33" s="2127"/>
      <c r="M33" s="2127"/>
      <c r="N33" s="2127"/>
      <c r="O33" s="1953"/>
      <c r="P33" s="1953"/>
      <c r="Q33" s="1953"/>
      <c r="R33" s="1953"/>
      <c r="S33" s="1953"/>
      <c r="T33" s="1953"/>
      <c r="U33" s="1953"/>
      <c r="V33" s="1953"/>
      <c r="W33" s="1953"/>
      <c r="X33" s="1953"/>
      <c r="Y33" s="1953"/>
      <c r="Z33" s="1953"/>
      <c r="AA33" s="1953"/>
      <c r="AB33" s="1953"/>
      <c r="AC33" s="1953"/>
      <c r="AD33" s="1953"/>
      <c r="AE33" s="1953"/>
      <c r="AF33" s="1953"/>
      <c r="AG33" s="1953"/>
      <c r="AH33" s="1953"/>
      <c r="AI33" s="1953"/>
      <c r="AJ33" s="1953"/>
      <c r="AK33" s="1953"/>
      <c r="AL33" s="1953"/>
    </row>
    <row r="34" spans="1:38" s="305" customFormat="1" ht="45">
      <c r="A34" s="1126" t="s">
        <v>1587</v>
      </c>
      <c r="B34" s="284" t="s">
        <v>4519</v>
      </c>
      <c r="C34" s="287">
        <v>42359</v>
      </c>
      <c r="D34" s="395">
        <v>45992</v>
      </c>
      <c r="E34" s="395" t="str">
        <f ca="1">IF(D34&lt;=$T$2,"CADUCADO","VIGENTE")</f>
        <v>CADUCADO</v>
      </c>
      <c r="F34" s="395" t="str">
        <f ca="1">IF($T$2&gt;=(EDATE(D34,-4)),"ALERTA","OK")</f>
        <v>ALERTA</v>
      </c>
      <c r="G34" s="284" t="s">
        <v>1277</v>
      </c>
      <c r="H34" s="1326" t="s">
        <v>4520</v>
      </c>
      <c r="I34" s="1327" t="s">
        <v>4521</v>
      </c>
      <c r="J34" s="1327" t="s">
        <v>4522</v>
      </c>
      <c r="K34" s="1325" t="s">
        <v>4523</v>
      </c>
      <c r="L34" s="2127"/>
      <c r="M34" s="2127"/>
      <c r="N34" s="2127"/>
      <c r="O34" s="1953"/>
      <c r="P34" s="1953"/>
      <c r="Q34" s="1953"/>
      <c r="R34" s="1953"/>
      <c r="S34" s="1953"/>
      <c r="T34" s="1953"/>
      <c r="U34" s="1953"/>
      <c r="V34" s="1953"/>
      <c r="W34" s="1953"/>
      <c r="X34" s="1953"/>
      <c r="Y34" s="1953"/>
      <c r="Z34" s="1953"/>
      <c r="AA34" s="1953"/>
      <c r="AB34" s="1953"/>
      <c r="AC34" s="1953"/>
      <c r="AD34" s="1953"/>
      <c r="AE34" s="1953"/>
      <c r="AF34" s="1953"/>
      <c r="AG34" s="1953"/>
      <c r="AH34" s="1953"/>
      <c r="AI34" s="1953"/>
      <c r="AJ34" s="1953"/>
      <c r="AK34" s="1953"/>
      <c r="AL34" s="1953"/>
    </row>
    <row r="35" spans="1:38" s="126" customFormat="1" ht="45">
      <c r="A35" s="393" t="s">
        <v>1587</v>
      </c>
      <c r="B35" s="284" t="s">
        <v>2197</v>
      </c>
      <c r="C35" s="287">
        <v>42412</v>
      </c>
      <c r="D35" s="395">
        <v>46054</v>
      </c>
      <c r="E35" s="395" t="str">
        <f t="shared" ca="1" si="0"/>
        <v>CADUCADO</v>
      </c>
      <c r="F35" s="395" t="str">
        <f t="shared" ca="1" si="1"/>
        <v>ALERTA</v>
      </c>
      <c r="G35" s="284" t="s">
        <v>1277</v>
      </c>
      <c r="H35" s="1333" t="s">
        <v>4524</v>
      </c>
      <c r="I35" s="1334" t="s">
        <v>2199</v>
      </c>
      <c r="J35" s="288" t="s">
        <v>2215</v>
      </c>
      <c r="K35" s="1335" t="s">
        <v>2198</v>
      </c>
      <c r="L35" s="2017"/>
      <c r="M35" s="2017" t="str">
        <f>IF(ISNUMBER(FIND("/",$B30,1)),MID($B30,1,FIND("/",$B30,1)-1),$B30)</f>
        <v>D1411-52</v>
      </c>
      <c r="N35" s="2017" t="str">
        <f>IF(ISNUMBER(FIND("/",$B30,1)),MID($B30,FIND("/",$B30,1)+1,LEN($B30)),"")</f>
        <v/>
      </c>
      <c r="O35" s="1948"/>
      <c r="P35" s="1948"/>
      <c r="Q35" s="1948"/>
      <c r="R35" s="1948"/>
      <c r="S35" s="1948"/>
      <c r="T35" s="1948"/>
      <c r="U35" s="1948"/>
      <c r="V35" s="1948"/>
      <c r="W35" s="1948"/>
      <c r="X35" s="1948"/>
      <c r="Y35" s="1948"/>
      <c r="Z35" s="1948"/>
      <c r="AA35" s="1948"/>
      <c r="AB35" s="1948"/>
      <c r="AC35" s="1948"/>
      <c r="AD35" s="1948"/>
      <c r="AE35" s="1948"/>
      <c r="AF35" s="1948"/>
      <c r="AG35" s="1948"/>
      <c r="AH35" s="1948"/>
      <c r="AI35" s="1948"/>
      <c r="AJ35" s="1948"/>
      <c r="AK35" s="1948"/>
      <c r="AL35" s="1948"/>
    </row>
    <row r="36" spans="1:38" s="126" customFormat="1" ht="45">
      <c r="A36" s="393" t="s">
        <v>1587</v>
      </c>
      <c r="B36" s="284" t="s">
        <v>2202</v>
      </c>
      <c r="C36" s="287">
        <v>42412</v>
      </c>
      <c r="D36" s="395">
        <v>46054</v>
      </c>
      <c r="E36" s="395" t="str">
        <f t="shared" ca="1" si="0"/>
        <v>CADUCADO</v>
      </c>
      <c r="F36" s="395" t="str">
        <f t="shared" ca="1" si="1"/>
        <v>ALERTA</v>
      </c>
      <c r="G36" s="284" t="s">
        <v>1277</v>
      </c>
      <c r="H36" s="288" t="s">
        <v>2200</v>
      </c>
      <c r="I36" s="288" t="s">
        <v>2203</v>
      </c>
      <c r="J36" s="288" t="s">
        <v>2204</v>
      </c>
      <c r="K36" s="392" t="s">
        <v>2205</v>
      </c>
      <c r="L36" s="2017"/>
      <c r="M36" s="2017" t="str">
        <f t="shared" si="4"/>
        <v>D1602-07</v>
      </c>
      <c r="N36" s="2017" t="str">
        <f t="shared" si="5"/>
        <v/>
      </c>
      <c r="O36" s="1948"/>
      <c r="P36" s="1948"/>
      <c r="Q36" s="1948"/>
      <c r="R36" s="1948"/>
      <c r="S36" s="1948"/>
      <c r="T36" s="1948"/>
      <c r="U36" s="1948"/>
      <c r="V36" s="1948"/>
      <c r="W36" s="1948"/>
      <c r="X36" s="1948"/>
      <c r="Y36" s="1948"/>
      <c r="Z36" s="1948"/>
      <c r="AA36" s="1948"/>
      <c r="AB36" s="1948"/>
      <c r="AC36" s="1948"/>
      <c r="AD36" s="1948"/>
      <c r="AE36" s="1948"/>
      <c r="AF36" s="1948"/>
      <c r="AG36" s="1948"/>
      <c r="AH36" s="1948"/>
      <c r="AI36" s="1948"/>
      <c r="AJ36" s="1948"/>
      <c r="AK36" s="1948"/>
      <c r="AL36" s="1948"/>
    </row>
    <row r="37" spans="1:38" s="126" customFormat="1" ht="45">
      <c r="A37" s="393" t="s">
        <v>1587</v>
      </c>
      <c r="B37" s="284" t="s">
        <v>2206</v>
      </c>
      <c r="C37" s="287">
        <v>42412</v>
      </c>
      <c r="D37" s="395">
        <v>46054</v>
      </c>
      <c r="E37" s="395" t="str">
        <f t="shared" ca="1" si="0"/>
        <v>CADUCADO</v>
      </c>
      <c r="F37" s="395" t="str">
        <f t="shared" ca="1" si="1"/>
        <v>ALERTA</v>
      </c>
      <c r="G37" s="284" t="s">
        <v>1277</v>
      </c>
      <c r="H37" s="288" t="s">
        <v>2207</v>
      </c>
      <c r="I37" s="288" t="s">
        <v>2208</v>
      </c>
      <c r="J37" s="288" t="s">
        <v>2209</v>
      </c>
      <c r="K37" s="392" t="s">
        <v>2210</v>
      </c>
      <c r="L37" s="2017"/>
      <c r="M37" s="2017" t="str">
        <f t="shared" si="4"/>
        <v>D1602-11</v>
      </c>
      <c r="N37" s="2017" t="str">
        <f t="shared" si="5"/>
        <v/>
      </c>
      <c r="O37" s="1948"/>
      <c r="P37" s="1948"/>
      <c r="Q37" s="1948"/>
      <c r="R37" s="1948"/>
      <c r="S37" s="1948"/>
      <c r="T37" s="1948"/>
      <c r="U37" s="1948"/>
      <c r="V37" s="1948"/>
      <c r="W37" s="1948"/>
      <c r="X37" s="1948"/>
      <c r="Y37" s="1948"/>
      <c r="Z37" s="1948"/>
      <c r="AA37" s="1948"/>
      <c r="AB37" s="1948"/>
      <c r="AC37" s="1948"/>
      <c r="AD37" s="1948"/>
      <c r="AE37" s="1948"/>
      <c r="AF37" s="1948"/>
      <c r="AG37" s="1948"/>
      <c r="AH37" s="1948"/>
      <c r="AI37" s="1948"/>
      <c r="AJ37" s="1948"/>
      <c r="AK37" s="1948"/>
      <c r="AL37" s="1948"/>
    </row>
    <row r="38" spans="1:38" s="126" customFormat="1" ht="45">
      <c r="A38" s="393" t="s">
        <v>1587</v>
      </c>
      <c r="B38" s="284" t="s">
        <v>2201</v>
      </c>
      <c r="C38" s="287">
        <v>42412</v>
      </c>
      <c r="D38" s="395">
        <v>46054</v>
      </c>
      <c r="E38" s="395" t="str">
        <f t="shared" ca="1" si="0"/>
        <v>CADUCADO</v>
      </c>
      <c r="F38" s="395" t="str">
        <f t="shared" ca="1" si="1"/>
        <v>ALERTA</v>
      </c>
      <c r="G38" s="284" t="s">
        <v>1277</v>
      </c>
      <c r="H38" s="288" t="s">
        <v>2211</v>
      </c>
      <c r="I38" s="301" t="s">
        <v>2213</v>
      </c>
      <c r="J38" s="288" t="s">
        <v>2216</v>
      </c>
      <c r="K38" s="392" t="s">
        <v>2214</v>
      </c>
      <c r="L38" s="2017"/>
      <c r="M38" s="2017" t="str">
        <f t="shared" si="4"/>
        <v>D1602-09</v>
      </c>
      <c r="N38" s="2017" t="str">
        <f t="shared" si="5"/>
        <v/>
      </c>
      <c r="O38" s="1948"/>
      <c r="P38" s="1948"/>
      <c r="Q38" s="1948"/>
      <c r="R38" s="1948"/>
      <c r="S38" s="1948"/>
      <c r="T38" s="1948"/>
      <c r="U38" s="1948"/>
      <c r="V38" s="1948"/>
      <c r="W38" s="1948"/>
      <c r="X38" s="1948"/>
      <c r="Y38" s="1948"/>
      <c r="Z38" s="1948"/>
      <c r="AA38" s="1948"/>
      <c r="AB38" s="1948"/>
      <c r="AC38" s="1948"/>
      <c r="AD38" s="1948"/>
      <c r="AE38" s="1948"/>
      <c r="AF38" s="1948"/>
      <c r="AG38" s="1948"/>
      <c r="AH38" s="1948"/>
      <c r="AI38" s="1948"/>
      <c r="AJ38" s="1948"/>
      <c r="AK38" s="1948"/>
      <c r="AL38" s="1948"/>
    </row>
    <row r="39" spans="1:38" s="126" customFormat="1" ht="30">
      <c r="A39" s="393" t="s">
        <v>1587</v>
      </c>
      <c r="B39" s="284" t="s">
        <v>2212</v>
      </c>
      <c r="C39" s="287">
        <v>42412</v>
      </c>
      <c r="D39" s="395">
        <v>46054</v>
      </c>
      <c r="E39" s="395" t="str">
        <f t="shared" ca="1" si="0"/>
        <v>CADUCADO</v>
      </c>
      <c r="F39" s="395" t="str">
        <f t="shared" ca="1" si="1"/>
        <v>ALERTA</v>
      </c>
      <c r="G39" s="284" t="s">
        <v>1277</v>
      </c>
      <c r="H39" s="288" t="s">
        <v>2217</v>
      </c>
      <c r="I39" s="288" t="s">
        <v>2218</v>
      </c>
      <c r="J39" s="288" t="s">
        <v>2219</v>
      </c>
      <c r="K39" s="392" t="s">
        <v>2220</v>
      </c>
      <c r="L39" s="2017"/>
      <c r="M39" s="2017" t="str">
        <f t="shared" si="4"/>
        <v>D1602-08</v>
      </c>
      <c r="N39" s="2017" t="str">
        <f t="shared" si="5"/>
        <v/>
      </c>
      <c r="O39" s="1948"/>
      <c r="P39" s="1948"/>
      <c r="Q39" s="1948"/>
      <c r="R39" s="1948"/>
      <c r="S39" s="1948"/>
      <c r="T39" s="1948"/>
      <c r="U39" s="1948"/>
      <c r="V39" s="1948"/>
      <c r="W39" s="1948"/>
      <c r="X39" s="1948"/>
      <c r="Y39" s="1948"/>
      <c r="Z39" s="1948"/>
      <c r="AA39" s="1948"/>
      <c r="AB39" s="1948"/>
      <c r="AC39" s="1948"/>
      <c r="AD39" s="1948"/>
      <c r="AE39" s="1948"/>
      <c r="AF39" s="1948"/>
      <c r="AG39" s="1948"/>
      <c r="AH39" s="1948"/>
      <c r="AI39" s="1948"/>
      <c r="AJ39" s="1948"/>
      <c r="AK39" s="1948"/>
      <c r="AL39" s="1948"/>
    </row>
    <row r="40" spans="1:38" s="126" customFormat="1" ht="45">
      <c r="A40" s="393" t="s">
        <v>1587</v>
      </c>
      <c r="B40" s="284" t="s">
        <v>2413</v>
      </c>
      <c r="C40" s="287">
        <v>42520</v>
      </c>
      <c r="D40" s="395">
        <v>46143</v>
      </c>
      <c r="E40" s="395" t="str">
        <f t="shared" ca="1" si="0"/>
        <v>CADUCADO</v>
      </c>
      <c r="F40" s="395" t="str">
        <f t="shared" ca="1" si="1"/>
        <v>ALERTA</v>
      </c>
      <c r="G40" s="284" t="s">
        <v>1277</v>
      </c>
      <c r="H40" s="288" t="s">
        <v>2414</v>
      </c>
      <c r="I40" s="301" t="s">
        <v>2415</v>
      </c>
      <c r="J40" s="394" t="s">
        <v>2416</v>
      </c>
      <c r="K40" s="392" t="s">
        <v>2417</v>
      </c>
      <c r="L40" s="2017"/>
      <c r="M40" s="2017" t="str">
        <f t="shared" si="4"/>
        <v>D1602-10</v>
      </c>
      <c r="N40" s="2017" t="str">
        <f t="shared" si="5"/>
        <v/>
      </c>
      <c r="O40" s="1948"/>
      <c r="P40" s="1948"/>
      <c r="Q40" s="1948"/>
      <c r="R40" s="1948"/>
      <c r="S40" s="1948"/>
      <c r="T40" s="1948"/>
      <c r="U40" s="1948"/>
      <c r="V40" s="1948"/>
      <c r="W40" s="1948"/>
      <c r="X40" s="1948"/>
      <c r="Y40" s="1948"/>
      <c r="Z40" s="1948"/>
      <c r="AA40" s="1948"/>
      <c r="AB40" s="1948"/>
      <c r="AC40" s="1948"/>
      <c r="AD40" s="1948"/>
      <c r="AE40" s="1948"/>
      <c r="AF40" s="1948"/>
      <c r="AG40" s="1948"/>
      <c r="AH40" s="1948"/>
      <c r="AI40" s="1948"/>
      <c r="AJ40" s="1948"/>
      <c r="AK40" s="1948"/>
      <c r="AL40" s="1948"/>
    </row>
    <row r="41" spans="1:38" s="126" customFormat="1" ht="45">
      <c r="A41" s="393" t="s">
        <v>1587</v>
      </c>
      <c r="B41" s="284" t="s">
        <v>2419</v>
      </c>
      <c r="C41" s="287">
        <v>42520</v>
      </c>
      <c r="D41" s="395">
        <v>46143</v>
      </c>
      <c r="E41" s="395" t="str">
        <f t="shared" ca="1" si="0"/>
        <v>CADUCADO</v>
      </c>
      <c r="F41" s="395" t="str">
        <f t="shared" ca="1" si="1"/>
        <v>ALERTA</v>
      </c>
      <c r="G41" s="284" t="s">
        <v>1277</v>
      </c>
      <c r="H41" s="288" t="s">
        <v>2418</v>
      </c>
      <c r="I41" s="301" t="s">
        <v>2420</v>
      </c>
      <c r="J41" s="394" t="s">
        <v>93</v>
      </c>
      <c r="K41" s="392" t="s">
        <v>2421</v>
      </c>
      <c r="L41" s="2017"/>
      <c r="M41" s="2017" t="str">
        <f t="shared" si="4"/>
        <v>D1605-48</v>
      </c>
      <c r="N41" s="2017" t="str">
        <f t="shared" si="5"/>
        <v/>
      </c>
      <c r="O41" s="1948"/>
      <c r="P41" s="1948"/>
      <c r="Q41" s="1948"/>
      <c r="R41" s="1948"/>
      <c r="S41" s="1948"/>
      <c r="T41" s="1948"/>
      <c r="U41" s="1948"/>
      <c r="V41" s="1948"/>
      <c r="W41" s="1948"/>
      <c r="X41" s="1948"/>
      <c r="Y41" s="1948"/>
      <c r="Z41" s="1948"/>
      <c r="AA41" s="1948"/>
      <c r="AB41" s="1948"/>
      <c r="AC41" s="1948"/>
      <c r="AD41" s="1948"/>
      <c r="AE41" s="1948"/>
      <c r="AF41" s="1948"/>
      <c r="AG41" s="1948"/>
      <c r="AH41" s="1948"/>
      <c r="AI41" s="1948"/>
      <c r="AJ41" s="1948"/>
      <c r="AK41" s="1948"/>
      <c r="AL41" s="1948"/>
    </row>
    <row r="42" spans="1:38" s="126" customFormat="1" ht="47.25" customHeight="1">
      <c r="A42" s="393" t="s">
        <v>1587</v>
      </c>
      <c r="B42" s="284" t="s">
        <v>2422</v>
      </c>
      <c r="C42" s="287">
        <v>42520</v>
      </c>
      <c r="D42" s="395">
        <v>46143</v>
      </c>
      <c r="E42" s="395" t="str">
        <f t="shared" ca="1" si="0"/>
        <v>CADUCADO</v>
      </c>
      <c r="F42" s="395" t="str">
        <f t="shared" ca="1" si="1"/>
        <v>ALERTA</v>
      </c>
      <c r="G42" s="284" t="s">
        <v>1277</v>
      </c>
      <c r="H42" s="394" t="s">
        <v>2423</v>
      </c>
      <c r="I42" s="301" t="s">
        <v>2424</v>
      </c>
      <c r="J42" s="394" t="s">
        <v>93</v>
      </c>
      <c r="K42" s="392" t="s">
        <v>2425</v>
      </c>
      <c r="L42" s="2017"/>
      <c r="M42" s="2017" t="str">
        <f t="shared" si="4"/>
        <v>D1605-46</v>
      </c>
      <c r="N42" s="2017"/>
      <c r="O42" s="1948"/>
      <c r="P42" s="1948"/>
      <c r="Q42" s="1948"/>
      <c r="R42" s="1948"/>
      <c r="S42" s="1948"/>
      <c r="T42" s="1948"/>
      <c r="U42" s="1948"/>
      <c r="V42" s="1948"/>
      <c r="W42" s="1948"/>
      <c r="X42" s="1948"/>
      <c r="Y42" s="1948"/>
      <c r="Z42" s="1948"/>
      <c r="AA42" s="1948"/>
      <c r="AB42" s="1948"/>
      <c r="AC42" s="1948"/>
      <c r="AD42" s="1948"/>
      <c r="AE42" s="1948"/>
      <c r="AF42" s="1948"/>
      <c r="AG42" s="1948"/>
      <c r="AH42" s="1948"/>
      <c r="AI42" s="1948"/>
      <c r="AJ42" s="1948"/>
      <c r="AK42" s="1948"/>
      <c r="AL42" s="1948"/>
    </row>
    <row r="43" spans="1:38" s="126" customFormat="1" ht="45">
      <c r="A43" s="393" t="s">
        <v>1587</v>
      </c>
      <c r="B43" s="284" t="s">
        <v>2426</v>
      </c>
      <c r="C43" s="287">
        <v>42520</v>
      </c>
      <c r="D43" s="395">
        <v>46143</v>
      </c>
      <c r="E43" s="395" t="str">
        <f t="shared" ca="1" si="0"/>
        <v>CADUCADO</v>
      </c>
      <c r="F43" s="395" t="str">
        <f t="shared" ca="1" si="1"/>
        <v>ALERTA</v>
      </c>
      <c r="G43" s="284" t="s">
        <v>1277</v>
      </c>
      <c r="H43" s="288" t="s">
        <v>2427</v>
      </c>
      <c r="I43" s="301" t="s">
        <v>2428</v>
      </c>
      <c r="J43" s="394" t="s">
        <v>93</v>
      </c>
      <c r="K43" s="392" t="s">
        <v>2429</v>
      </c>
      <c r="L43" s="2017"/>
      <c r="M43" s="2017" t="str">
        <f t="shared" si="4"/>
        <v>D1605-47</v>
      </c>
      <c r="N43" s="2017"/>
      <c r="O43" s="1948"/>
      <c r="P43" s="1948"/>
      <c r="Q43" s="1948"/>
      <c r="R43" s="1948"/>
      <c r="S43" s="1948"/>
      <c r="T43" s="1948"/>
      <c r="U43" s="1948"/>
      <c r="V43" s="1948"/>
      <c r="W43" s="1948"/>
      <c r="X43" s="1948"/>
      <c r="Y43" s="1948"/>
      <c r="Z43" s="1948"/>
      <c r="AA43" s="1948"/>
      <c r="AB43" s="1948"/>
      <c r="AC43" s="1948"/>
      <c r="AD43" s="1948"/>
      <c r="AE43" s="1948"/>
      <c r="AF43" s="1948"/>
      <c r="AG43" s="1948"/>
      <c r="AH43" s="1948"/>
      <c r="AI43" s="1948"/>
      <c r="AJ43" s="1948"/>
      <c r="AK43" s="1948"/>
      <c r="AL43" s="1948"/>
    </row>
    <row r="44" spans="1:38" s="126" customFormat="1" ht="60">
      <c r="A44" s="393" t="s">
        <v>1587</v>
      </c>
      <c r="B44" s="284" t="s">
        <v>2438</v>
      </c>
      <c r="C44" s="287">
        <v>42564</v>
      </c>
      <c r="D44" s="395">
        <v>44378</v>
      </c>
      <c r="E44" s="395" t="str">
        <f t="shared" ca="1" si="0"/>
        <v>CADUCADO</v>
      </c>
      <c r="F44" s="395" t="str">
        <f t="shared" ca="1" si="1"/>
        <v>ALERTA</v>
      </c>
      <c r="G44" s="284" t="s">
        <v>1277</v>
      </c>
      <c r="H44" s="394" t="s">
        <v>2437</v>
      </c>
      <c r="I44" s="301" t="s">
        <v>2439</v>
      </c>
      <c r="J44" s="288" t="s">
        <v>2440</v>
      </c>
      <c r="K44" s="392" t="s">
        <v>2441</v>
      </c>
      <c r="L44" s="2017"/>
      <c r="M44" s="2017" t="str">
        <f t="shared" si="4"/>
        <v>D1605-45</v>
      </c>
      <c r="N44" s="2017"/>
      <c r="O44" s="1948"/>
      <c r="P44" s="1948"/>
      <c r="Q44" s="1948"/>
      <c r="R44" s="1948"/>
      <c r="S44" s="1948"/>
      <c r="T44" s="1948"/>
      <c r="U44" s="1948"/>
      <c r="V44" s="1948"/>
      <c r="W44" s="1948"/>
      <c r="X44" s="1948"/>
      <c r="Y44" s="1948"/>
      <c r="Z44" s="1948"/>
      <c r="AA44" s="1948"/>
      <c r="AB44" s="1948"/>
      <c r="AC44" s="1948"/>
      <c r="AD44" s="1948"/>
      <c r="AE44" s="1948"/>
      <c r="AF44" s="1948"/>
      <c r="AG44" s="1948"/>
      <c r="AH44" s="1948"/>
      <c r="AI44" s="1948"/>
      <c r="AJ44" s="1948"/>
      <c r="AK44" s="1948"/>
      <c r="AL44" s="1948"/>
    </row>
    <row r="45" spans="1:38" s="126" customFormat="1" ht="75">
      <c r="A45" s="393" t="s">
        <v>1587</v>
      </c>
      <c r="B45" s="284" t="s">
        <v>2443</v>
      </c>
      <c r="C45" s="287">
        <v>42564</v>
      </c>
      <c r="D45" s="395">
        <v>44378</v>
      </c>
      <c r="E45" s="395" t="str">
        <f t="shared" ca="1" si="0"/>
        <v>CADUCADO</v>
      </c>
      <c r="F45" s="395" t="str">
        <f t="shared" ca="1" si="1"/>
        <v>ALERTA</v>
      </c>
      <c r="G45" s="284" t="s">
        <v>1277</v>
      </c>
      <c r="H45" s="288" t="s">
        <v>2444</v>
      </c>
      <c r="I45" s="301" t="s">
        <v>2445</v>
      </c>
      <c r="J45" s="288" t="s">
        <v>2447</v>
      </c>
      <c r="K45" s="392" t="s">
        <v>2446</v>
      </c>
      <c r="L45" s="2017"/>
      <c r="M45" s="2017" t="str">
        <f t="shared" si="4"/>
        <v>D1607-65</v>
      </c>
      <c r="N45" s="2017"/>
      <c r="O45" s="1948"/>
      <c r="P45" s="1948"/>
      <c r="Q45" s="1948"/>
      <c r="R45" s="1948"/>
      <c r="S45" s="1948"/>
      <c r="T45" s="1948"/>
      <c r="U45" s="1948"/>
      <c r="V45" s="1948"/>
      <c r="W45" s="1948"/>
      <c r="X45" s="1948"/>
      <c r="Y45" s="1948"/>
      <c r="Z45" s="1948"/>
      <c r="AA45" s="1948"/>
      <c r="AB45" s="1948"/>
      <c r="AC45" s="1948"/>
      <c r="AD45" s="1948"/>
      <c r="AE45" s="1948"/>
      <c r="AF45" s="1948"/>
      <c r="AG45" s="1948"/>
      <c r="AH45" s="1948"/>
      <c r="AI45" s="1948"/>
      <c r="AJ45" s="1948"/>
      <c r="AK45" s="1948"/>
      <c r="AL45" s="1948"/>
    </row>
    <row r="46" spans="1:38" s="126" customFormat="1" ht="60">
      <c r="A46" s="393" t="s">
        <v>1587</v>
      </c>
      <c r="B46" s="284" t="s">
        <v>2442</v>
      </c>
      <c r="C46" s="287">
        <v>42564</v>
      </c>
      <c r="D46" s="395">
        <v>44378</v>
      </c>
      <c r="E46" s="395" t="str">
        <f t="shared" ca="1" si="0"/>
        <v>CADUCADO</v>
      </c>
      <c r="F46" s="395" t="str">
        <f t="shared" ca="1" si="1"/>
        <v>ALERTA</v>
      </c>
      <c r="G46" s="284" t="s">
        <v>1277</v>
      </c>
      <c r="H46" s="288" t="s">
        <v>2448</v>
      </c>
      <c r="I46" s="301" t="s">
        <v>2449</v>
      </c>
      <c r="J46" s="394" t="s">
        <v>2451</v>
      </c>
      <c r="K46" s="392" t="s">
        <v>2450</v>
      </c>
      <c r="L46" s="2017"/>
      <c r="M46" s="2017" t="str">
        <f t="shared" si="4"/>
        <v>D1607-67</v>
      </c>
      <c r="N46" s="2017"/>
      <c r="O46" s="1948"/>
      <c r="P46" s="1948"/>
      <c r="Q46" s="1948"/>
      <c r="R46" s="1948"/>
      <c r="S46" s="1948"/>
      <c r="T46" s="1948"/>
      <c r="U46" s="1948"/>
      <c r="V46" s="1948"/>
      <c r="W46" s="1948"/>
      <c r="X46" s="1948"/>
      <c r="Y46" s="1948"/>
      <c r="Z46" s="1948"/>
      <c r="AA46" s="1948"/>
      <c r="AB46" s="1948"/>
      <c r="AC46" s="1948"/>
      <c r="AD46" s="1948"/>
      <c r="AE46" s="1948"/>
      <c r="AF46" s="1948"/>
      <c r="AG46" s="1948"/>
      <c r="AH46" s="1948"/>
      <c r="AI46" s="1948"/>
      <c r="AJ46" s="1948"/>
      <c r="AK46" s="1948"/>
      <c r="AL46" s="1948"/>
    </row>
    <row r="47" spans="1:38" s="126" customFormat="1" ht="45">
      <c r="A47" s="393" t="s">
        <v>1587</v>
      </c>
      <c r="B47" s="284" t="s">
        <v>2452</v>
      </c>
      <c r="C47" s="287">
        <v>42542</v>
      </c>
      <c r="D47" s="395">
        <v>44348</v>
      </c>
      <c r="E47" s="395" t="str">
        <f t="shared" ca="1" si="0"/>
        <v>CADUCADO</v>
      </c>
      <c r="F47" s="395" t="str">
        <f t="shared" ca="1" si="1"/>
        <v>ALERTA</v>
      </c>
      <c r="G47" s="284" t="s">
        <v>1277</v>
      </c>
      <c r="H47" s="394" t="s">
        <v>2455</v>
      </c>
      <c r="I47" s="288" t="s">
        <v>2453</v>
      </c>
      <c r="J47" s="288" t="s">
        <v>1856</v>
      </c>
      <c r="K47" s="392" t="s">
        <v>2454</v>
      </c>
      <c r="L47" s="2017"/>
      <c r="M47" s="2017" t="str">
        <f t="shared" si="4"/>
        <v>D1607-66</v>
      </c>
      <c r="N47" s="2017"/>
      <c r="O47" s="1948"/>
      <c r="P47" s="1948"/>
      <c r="Q47" s="1948"/>
      <c r="R47" s="1948"/>
      <c r="S47" s="1948"/>
      <c r="T47" s="1948"/>
      <c r="U47" s="1948"/>
      <c r="V47" s="1948"/>
      <c r="W47" s="1948"/>
      <c r="X47" s="1948"/>
      <c r="Y47" s="1948"/>
      <c r="Z47" s="1948"/>
      <c r="AA47" s="1948"/>
      <c r="AB47" s="1948"/>
      <c r="AC47" s="1948"/>
      <c r="AD47" s="1948"/>
      <c r="AE47" s="1948"/>
      <c r="AF47" s="1948"/>
      <c r="AG47" s="1948"/>
      <c r="AH47" s="1948"/>
      <c r="AI47" s="1948"/>
      <c r="AJ47" s="1948"/>
      <c r="AK47" s="1948"/>
      <c r="AL47" s="1948"/>
    </row>
    <row r="48" spans="1:38" s="126" customFormat="1" ht="30">
      <c r="A48" s="393" t="s">
        <v>1587</v>
      </c>
      <c r="B48" s="284" t="s">
        <v>2456</v>
      </c>
      <c r="C48" s="287">
        <v>42542</v>
      </c>
      <c r="D48" s="395">
        <v>44348</v>
      </c>
      <c r="E48" s="395" t="str">
        <f t="shared" ca="1" si="0"/>
        <v>CADUCADO</v>
      </c>
      <c r="F48" s="395" t="str">
        <f t="shared" ca="1" si="1"/>
        <v>ALERTA</v>
      </c>
      <c r="G48" s="284" t="s">
        <v>1277</v>
      </c>
      <c r="H48" s="394" t="s">
        <v>2459</v>
      </c>
      <c r="I48" s="301" t="s">
        <v>2457</v>
      </c>
      <c r="J48" s="288" t="s">
        <v>1856</v>
      </c>
      <c r="K48" s="392" t="s">
        <v>2458</v>
      </c>
      <c r="L48" s="2017"/>
      <c r="M48" s="2017" t="str">
        <f t="shared" si="4"/>
        <v>D1606-59</v>
      </c>
      <c r="N48" s="2017"/>
      <c r="O48" s="1948"/>
      <c r="P48" s="1948"/>
      <c r="Q48" s="1948"/>
      <c r="R48" s="1948"/>
      <c r="S48" s="1948"/>
      <c r="T48" s="1948"/>
      <c r="U48" s="1948"/>
      <c r="V48" s="1948"/>
      <c r="W48" s="1948"/>
      <c r="X48" s="1948"/>
      <c r="Y48" s="1948"/>
      <c r="Z48" s="1948"/>
      <c r="AA48" s="1948"/>
      <c r="AB48" s="1948"/>
      <c r="AC48" s="1948"/>
      <c r="AD48" s="1948"/>
      <c r="AE48" s="1948"/>
      <c r="AF48" s="1948"/>
      <c r="AG48" s="1948"/>
      <c r="AH48" s="1948"/>
      <c r="AI48" s="1948"/>
      <c r="AJ48" s="1948"/>
      <c r="AK48" s="1948"/>
      <c r="AL48" s="1948"/>
    </row>
    <row r="49" spans="1:180" s="126" customFormat="1" ht="30">
      <c r="A49" s="393" t="s">
        <v>1587</v>
      </c>
      <c r="B49" s="284" t="s">
        <v>2460</v>
      </c>
      <c r="C49" s="287">
        <v>42542</v>
      </c>
      <c r="D49" s="395">
        <v>44348</v>
      </c>
      <c r="E49" s="395" t="str">
        <f t="shared" ca="1" si="0"/>
        <v>CADUCADO</v>
      </c>
      <c r="F49" s="395" t="str">
        <f t="shared" ca="1" si="1"/>
        <v>ALERTA</v>
      </c>
      <c r="G49" s="284" t="s">
        <v>1277</v>
      </c>
      <c r="H49" s="301" t="s">
        <v>2463</v>
      </c>
      <c r="I49" s="301" t="s">
        <v>2461</v>
      </c>
      <c r="J49" s="288" t="s">
        <v>1856</v>
      </c>
      <c r="K49" s="392" t="s">
        <v>2462</v>
      </c>
      <c r="L49" s="2017"/>
      <c r="M49" s="2017" t="str">
        <f t="shared" si="4"/>
        <v>D1606-60</v>
      </c>
      <c r="N49" s="2017"/>
      <c r="O49" s="1948"/>
      <c r="P49" s="1948"/>
      <c r="Q49" s="1948"/>
      <c r="R49" s="1948"/>
      <c r="S49" s="1948"/>
      <c r="T49" s="1948"/>
      <c r="U49" s="1948"/>
      <c r="V49" s="1948"/>
      <c r="W49" s="1948"/>
      <c r="X49" s="1948"/>
      <c r="Y49" s="1948"/>
      <c r="Z49" s="1948"/>
      <c r="AA49" s="1948"/>
      <c r="AB49" s="1948"/>
      <c r="AC49" s="1948"/>
      <c r="AD49" s="1948"/>
      <c r="AE49" s="1948"/>
      <c r="AF49" s="1948"/>
      <c r="AG49" s="1948"/>
      <c r="AH49" s="1948"/>
      <c r="AI49" s="1948"/>
      <c r="AJ49" s="1948"/>
      <c r="AK49" s="1948"/>
      <c r="AL49" s="1948"/>
    </row>
    <row r="50" spans="1:180" s="126" customFormat="1" ht="45">
      <c r="A50" s="393" t="s">
        <v>1587</v>
      </c>
      <c r="B50" s="284" t="s">
        <v>2464</v>
      </c>
      <c r="C50" s="287">
        <v>42542</v>
      </c>
      <c r="D50" s="395">
        <v>44348</v>
      </c>
      <c r="E50" s="395" t="str">
        <f t="shared" ca="1" si="0"/>
        <v>CADUCADO</v>
      </c>
      <c r="F50" s="395" t="str">
        <f t="shared" ca="1" si="1"/>
        <v>ALERTA</v>
      </c>
      <c r="G50" s="284" t="s">
        <v>1277</v>
      </c>
      <c r="H50" s="301" t="s">
        <v>2467</v>
      </c>
      <c r="I50" s="301" t="s">
        <v>2465</v>
      </c>
      <c r="J50" s="288" t="s">
        <v>1856</v>
      </c>
      <c r="K50" s="392" t="s">
        <v>2466</v>
      </c>
      <c r="L50" s="2017"/>
      <c r="M50" s="2017" t="str">
        <f t="shared" si="4"/>
        <v>D1606-61</v>
      </c>
      <c r="N50" s="2017"/>
      <c r="O50" s="1948"/>
      <c r="P50" s="1948"/>
      <c r="Q50" s="1948"/>
      <c r="R50" s="1948"/>
      <c r="S50" s="1948"/>
      <c r="T50" s="1948"/>
      <c r="U50" s="1948"/>
      <c r="V50" s="1948"/>
      <c r="W50" s="1948"/>
      <c r="X50" s="1948"/>
      <c r="Y50" s="1948"/>
      <c r="Z50" s="1948"/>
      <c r="AA50" s="1948"/>
      <c r="AB50" s="1948"/>
      <c r="AC50" s="1948"/>
      <c r="AD50" s="1948"/>
      <c r="AE50" s="1948"/>
      <c r="AF50" s="1948"/>
      <c r="AG50" s="1948"/>
      <c r="AH50" s="1948"/>
      <c r="AI50" s="1948"/>
      <c r="AJ50" s="1948"/>
      <c r="AK50" s="1948"/>
      <c r="AL50" s="1948"/>
    </row>
    <row r="51" spans="1:180" s="126" customFormat="1" ht="45">
      <c r="A51" s="1208" t="s">
        <v>1587</v>
      </c>
      <c r="B51" s="1209" t="s">
        <v>2483</v>
      </c>
      <c r="C51" s="726">
        <v>42541</v>
      </c>
      <c r="D51" s="1210">
        <v>44348</v>
      </c>
      <c r="E51" s="1210" t="str">
        <f ca="1">IF(D51&lt;=$T$2,"CADUCADO","VIGENTE")</f>
        <v>CADUCADO</v>
      </c>
      <c r="F51" s="1210" t="str">
        <f ca="1">IF($T$2&gt;=(EDATE(D51,-4)),"ALERTA","OK")</f>
        <v>ALERTA</v>
      </c>
      <c r="G51" s="1209" t="s">
        <v>1277</v>
      </c>
      <c r="H51" s="1211" t="s">
        <v>2484</v>
      </c>
      <c r="I51" s="727" t="s">
        <v>2485</v>
      </c>
      <c r="J51" s="728" t="s">
        <v>2486</v>
      </c>
      <c r="K51" s="1336" t="s">
        <v>2487</v>
      </c>
      <c r="L51" s="2017"/>
      <c r="M51" s="2017"/>
      <c r="N51" s="2017"/>
      <c r="O51" s="1948"/>
      <c r="P51" s="1948"/>
      <c r="Q51" s="1948"/>
      <c r="R51" s="1948"/>
      <c r="S51" s="1948"/>
      <c r="T51" s="1948"/>
      <c r="U51" s="1948"/>
      <c r="V51" s="1948"/>
      <c r="W51" s="1948"/>
      <c r="X51" s="1948"/>
      <c r="Y51" s="1948"/>
      <c r="Z51" s="1948"/>
      <c r="AA51" s="1948"/>
      <c r="AB51" s="1948"/>
      <c r="AC51" s="1948"/>
      <c r="AD51" s="1948"/>
      <c r="AE51" s="1948"/>
      <c r="AF51" s="1948"/>
      <c r="AG51" s="1948"/>
      <c r="AH51" s="1948"/>
      <c r="AI51" s="1948"/>
      <c r="AJ51" s="1948"/>
      <c r="AK51" s="1948"/>
      <c r="AL51" s="1948"/>
    </row>
    <row r="52" spans="1:180" s="126" customFormat="1" ht="16.5" customHeight="1">
      <c r="A52" s="1212" t="s">
        <v>1587</v>
      </c>
      <c r="B52" s="1213" t="s">
        <v>3102</v>
      </c>
      <c r="C52" s="1214">
        <v>42927</v>
      </c>
      <c r="D52" s="1215">
        <v>44743</v>
      </c>
      <c r="E52" s="1215" t="str">
        <f ca="1">IF(D52&lt;=$T$2,"CADUCADO","VIGENTE")</f>
        <v>CADUCADO</v>
      </c>
      <c r="F52" s="1215" t="str">
        <f ca="1">IF($T$2&gt;=(EDATE(D52,-4)),"ALERTA","OK")</f>
        <v>ALERTA</v>
      </c>
      <c r="G52" s="1213" t="s">
        <v>1277</v>
      </c>
      <c r="H52" s="1216" t="s">
        <v>3103</v>
      </c>
      <c r="I52" s="667" t="s">
        <v>3104</v>
      </c>
      <c r="J52" s="1217" t="s">
        <v>1856</v>
      </c>
      <c r="K52" s="1337" t="s">
        <v>3105</v>
      </c>
      <c r="L52" s="2017"/>
      <c r="M52" s="2017"/>
      <c r="N52" s="2017"/>
      <c r="O52" s="1948"/>
      <c r="P52" s="1948"/>
      <c r="Q52" s="1948"/>
      <c r="R52" s="1948"/>
      <c r="S52" s="1948"/>
      <c r="T52" s="1948"/>
      <c r="U52" s="1948"/>
      <c r="V52" s="1948"/>
      <c r="W52" s="1948"/>
      <c r="X52" s="1948"/>
      <c r="Y52" s="1948"/>
      <c r="Z52" s="1948"/>
      <c r="AA52" s="1948"/>
      <c r="AB52" s="1948"/>
      <c r="AC52" s="1948"/>
      <c r="AD52" s="1948"/>
      <c r="AE52" s="1948"/>
      <c r="AF52" s="1948"/>
      <c r="AG52" s="1948"/>
      <c r="AH52" s="1948"/>
      <c r="AI52" s="1948"/>
      <c r="AJ52" s="1948"/>
      <c r="AK52" s="1948"/>
      <c r="AL52" s="1948"/>
    </row>
    <row r="53" spans="1:180" s="126" customFormat="1" ht="45">
      <c r="A53" s="1126" t="s">
        <v>4027</v>
      </c>
      <c r="B53" s="284" t="s">
        <v>4026</v>
      </c>
      <c r="C53" s="287">
        <v>43455</v>
      </c>
      <c r="D53" s="395">
        <v>45291</v>
      </c>
      <c r="E53" s="395" t="str">
        <f ca="1">IF(D53&lt;=$T$2,"CADUCADO","VIGENTE")</f>
        <v>CADUCADO</v>
      </c>
      <c r="F53" s="395" t="str">
        <f ca="1">IF($T$2&gt;=(EDATE(D53,-4)),"ALERTA","OK")</f>
        <v>ALERTA</v>
      </c>
      <c r="G53" s="284" t="s">
        <v>1278</v>
      </c>
      <c r="H53" s="394" t="s">
        <v>5486</v>
      </c>
      <c r="I53" s="301" t="s">
        <v>4025</v>
      </c>
      <c r="J53" s="51" t="s">
        <v>5487</v>
      </c>
      <c r="K53" s="1338" t="s">
        <v>5488</v>
      </c>
      <c r="L53" s="2017"/>
      <c r="M53" s="2017"/>
      <c r="N53" s="2017"/>
      <c r="O53" s="1948"/>
      <c r="P53" s="1948"/>
      <c r="Q53" s="1948"/>
      <c r="R53" s="1948"/>
      <c r="S53" s="1948"/>
      <c r="T53" s="1948"/>
      <c r="U53" s="1948"/>
      <c r="V53" s="1948"/>
      <c r="W53" s="1948"/>
      <c r="X53" s="1948"/>
      <c r="Y53" s="1948"/>
      <c r="Z53" s="1948"/>
      <c r="AA53" s="1948"/>
      <c r="AB53" s="1948"/>
      <c r="AC53" s="1948"/>
      <c r="AD53" s="1948"/>
      <c r="AE53" s="1948"/>
      <c r="AF53" s="1948"/>
      <c r="AG53" s="1948"/>
      <c r="AH53" s="1948"/>
      <c r="AI53" s="1948"/>
      <c r="AJ53" s="1948"/>
      <c r="AK53" s="1948"/>
      <c r="AL53" s="1948"/>
    </row>
    <row r="54" spans="1:180" s="126" customFormat="1" ht="60">
      <c r="A54" s="1218" t="s">
        <v>1587</v>
      </c>
      <c r="B54" s="1219" t="s">
        <v>3895</v>
      </c>
      <c r="C54" s="1220">
        <v>43455</v>
      </c>
      <c r="D54" s="1221">
        <v>45291</v>
      </c>
      <c r="E54" s="1221" t="str">
        <f ca="1">IF(D54&lt;=$T$2,"CADUCADO","VIGENTE")</f>
        <v>CADUCADO</v>
      </c>
      <c r="F54" s="1221" t="str">
        <f ca="1">IF($T$2&gt;=(EDATE(D54,-4)),"ALERTA","OK")</f>
        <v>ALERTA</v>
      </c>
      <c r="G54" s="1219" t="s">
        <v>1278</v>
      </c>
      <c r="H54" s="1222" t="s">
        <v>3891</v>
      </c>
      <c r="I54" s="1223" t="s">
        <v>3892</v>
      </c>
      <c r="J54" s="1224" t="s">
        <v>3893</v>
      </c>
      <c r="K54" s="1339" t="s">
        <v>3894</v>
      </c>
      <c r="L54" s="2017"/>
      <c r="M54" s="2017"/>
      <c r="N54" s="2017"/>
      <c r="O54" s="1948"/>
      <c r="P54" s="1948"/>
      <c r="Q54" s="1948"/>
      <c r="R54" s="1948"/>
      <c r="S54" s="1948"/>
      <c r="T54" s="1948"/>
      <c r="U54" s="1948"/>
      <c r="V54" s="1948"/>
      <c r="W54" s="1948"/>
      <c r="X54" s="1948"/>
      <c r="Y54" s="1948"/>
      <c r="Z54" s="1948"/>
      <c r="AA54" s="1948"/>
      <c r="AB54" s="1948"/>
      <c r="AC54" s="1948"/>
      <c r="AD54" s="1948"/>
      <c r="AE54" s="1948"/>
      <c r="AF54" s="1948"/>
      <c r="AG54" s="1948"/>
      <c r="AH54" s="1948"/>
      <c r="AI54" s="1948"/>
      <c r="AJ54" s="1948"/>
      <c r="AK54" s="1948"/>
      <c r="AL54" s="1948"/>
    </row>
    <row r="55" spans="1:180" s="126" customFormat="1" ht="45">
      <c r="A55" s="1881" t="s">
        <v>1587</v>
      </c>
      <c r="B55" s="1882" t="s">
        <v>3837</v>
      </c>
      <c r="C55" s="1883">
        <v>43458</v>
      </c>
      <c r="D55" s="1884">
        <v>45291</v>
      </c>
      <c r="E55" s="1884"/>
      <c r="F55" s="1884"/>
      <c r="G55" s="1882" t="s">
        <v>1277</v>
      </c>
      <c r="H55" s="1885" t="s">
        <v>3833</v>
      </c>
      <c r="I55" s="1886" t="s">
        <v>3834</v>
      </c>
      <c r="J55" s="1887" t="s">
        <v>3836</v>
      </c>
      <c r="K55" s="1888" t="s">
        <v>3835</v>
      </c>
      <c r="L55" s="2017"/>
      <c r="M55" s="2017" t="str">
        <f>IF(ISNUMBER(FIND("/",$B47,1)),MID($B47,1,FIND("/",$B47,1)-1),$B47)</f>
        <v>D1606-59</v>
      </c>
      <c r="N55" s="2017"/>
      <c r="O55" s="1948"/>
      <c r="P55" s="1948"/>
      <c r="Q55" s="1948"/>
      <c r="R55" s="1948"/>
      <c r="S55" s="1948"/>
      <c r="T55" s="1948"/>
      <c r="U55" s="1948"/>
      <c r="V55" s="1948"/>
      <c r="W55" s="1948"/>
      <c r="X55" s="1948"/>
      <c r="Y55" s="1948"/>
      <c r="Z55" s="1948"/>
      <c r="AA55" s="1948"/>
      <c r="AB55" s="1948"/>
      <c r="AC55" s="1948"/>
      <c r="AD55" s="1948"/>
      <c r="AE55" s="1948"/>
      <c r="AF55" s="1948"/>
      <c r="AG55" s="1948"/>
      <c r="AH55" s="1948"/>
      <c r="AI55" s="1948"/>
      <c r="AJ55" s="1948"/>
      <c r="AK55" s="1948"/>
      <c r="AL55" s="1948"/>
    </row>
    <row r="56" spans="1:180" s="129" customFormat="1" ht="30">
      <c r="A56" s="1876" t="s">
        <v>1587</v>
      </c>
      <c r="B56" s="951" t="s">
        <v>5774</v>
      </c>
      <c r="C56" s="1877">
        <v>45685</v>
      </c>
      <c r="D56" s="530">
        <v>47514</v>
      </c>
      <c r="E56" s="530" t="str">
        <f ca="1">IF(D56&lt;=$T$2,"CADUCADO","VIGENTE")</f>
        <v>VIGENTE</v>
      </c>
      <c r="F56" s="530" t="str">
        <f ca="1">IF($T$2&gt;=(EDATE(D56,-4)),"ALERTA","OK")</f>
        <v>OK</v>
      </c>
      <c r="G56" s="951" t="s">
        <v>1277</v>
      </c>
      <c r="H56" s="1878" t="s">
        <v>5771</v>
      </c>
      <c r="I56" s="1878" t="s">
        <v>5772</v>
      </c>
      <c r="J56" s="1879" t="s">
        <v>93</v>
      </c>
      <c r="K56" s="1880" t="s">
        <v>5773</v>
      </c>
      <c r="L56" s="2017"/>
      <c r="M56" s="2017"/>
      <c r="N56" s="2017"/>
      <c r="O56" s="1948"/>
      <c r="P56" s="1948"/>
      <c r="Q56" s="1948"/>
      <c r="R56" s="1948"/>
      <c r="S56" s="1948"/>
      <c r="T56" s="1948"/>
      <c r="U56" s="1948"/>
      <c r="V56" s="1948"/>
      <c r="W56" s="1948"/>
      <c r="X56" s="1948"/>
      <c r="Y56" s="1948"/>
      <c r="Z56" s="1948"/>
      <c r="AA56" s="1948"/>
      <c r="AB56" s="1948"/>
      <c r="AC56" s="1948"/>
      <c r="AD56" s="1948"/>
      <c r="AE56" s="1948"/>
      <c r="AF56" s="1948"/>
      <c r="AG56" s="1948"/>
      <c r="AH56" s="1948"/>
      <c r="AI56" s="1948"/>
      <c r="AJ56" s="1948"/>
      <c r="AK56" s="1948"/>
      <c r="AL56" s="1948"/>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26"/>
      <c r="EY56" s="126"/>
      <c r="EZ56" s="126"/>
      <c r="FA56" s="126"/>
      <c r="FB56" s="126"/>
      <c r="FC56" s="126"/>
      <c r="FD56" s="126"/>
      <c r="FE56" s="126"/>
      <c r="FF56" s="126"/>
      <c r="FG56" s="126"/>
      <c r="FH56" s="126"/>
      <c r="FI56" s="126"/>
      <c r="FJ56" s="126"/>
      <c r="FK56" s="126"/>
      <c r="FL56" s="126"/>
      <c r="FM56" s="126"/>
      <c r="FN56" s="126"/>
      <c r="FO56" s="126"/>
      <c r="FP56" s="126"/>
      <c r="FQ56" s="126"/>
      <c r="FR56" s="126"/>
      <c r="FS56" s="126"/>
      <c r="FT56" s="126"/>
      <c r="FU56" s="126"/>
      <c r="FV56" s="126"/>
      <c r="FW56" s="126"/>
      <c r="FX56" s="126"/>
    </row>
    <row r="57" spans="1:180" s="129" customFormat="1" ht="45">
      <c r="A57" s="1126" t="s">
        <v>1587</v>
      </c>
      <c r="B57" s="284" t="s">
        <v>6118</v>
      </c>
      <c r="C57" s="1875">
        <v>45910</v>
      </c>
      <c r="D57" s="395">
        <v>47756</v>
      </c>
      <c r="E57" s="395" t="str">
        <f ca="1">IF(D57&lt;=$T$2,"CADUCADO","VIGENTE")</f>
        <v>VIGENTE</v>
      </c>
      <c r="F57" s="395" t="str">
        <f ca="1">IF($T$2&gt;=(EDATE(D57,-4)),"ALERTA","OK")</f>
        <v>OK</v>
      </c>
      <c r="G57" s="284" t="s">
        <v>1277</v>
      </c>
      <c r="H57" s="394" t="s">
        <v>6114</v>
      </c>
      <c r="I57" s="301" t="s">
        <v>6115</v>
      </c>
      <c r="J57" s="288" t="s">
        <v>6116</v>
      </c>
      <c r="K57" s="1323" t="s">
        <v>6117</v>
      </c>
      <c r="L57" s="2017"/>
      <c r="M57" s="2017"/>
      <c r="N57" s="2017"/>
      <c r="O57" s="1948"/>
      <c r="P57" s="1948"/>
      <c r="Q57" s="1948"/>
      <c r="R57" s="1948"/>
      <c r="S57" s="1948"/>
      <c r="T57" s="1948"/>
      <c r="U57" s="1948"/>
      <c r="V57" s="1948"/>
      <c r="W57" s="1948"/>
      <c r="X57" s="1948"/>
      <c r="Y57" s="1948"/>
      <c r="Z57" s="1948"/>
      <c r="AA57" s="1948"/>
      <c r="AB57" s="1948"/>
      <c r="AC57" s="1948"/>
      <c r="AD57" s="1948"/>
      <c r="AE57" s="1948"/>
      <c r="AF57" s="1948"/>
      <c r="AG57" s="1948"/>
      <c r="AH57" s="1948"/>
      <c r="AI57" s="1948"/>
      <c r="AJ57" s="1948"/>
      <c r="AK57" s="1948"/>
      <c r="AL57" s="1948"/>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26"/>
      <c r="EY57" s="126"/>
      <c r="EZ57" s="126"/>
      <c r="FA57" s="126"/>
      <c r="FB57" s="126"/>
      <c r="FC57" s="126"/>
      <c r="FD57" s="126"/>
      <c r="FE57" s="126"/>
      <c r="FF57" s="126"/>
      <c r="FG57" s="126"/>
      <c r="FH57" s="126"/>
      <c r="FI57" s="126"/>
      <c r="FJ57" s="126"/>
      <c r="FK57" s="126"/>
      <c r="FL57" s="126"/>
      <c r="FM57" s="126"/>
      <c r="FN57" s="126"/>
      <c r="FO57" s="126"/>
      <c r="FP57" s="126"/>
      <c r="FQ57" s="126"/>
      <c r="FR57" s="126"/>
      <c r="FS57" s="126"/>
      <c r="FT57" s="126"/>
      <c r="FU57" s="126"/>
      <c r="FV57" s="126"/>
      <c r="FW57" s="126"/>
      <c r="FX57" s="126"/>
    </row>
    <row r="58" spans="1:180" s="1948" customFormat="1" ht="15.75">
      <c r="A58" s="2563" t="s">
        <v>2177</v>
      </c>
      <c r="B58" s="2564"/>
      <c r="C58" s="2028"/>
      <c r="D58" s="2029"/>
      <c r="E58" s="2029"/>
      <c r="F58" s="2029"/>
      <c r="G58" s="1979"/>
      <c r="H58" s="2289"/>
      <c r="I58" s="2290"/>
      <c r="J58" s="2289"/>
      <c r="K58" s="2291"/>
      <c r="L58" s="2017"/>
      <c r="M58" s="2017" t="e">
        <f>IF(ISNUMBER(FIND("/",#REF!,1)),MID(#REF!,1,FIND("/",#REF!,1)-1),#REF!)</f>
        <v>#REF!</v>
      </c>
      <c r="N58" s="2017"/>
    </row>
    <row r="59" spans="1:180" s="1951" customFormat="1" ht="16.5" thickBot="1">
      <c r="A59" s="2292"/>
      <c r="B59" s="2101"/>
      <c r="C59" s="2293"/>
      <c r="D59" s="2090"/>
      <c r="E59" s="2090"/>
      <c r="F59" s="2090"/>
      <c r="G59" s="2101"/>
      <c r="H59" s="2094"/>
      <c r="J59" s="2294"/>
      <c r="K59" s="2289"/>
      <c r="L59" s="2090"/>
      <c r="M59" s="2090">
        <f t="shared" si="4"/>
        <v>0</v>
      </c>
      <c r="N59" s="2090"/>
    </row>
    <row r="60" spans="1:180" ht="30.75" thickBot="1">
      <c r="A60" s="341" t="s">
        <v>1599</v>
      </c>
      <c r="B60" s="341" t="s">
        <v>1600</v>
      </c>
      <c r="C60" s="341" t="s">
        <v>1601</v>
      </c>
      <c r="D60" s="341" t="s">
        <v>1602</v>
      </c>
      <c r="E60" s="2043"/>
      <c r="F60" s="2043"/>
      <c r="G60" s="2101"/>
      <c r="H60" s="2094"/>
      <c r="I60" s="1951"/>
      <c r="J60" s="2289"/>
      <c r="K60" s="2286"/>
      <c r="M60" s="2090">
        <f t="shared" si="4"/>
        <v>0</v>
      </c>
      <c r="N60" s="2090" t="str">
        <f>IF(ISNUMBER(FIND("/",$B59,1)),MID($B59,FIND("/",$B59,1)+1,LEN($B59)),"")</f>
        <v/>
      </c>
    </row>
    <row r="61" spans="1:180" ht="15.75" thickBot="1">
      <c r="A61" s="1340">
        <f>COUNTIF($A5:$A59,"P*")</f>
        <v>51</v>
      </c>
      <c r="B61" s="1340">
        <f>COUNTIF($A5:$A59,"S*")</f>
        <v>1</v>
      </c>
      <c r="C61" s="1340">
        <f>COUNTIF($A5:$A59,"F")</f>
        <v>0</v>
      </c>
      <c r="D61" s="1340">
        <f>COUNTIF($A5:$A59,"P*") + COUNTIF($A5:$A59,"S2") *2 + COUNTIF($A5:$A59,"S3") *3 + COUNTIF($A5:$A59,"S4") *4</f>
        <v>53</v>
      </c>
      <c r="E61" s="2101"/>
      <c r="F61" s="2101"/>
      <c r="G61" s="1951"/>
      <c r="H61" s="1951"/>
      <c r="I61" s="1951"/>
      <c r="J61" s="1951"/>
      <c r="K61" s="2286"/>
      <c r="M61" s="2090" t="str">
        <f t="shared" si="4"/>
        <v>SISTEMAS</v>
      </c>
      <c r="N61" s="2090" t="str">
        <f>IF(ISNUMBER(FIND("/",$B60,1)),MID($B60,FIND("/",$B60,1)+1,LEN($B60)),"")</f>
        <v/>
      </c>
    </row>
    <row r="62" spans="1:180" s="1951" customFormat="1">
      <c r="K62" s="2286"/>
      <c r="L62" s="2090"/>
      <c r="M62" s="2090">
        <f t="shared" si="4"/>
        <v>1</v>
      </c>
      <c r="N62" s="2090" t="str">
        <f>IF(ISNUMBER(FIND("/",$B61,1)),MID($B61,FIND("/",$B61,1)+1,LEN($B61)),"")</f>
        <v/>
      </c>
    </row>
    <row r="63" spans="1:180" s="1951" customFormat="1">
      <c r="K63" s="2286"/>
      <c r="L63" s="2090"/>
      <c r="M63" s="2090">
        <f t="shared" si="4"/>
        <v>0</v>
      </c>
      <c r="N63" s="2090" t="str">
        <f t="shared" ref="N63:N126" si="6">IF(ISNUMBER(FIND("/",$B62,1)),MID($B62,FIND("/",$B62,1)+1,LEN($B62)),"")</f>
        <v/>
      </c>
    </row>
    <row r="64" spans="1:180" s="1951" customFormat="1">
      <c r="K64" s="2286"/>
      <c r="L64" s="2090"/>
      <c r="M64" s="2090">
        <f t="shared" si="4"/>
        <v>0</v>
      </c>
      <c r="N64" s="2090" t="str">
        <f t="shared" si="6"/>
        <v/>
      </c>
    </row>
    <row r="65" spans="11:14" s="1951" customFormat="1">
      <c r="K65" s="2286"/>
      <c r="L65" s="2090"/>
      <c r="M65" s="2090">
        <f t="shared" si="4"/>
        <v>0</v>
      </c>
      <c r="N65" s="2090" t="str">
        <f t="shared" si="6"/>
        <v/>
      </c>
    </row>
    <row r="66" spans="11:14" s="1951" customFormat="1">
      <c r="K66" s="2286"/>
      <c r="L66" s="2090"/>
      <c r="M66" s="2090">
        <f t="shared" si="4"/>
        <v>0</v>
      </c>
      <c r="N66" s="2090" t="str">
        <f t="shared" si="6"/>
        <v/>
      </c>
    </row>
    <row r="67" spans="11:14" s="1951" customFormat="1">
      <c r="K67" s="2286"/>
      <c r="L67" s="2090"/>
      <c r="M67" s="2090">
        <f t="shared" si="4"/>
        <v>0</v>
      </c>
      <c r="N67" s="2090" t="str">
        <f t="shared" si="6"/>
        <v/>
      </c>
    </row>
    <row r="68" spans="11:14" s="1951" customFormat="1">
      <c r="K68" s="2286"/>
      <c r="L68" s="2090"/>
      <c r="M68" s="2090">
        <f t="shared" si="4"/>
        <v>0</v>
      </c>
      <c r="N68" s="2090" t="str">
        <f t="shared" si="6"/>
        <v/>
      </c>
    </row>
    <row r="69" spans="11:14" s="1951" customFormat="1">
      <c r="K69" s="2286"/>
      <c r="L69" s="2090"/>
      <c r="M69" s="2090">
        <f t="shared" si="4"/>
        <v>0</v>
      </c>
      <c r="N69" s="2090" t="str">
        <f t="shared" si="6"/>
        <v/>
      </c>
    </row>
    <row r="70" spans="11:14" s="1951" customFormat="1">
      <c r="K70" s="2286"/>
      <c r="L70" s="2090"/>
      <c r="M70" s="2090">
        <f t="shared" si="4"/>
        <v>0</v>
      </c>
      <c r="N70" s="2090" t="str">
        <f t="shared" si="6"/>
        <v/>
      </c>
    </row>
    <row r="71" spans="11:14" s="1951" customFormat="1">
      <c r="K71" s="2286"/>
      <c r="L71" s="2090"/>
      <c r="M71" s="2090">
        <f t="shared" si="4"/>
        <v>0</v>
      </c>
      <c r="N71" s="2090" t="str">
        <f t="shared" si="6"/>
        <v/>
      </c>
    </row>
    <row r="72" spans="11:14" s="1951" customFormat="1">
      <c r="K72" s="2286"/>
      <c r="L72" s="2090"/>
      <c r="M72" s="2090">
        <f t="shared" si="4"/>
        <v>0</v>
      </c>
      <c r="N72" s="2090" t="str">
        <f t="shared" si="6"/>
        <v/>
      </c>
    </row>
    <row r="73" spans="11:14">
      <c r="M73" s="2090">
        <f t="shared" si="4"/>
        <v>0</v>
      </c>
      <c r="N73" s="2090" t="str">
        <f t="shared" si="6"/>
        <v/>
      </c>
    </row>
    <row r="74" spans="11:14">
      <c r="M74" s="2090">
        <f t="shared" si="4"/>
        <v>0</v>
      </c>
      <c r="N74" s="2090" t="str">
        <f t="shared" si="6"/>
        <v/>
      </c>
    </row>
    <row r="75" spans="11:14">
      <c r="M75" s="2090">
        <f t="shared" si="4"/>
        <v>0</v>
      </c>
      <c r="N75" s="2090" t="str">
        <f t="shared" si="6"/>
        <v/>
      </c>
    </row>
    <row r="76" spans="11:14">
      <c r="M76" s="2090">
        <f t="shared" si="4"/>
        <v>0</v>
      </c>
      <c r="N76" s="2090" t="str">
        <f t="shared" si="6"/>
        <v/>
      </c>
    </row>
    <row r="77" spans="11:14">
      <c r="M77" s="2090">
        <f t="shared" si="4"/>
        <v>0</v>
      </c>
      <c r="N77" s="2090" t="str">
        <f t="shared" si="6"/>
        <v/>
      </c>
    </row>
    <row r="78" spans="11:14">
      <c r="M78" s="2090">
        <f t="shared" si="4"/>
        <v>0</v>
      </c>
      <c r="N78" s="2090" t="str">
        <f t="shared" si="6"/>
        <v/>
      </c>
    </row>
    <row r="79" spans="11:14">
      <c r="M79" s="2090">
        <f t="shared" ref="M79:M142" si="7">IF(ISNUMBER(FIND("/",$B78,1)),MID($B78,1,FIND("/",$B78,1)-1),$B78)</f>
        <v>0</v>
      </c>
      <c r="N79" s="2090" t="str">
        <f t="shared" si="6"/>
        <v/>
      </c>
    </row>
    <row r="80" spans="11:14">
      <c r="M80" s="2090">
        <f t="shared" si="7"/>
        <v>0</v>
      </c>
      <c r="N80" s="2090" t="str">
        <f t="shared" si="6"/>
        <v/>
      </c>
    </row>
    <row r="81" spans="13:14">
      <c r="M81" s="2090">
        <f t="shared" si="7"/>
        <v>0</v>
      </c>
      <c r="N81" s="2090" t="str">
        <f t="shared" si="6"/>
        <v/>
      </c>
    </row>
    <row r="82" spans="13:14">
      <c r="M82" s="2090">
        <f t="shared" si="7"/>
        <v>0</v>
      </c>
      <c r="N82" s="2090" t="str">
        <f t="shared" si="6"/>
        <v/>
      </c>
    </row>
    <row r="83" spans="13:14">
      <c r="M83" s="2090">
        <f t="shared" si="7"/>
        <v>0</v>
      </c>
      <c r="N83" s="2090" t="str">
        <f t="shared" si="6"/>
        <v/>
      </c>
    </row>
    <row r="84" spans="13:14">
      <c r="M84" s="2090">
        <f t="shared" si="7"/>
        <v>0</v>
      </c>
      <c r="N84" s="2090" t="str">
        <f t="shared" si="6"/>
        <v/>
      </c>
    </row>
    <row r="85" spans="13:14">
      <c r="M85" s="2090">
        <f t="shared" si="7"/>
        <v>0</v>
      </c>
      <c r="N85" s="2090" t="str">
        <f t="shared" si="6"/>
        <v/>
      </c>
    </row>
    <row r="86" spans="13:14">
      <c r="M86" s="2090">
        <f t="shared" si="7"/>
        <v>0</v>
      </c>
      <c r="N86" s="2090" t="str">
        <f t="shared" si="6"/>
        <v/>
      </c>
    </row>
    <row r="87" spans="13:14">
      <c r="M87" s="2090">
        <f t="shared" si="7"/>
        <v>0</v>
      </c>
      <c r="N87" s="2090" t="str">
        <f t="shared" si="6"/>
        <v/>
      </c>
    </row>
    <row r="88" spans="13:14">
      <c r="M88" s="2090">
        <f t="shared" si="7"/>
        <v>0</v>
      </c>
      <c r="N88" s="2090" t="str">
        <f t="shared" si="6"/>
        <v/>
      </c>
    </row>
    <row r="89" spans="13:14">
      <c r="M89" s="2090">
        <f t="shared" si="7"/>
        <v>0</v>
      </c>
      <c r="N89" s="2090" t="str">
        <f t="shared" si="6"/>
        <v/>
      </c>
    </row>
    <row r="90" spans="13:14">
      <c r="M90" s="2090">
        <f t="shared" si="7"/>
        <v>0</v>
      </c>
      <c r="N90" s="2090" t="str">
        <f t="shared" si="6"/>
        <v/>
      </c>
    </row>
    <row r="91" spans="13:14">
      <c r="M91" s="2090">
        <f t="shared" si="7"/>
        <v>0</v>
      </c>
      <c r="N91" s="2090" t="str">
        <f t="shared" si="6"/>
        <v/>
      </c>
    </row>
    <row r="92" spans="13:14">
      <c r="M92" s="2090">
        <f t="shared" si="7"/>
        <v>0</v>
      </c>
      <c r="N92" s="2090" t="str">
        <f t="shared" si="6"/>
        <v/>
      </c>
    </row>
    <row r="93" spans="13:14">
      <c r="M93" s="2090">
        <f t="shared" si="7"/>
        <v>0</v>
      </c>
      <c r="N93" s="2090" t="str">
        <f t="shared" si="6"/>
        <v/>
      </c>
    </row>
    <row r="94" spans="13:14">
      <c r="M94" s="2090">
        <f t="shared" si="7"/>
        <v>0</v>
      </c>
      <c r="N94" s="2090" t="str">
        <f t="shared" si="6"/>
        <v/>
      </c>
    </row>
    <row r="95" spans="13:14">
      <c r="M95" s="2090">
        <f t="shared" si="7"/>
        <v>0</v>
      </c>
      <c r="N95" s="2090" t="str">
        <f t="shared" si="6"/>
        <v/>
      </c>
    </row>
    <row r="96" spans="13:14">
      <c r="M96" s="2090">
        <f t="shared" si="7"/>
        <v>0</v>
      </c>
      <c r="N96" s="2090" t="str">
        <f t="shared" si="6"/>
        <v/>
      </c>
    </row>
    <row r="97" spans="13:14">
      <c r="M97" s="2090">
        <f t="shared" si="7"/>
        <v>0</v>
      </c>
      <c r="N97" s="2090" t="str">
        <f t="shared" si="6"/>
        <v/>
      </c>
    </row>
    <row r="98" spans="13:14">
      <c r="M98" s="2090">
        <f t="shared" si="7"/>
        <v>0</v>
      </c>
      <c r="N98" s="2090" t="str">
        <f t="shared" si="6"/>
        <v/>
      </c>
    </row>
    <row r="99" spans="13:14">
      <c r="M99" s="2090">
        <f t="shared" si="7"/>
        <v>0</v>
      </c>
      <c r="N99" s="2090" t="str">
        <f t="shared" si="6"/>
        <v/>
      </c>
    </row>
    <row r="100" spans="13:14">
      <c r="M100" s="2090">
        <f t="shared" si="7"/>
        <v>0</v>
      </c>
      <c r="N100" s="2090" t="str">
        <f t="shared" si="6"/>
        <v/>
      </c>
    </row>
    <row r="101" spans="13:14">
      <c r="M101" s="2090">
        <f t="shared" si="7"/>
        <v>0</v>
      </c>
      <c r="N101" s="2090" t="str">
        <f t="shared" si="6"/>
        <v/>
      </c>
    </row>
    <row r="102" spans="13:14">
      <c r="M102" s="2090">
        <f t="shared" si="7"/>
        <v>0</v>
      </c>
      <c r="N102" s="2090" t="str">
        <f t="shared" si="6"/>
        <v/>
      </c>
    </row>
    <row r="103" spans="13:14">
      <c r="M103" s="2090">
        <f t="shared" si="7"/>
        <v>0</v>
      </c>
      <c r="N103" s="2090" t="str">
        <f t="shared" si="6"/>
        <v/>
      </c>
    </row>
    <row r="104" spans="13:14">
      <c r="M104" s="2090">
        <f t="shared" si="7"/>
        <v>0</v>
      </c>
      <c r="N104" s="2090" t="str">
        <f t="shared" si="6"/>
        <v/>
      </c>
    </row>
    <row r="105" spans="13:14">
      <c r="M105" s="2090">
        <f t="shared" si="7"/>
        <v>0</v>
      </c>
      <c r="N105" s="2090" t="str">
        <f t="shared" si="6"/>
        <v/>
      </c>
    </row>
    <row r="106" spans="13:14">
      <c r="M106" s="2090">
        <f t="shared" si="7"/>
        <v>0</v>
      </c>
      <c r="N106" s="2090" t="str">
        <f t="shared" si="6"/>
        <v/>
      </c>
    </row>
    <row r="107" spans="13:14">
      <c r="M107" s="2090">
        <f t="shared" si="7"/>
        <v>0</v>
      </c>
      <c r="N107" s="2090" t="str">
        <f t="shared" si="6"/>
        <v/>
      </c>
    </row>
    <row r="108" spans="13:14">
      <c r="M108" s="2090">
        <f t="shared" si="7"/>
        <v>0</v>
      </c>
      <c r="N108" s="2090" t="str">
        <f t="shared" si="6"/>
        <v/>
      </c>
    </row>
    <row r="109" spans="13:14">
      <c r="M109" s="2090">
        <f t="shared" si="7"/>
        <v>0</v>
      </c>
      <c r="N109" s="2090" t="str">
        <f t="shared" si="6"/>
        <v/>
      </c>
    </row>
    <row r="110" spans="13:14">
      <c r="M110" s="2090">
        <f t="shared" si="7"/>
        <v>0</v>
      </c>
      <c r="N110" s="2090" t="str">
        <f t="shared" si="6"/>
        <v/>
      </c>
    </row>
    <row r="111" spans="13:14">
      <c r="M111" s="2090">
        <f t="shared" si="7"/>
        <v>0</v>
      </c>
      <c r="N111" s="2090" t="str">
        <f t="shared" si="6"/>
        <v/>
      </c>
    </row>
    <row r="112" spans="13:14">
      <c r="M112" s="2090">
        <f t="shared" si="7"/>
        <v>0</v>
      </c>
      <c r="N112" s="2090" t="str">
        <f t="shared" si="6"/>
        <v/>
      </c>
    </row>
    <row r="113" spans="13:14">
      <c r="M113" s="2090">
        <f t="shared" si="7"/>
        <v>0</v>
      </c>
      <c r="N113" s="2090" t="str">
        <f t="shared" si="6"/>
        <v/>
      </c>
    </row>
    <row r="114" spans="13:14">
      <c r="M114" s="2090">
        <f t="shared" si="7"/>
        <v>0</v>
      </c>
      <c r="N114" s="2090" t="str">
        <f t="shared" si="6"/>
        <v/>
      </c>
    </row>
    <row r="115" spans="13:14">
      <c r="M115" s="2090">
        <f t="shared" si="7"/>
        <v>0</v>
      </c>
      <c r="N115" s="2090" t="str">
        <f t="shared" si="6"/>
        <v/>
      </c>
    </row>
    <row r="116" spans="13:14">
      <c r="M116" s="2090">
        <f t="shared" si="7"/>
        <v>0</v>
      </c>
      <c r="N116" s="2090" t="str">
        <f t="shared" si="6"/>
        <v/>
      </c>
    </row>
    <row r="117" spans="13:14">
      <c r="M117" s="2090">
        <f t="shared" si="7"/>
        <v>0</v>
      </c>
      <c r="N117" s="2090" t="str">
        <f t="shared" si="6"/>
        <v/>
      </c>
    </row>
    <row r="118" spans="13:14">
      <c r="M118" s="2090">
        <f t="shared" si="7"/>
        <v>0</v>
      </c>
      <c r="N118" s="2090" t="str">
        <f t="shared" si="6"/>
        <v/>
      </c>
    </row>
    <row r="119" spans="13:14">
      <c r="M119" s="2090">
        <f t="shared" si="7"/>
        <v>0</v>
      </c>
      <c r="N119" s="2090" t="str">
        <f t="shared" si="6"/>
        <v/>
      </c>
    </row>
    <row r="120" spans="13:14">
      <c r="M120" s="2090">
        <f t="shared" si="7"/>
        <v>0</v>
      </c>
      <c r="N120" s="2090" t="str">
        <f t="shared" si="6"/>
        <v/>
      </c>
    </row>
    <row r="121" spans="13:14">
      <c r="M121" s="2090">
        <f t="shared" si="7"/>
        <v>0</v>
      </c>
      <c r="N121" s="2090" t="str">
        <f t="shared" si="6"/>
        <v/>
      </c>
    </row>
    <row r="122" spans="13:14">
      <c r="M122" s="2090">
        <f t="shared" si="7"/>
        <v>0</v>
      </c>
      <c r="N122" s="2090" t="str">
        <f t="shared" si="6"/>
        <v/>
      </c>
    </row>
    <row r="123" spans="13:14">
      <c r="M123" s="2090">
        <f t="shared" si="7"/>
        <v>0</v>
      </c>
      <c r="N123" s="2090" t="str">
        <f t="shared" si="6"/>
        <v/>
      </c>
    </row>
    <row r="124" spans="13:14">
      <c r="M124" s="2090">
        <f t="shared" si="7"/>
        <v>0</v>
      </c>
      <c r="N124" s="2090" t="str">
        <f t="shared" si="6"/>
        <v/>
      </c>
    </row>
    <row r="125" spans="13:14">
      <c r="M125" s="2090">
        <f t="shared" si="7"/>
        <v>0</v>
      </c>
      <c r="N125" s="2090" t="str">
        <f t="shared" si="6"/>
        <v/>
      </c>
    </row>
    <row r="126" spans="13:14">
      <c r="M126" s="2090">
        <f t="shared" si="7"/>
        <v>0</v>
      </c>
      <c r="N126" s="2090" t="str">
        <f t="shared" si="6"/>
        <v/>
      </c>
    </row>
    <row r="127" spans="13:14">
      <c r="M127" s="2090">
        <f t="shared" si="7"/>
        <v>0</v>
      </c>
      <c r="N127" s="2090" t="str">
        <f t="shared" ref="N127:N190" si="8">IF(ISNUMBER(FIND("/",$B126,1)),MID($B126,FIND("/",$B126,1)+1,LEN($B126)),"")</f>
        <v/>
      </c>
    </row>
    <row r="128" spans="13:14">
      <c r="M128" s="2090">
        <f t="shared" si="7"/>
        <v>0</v>
      </c>
      <c r="N128" s="2090" t="str">
        <f t="shared" si="8"/>
        <v/>
      </c>
    </row>
    <row r="129" spans="13:14">
      <c r="M129" s="2090">
        <f t="shared" si="7"/>
        <v>0</v>
      </c>
      <c r="N129" s="2090" t="str">
        <f t="shared" si="8"/>
        <v/>
      </c>
    </row>
    <row r="130" spans="13:14">
      <c r="M130" s="2090">
        <f t="shared" si="7"/>
        <v>0</v>
      </c>
      <c r="N130" s="2090" t="str">
        <f t="shared" si="8"/>
        <v/>
      </c>
    </row>
    <row r="131" spans="13:14">
      <c r="M131" s="2090">
        <f t="shared" si="7"/>
        <v>0</v>
      </c>
      <c r="N131" s="2090" t="str">
        <f t="shared" si="8"/>
        <v/>
      </c>
    </row>
    <row r="132" spans="13:14">
      <c r="M132" s="2090">
        <f t="shared" si="7"/>
        <v>0</v>
      </c>
      <c r="N132" s="2090" t="str">
        <f t="shared" si="8"/>
        <v/>
      </c>
    </row>
    <row r="133" spans="13:14">
      <c r="M133" s="2090">
        <f t="shared" si="7"/>
        <v>0</v>
      </c>
      <c r="N133" s="2090" t="str">
        <f t="shared" si="8"/>
        <v/>
      </c>
    </row>
    <row r="134" spans="13:14">
      <c r="M134" s="2090">
        <f t="shared" si="7"/>
        <v>0</v>
      </c>
      <c r="N134" s="2090" t="str">
        <f t="shared" si="8"/>
        <v/>
      </c>
    </row>
    <row r="135" spans="13:14">
      <c r="M135" s="2090">
        <f t="shared" si="7"/>
        <v>0</v>
      </c>
      <c r="N135" s="2090" t="str">
        <f t="shared" si="8"/>
        <v/>
      </c>
    </row>
    <row r="136" spans="13:14">
      <c r="M136" s="2090">
        <f t="shared" si="7"/>
        <v>0</v>
      </c>
      <c r="N136" s="2090" t="str">
        <f t="shared" si="8"/>
        <v/>
      </c>
    </row>
    <row r="137" spans="13:14">
      <c r="M137" s="2090">
        <f t="shared" si="7"/>
        <v>0</v>
      </c>
      <c r="N137" s="2090" t="str">
        <f t="shared" si="8"/>
        <v/>
      </c>
    </row>
    <row r="138" spans="13:14">
      <c r="M138" s="2090">
        <f t="shared" si="7"/>
        <v>0</v>
      </c>
      <c r="N138" s="2090" t="str">
        <f t="shared" si="8"/>
        <v/>
      </c>
    </row>
    <row r="139" spans="13:14">
      <c r="M139" s="2090">
        <f t="shared" si="7"/>
        <v>0</v>
      </c>
      <c r="N139" s="2090" t="str">
        <f t="shared" si="8"/>
        <v/>
      </c>
    </row>
    <row r="140" spans="13:14">
      <c r="M140" s="2090">
        <f t="shared" si="7"/>
        <v>0</v>
      </c>
      <c r="N140" s="2090" t="str">
        <f t="shared" si="8"/>
        <v/>
      </c>
    </row>
    <row r="141" spans="13:14">
      <c r="M141" s="2090">
        <f t="shared" si="7"/>
        <v>0</v>
      </c>
      <c r="N141" s="2090" t="str">
        <f t="shared" si="8"/>
        <v/>
      </c>
    </row>
    <row r="142" spans="13:14">
      <c r="M142" s="2090">
        <f t="shared" si="7"/>
        <v>0</v>
      </c>
      <c r="N142" s="2090" t="str">
        <f t="shared" si="8"/>
        <v/>
      </c>
    </row>
    <row r="143" spans="13:14">
      <c r="M143" s="2090">
        <f t="shared" ref="M143:M206" si="9">IF(ISNUMBER(FIND("/",$B142,1)),MID($B142,1,FIND("/",$B142,1)-1),$B142)</f>
        <v>0</v>
      </c>
      <c r="N143" s="2090" t="str">
        <f t="shared" si="8"/>
        <v/>
      </c>
    </row>
    <row r="144" spans="13:14">
      <c r="M144" s="2090">
        <f t="shared" si="9"/>
        <v>0</v>
      </c>
      <c r="N144" s="2090" t="str">
        <f t="shared" si="8"/>
        <v/>
      </c>
    </row>
    <row r="145" spans="13:14">
      <c r="M145" s="2090">
        <f t="shared" si="9"/>
        <v>0</v>
      </c>
      <c r="N145" s="2090" t="str">
        <f t="shared" si="8"/>
        <v/>
      </c>
    </row>
    <row r="146" spans="13:14">
      <c r="M146" s="2090">
        <f t="shared" si="9"/>
        <v>0</v>
      </c>
      <c r="N146" s="2090" t="str">
        <f t="shared" si="8"/>
        <v/>
      </c>
    </row>
    <row r="147" spans="13:14">
      <c r="M147" s="2090">
        <f t="shared" si="9"/>
        <v>0</v>
      </c>
      <c r="N147" s="2090" t="str">
        <f t="shared" si="8"/>
        <v/>
      </c>
    </row>
    <row r="148" spans="13:14">
      <c r="M148" s="2090">
        <f t="shared" si="9"/>
        <v>0</v>
      </c>
      <c r="N148" s="2090" t="str">
        <f t="shared" si="8"/>
        <v/>
      </c>
    </row>
    <row r="149" spans="13:14">
      <c r="M149" s="2090">
        <f t="shared" si="9"/>
        <v>0</v>
      </c>
      <c r="N149" s="2090" t="str">
        <f t="shared" si="8"/>
        <v/>
      </c>
    </row>
    <row r="150" spans="13:14">
      <c r="M150" s="2090">
        <f t="shared" si="9"/>
        <v>0</v>
      </c>
      <c r="N150" s="2090" t="str">
        <f t="shared" si="8"/>
        <v/>
      </c>
    </row>
    <row r="151" spans="13:14">
      <c r="M151" s="2090">
        <f t="shared" si="9"/>
        <v>0</v>
      </c>
      <c r="N151" s="2090" t="str">
        <f t="shared" si="8"/>
        <v/>
      </c>
    </row>
    <row r="152" spans="13:14">
      <c r="M152" s="2090">
        <f t="shared" si="9"/>
        <v>0</v>
      </c>
      <c r="N152" s="2090" t="str">
        <f t="shared" si="8"/>
        <v/>
      </c>
    </row>
    <row r="153" spans="13:14">
      <c r="M153" s="2090">
        <f t="shared" si="9"/>
        <v>0</v>
      </c>
      <c r="N153" s="2090" t="str">
        <f t="shared" si="8"/>
        <v/>
      </c>
    </row>
    <row r="154" spans="13:14">
      <c r="M154" s="2090">
        <f t="shared" si="9"/>
        <v>0</v>
      </c>
      <c r="N154" s="2090" t="str">
        <f t="shared" si="8"/>
        <v/>
      </c>
    </row>
    <row r="155" spans="13:14">
      <c r="M155" s="2090">
        <f t="shared" si="9"/>
        <v>0</v>
      </c>
      <c r="N155" s="2090" t="str">
        <f t="shared" si="8"/>
        <v/>
      </c>
    </row>
    <row r="156" spans="13:14">
      <c r="M156" s="2090">
        <f t="shared" si="9"/>
        <v>0</v>
      </c>
      <c r="N156" s="2090" t="str">
        <f t="shared" si="8"/>
        <v/>
      </c>
    </row>
    <row r="157" spans="13:14">
      <c r="M157" s="2090">
        <f t="shared" si="9"/>
        <v>0</v>
      </c>
      <c r="N157" s="2090" t="str">
        <f t="shared" si="8"/>
        <v/>
      </c>
    </row>
    <row r="158" spans="13:14">
      <c r="M158" s="2090">
        <f t="shared" si="9"/>
        <v>0</v>
      </c>
      <c r="N158" s="2090" t="str">
        <f t="shared" si="8"/>
        <v/>
      </c>
    </row>
    <row r="159" spans="13:14">
      <c r="M159" s="2090">
        <f t="shared" si="9"/>
        <v>0</v>
      </c>
      <c r="N159" s="2090" t="str">
        <f t="shared" si="8"/>
        <v/>
      </c>
    </row>
    <row r="160" spans="13:14">
      <c r="M160" s="2090">
        <f t="shared" si="9"/>
        <v>0</v>
      </c>
      <c r="N160" s="2090" t="str">
        <f t="shared" si="8"/>
        <v/>
      </c>
    </row>
    <row r="161" spans="13:14">
      <c r="M161" s="2090">
        <f t="shared" si="9"/>
        <v>0</v>
      </c>
      <c r="N161" s="2090" t="str">
        <f t="shared" si="8"/>
        <v/>
      </c>
    </row>
    <row r="162" spans="13:14">
      <c r="M162" s="2090">
        <f t="shared" si="9"/>
        <v>0</v>
      </c>
      <c r="N162" s="2090" t="str">
        <f t="shared" si="8"/>
        <v/>
      </c>
    </row>
    <row r="163" spans="13:14">
      <c r="M163" s="2090">
        <f t="shared" si="9"/>
        <v>0</v>
      </c>
      <c r="N163" s="2090" t="str">
        <f t="shared" si="8"/>
        <v/>
      </c>
    </row>
    <row r="164" spans="13:14">
      <c r="M164" s="2090">
        <f t="shared" si="9"/>
        <v>0</v>
      </c>
      <c r="N164" s="2090" t="str">
        <f t="shared" si="8"/>
        <v/>
      </c>
    </row>
    <row r="165" spans="13:14">
      <c r="M165" s="2090">
        <f t="shared" si="9"/>
        <v>0</v>
      </c>
      <c r="N165" s="2090" t="str">
        <f t="shared" si="8"/>
        <v/>
      </c>
    </row>
    <row r="166" spans="13:14">
      <c r="M166" s="2090">
        <f t="shared" si="9"/>
        <v>0</v>
      </c>
      <c r="N166" s="2090" t="str">
        <f t="shared" si="8"/>
        <v/>
      </c>
    </row>
    <row r="167" spans="13:14">
      <c r="M167" s="2090">
        <f t="shared" si="9"/>
        <v>0</v>
      </c>
      <c r="N167" s="2090" t="str">
        <f t="shared" si="8"/>
        <v/>
      </c>
    </row>
    <row r="168" spans="13:14">
      <c r="M168" s="2090">
        <f t="shared" si="9"/>
        <v>0</v>
      </c>
      <c r="N168" s="2090" t="str">
        <f t="shared" si="8"/>
        <v/>
      </c>
    </row>
    <row r="169" spans="13:14">
      <c r="M169" s="2090">
        <f t="shared" si="9"/>
        <v>0</v>
      </c>
      <c r="N169" s="2090" t="str">
        <f t="shared" si="8"/>
        <v/>
      </c>
    </row>
    <row r="170" spans="13:14">
      <c r="M170" s="2090">
        <f t="shared" si="9"/>
        <v>0</v>
      </c>
      <c r="N170" s="2090" t="str">
        <f t="shared" si="8"/>
        <v/>
      </c>
    </row>
    <row r="171" spans="13:14">
      <c r="M171" s="2090">
        <f t="shared" si="9"/>
        <v>0</v>
      </c>
      <c r="N171" s="2090" t="str">
        <f t="shared" si="8"/>
        <v/>
      </c>
    </row>
    <row r="172" spans="13:14">
      <c r="M172" s="2090">
        <f t="shared" si="9"/>
        <v>0</v>
      </c>
      <c r="N172" s="2090" t="str">
        <f t="shared" si="8"/>
        <v/>
      </c>
    </row>
    <row r="173" spans="13:14">
      <c r="M173" s="2090">
        <f t="shared" si="9"/>
        <v>0</v>
      </c>
      <c r="N173" s="2090" t="str">
        <f t="shared" si="8"/>
        <v/>
      </c>
    </row>
    <row r="174" spans="13:14">
      <c r="M174" s="2090">
        <f t="shared" si="9"/>
        <v>0</v>
      </c>
      <c r="N174" s="2090" t="str">
        <f t="shared" si="8"/>
        <v/>
      </c>
    </row>
    <row r="175" spans="13:14">
      <c r="M175" s="2090">
        <f t="shared" si="9"/>
        <v>0</v>
      </c>
      <c r="N175" s="2090" t="str">
        <f t="shared" si="8"/>
        <v/>
      </c>
    </row>
    <row r="176" spans="13:14">
      <c r="M176" s="2090">
        <f t="shared" si="9"/>
        <v>0</v>
      </c>
      <c r="N176" s="2090" t="str">
        <f t="shared" si="8"/>
        <v/>
      </c>
    </row>
    <row r="177" spans="13:14">
      <c r="M177" s="2090">
        <f t="shared" si="9"/>
        <v>0</v>
      </c>
      <c r="N177" s="2090" t="str">
        <f t="shared" si="8"/>
        <v/>
      </c>
    </row>
    <row r="178" spans="13:14">
      <c r="M178" s="2090">
        <f t="shared" si="9"/>
        <v>0</v>
      </c>
      <c r="N178" s="2090" t="str">
        <f t="shared" si="8"/>
        <v/>
      </c>
    </row>
    <row r="179" spans="13:14">
      <c r="M179" s="2090">
        <f t="shared" si="9"/>
        <v>0</v>
      </c>
      <c r="N179" s="2090" t="str">
        <f t="shared" si="8"/>
        <v/>
      </c>
    </row>
    <row r="180" spans="13:14">
      <c r="M180" s="2090">
        <f t="shared" si="9"/>
        <v>0</v>
      </c>
      <c r="N180" s="2090" t="str">
        <f t="shared" si="8"/>
        <v/>
      </c>
    </row>
    <row r="181" spans="13:14">
      <c r="M181" s="2090">
        <f t="shared" si="9"/>
        <v>0</v>
      </c>
      <c r="N181" s="2090" t="str">
        <f t="shared" si="8"/>
        <v/>
      </c>
    </row>
    <row r="182" spans="13:14">
      <c r="M182" s="2090">
        <f t="shared" si="9"/>
        <v>0</v>
      </c>
      <c r="N182" s="2090" t="str">
        <f t="shared" si="8"/>
        <v/>
      </c>
    </row>
    <row r="183" spans="13:14">
      <c r="M183" s="2090">
        <f t="shared" si="9"/>
        <v>0</v>
      </c>
      <c r="N183" s="2090" t="str">
        <f t="shared" si="8"/>
        <v/>
      </c>
    </row>
    <row r="184" spans="13:14">
      <c r="M184" s="2090">
        <f t="shared" si="9"/>
        <v>0</v>
      </c>
      <c r="N184" s="2090" t="str">
        <f t="shared" si="8"/>
        <v/>
      </c>
    </row>
    <row r="185" spans="13:14">
      <c r="M185" s="2090">
        <f t="shared" si="9"/>
        <v>0</v>
      </c>
      <c r="N185" s="2090" t="str">
        <f t="shared" si="8"/>
        <v/>
      </c>
    </row>
    <row r="186" spans="13:14">
      <c r="M186" s="2090">
        <f t="shared" si="9"/>
        <v>0</v>
      </c>
      <c r="N186" s="2090" t="str">
        <f t="shared" si="8"/>
        <v/>
      </c>
    </row>
    <row r="187" spans="13:14">
      <c r="M187" s="2090">
        <f t="shared" si="9"/>
        <v>0</v>
      </c>
      <c r="N187" s="2090" t="str">
        <f t="shared" si="8"/>
        <v/>
      </c>
    </row>
    <row r="188" spans="13:14">
      <c r="M188" s="2090">
        <f t="shared" si="9"/>
        <v>0</v>
      </c>
      <c r="N188" s="2090" t="str">
        <f t="shared" si="8"/>
        <v/>
      </c>
    </row>
    <row r="189" spans="13:14">
      <c r="M189" s="2090">
        <f t="shared" si="9"/>
        <v>0</v>
      </c>
      <c r="N189" s="2090" t="str">
        <f t="shared" si="8"/>
        <v/>
      </c>
    </row>
    <row r="190" spans="13:14">
      <c r="M190" s="2090">
        <f t="shared" si="9"/>
        <v>0</v>
      </c>
      <c r="N190" s="2090" t="str">
        <f t="shared" si="8"/>
        <v/>
      </c>
    </row>
    <row r="191" spans="13:14">
      <c r="M191" s="2090">
        <f t="shared" si="9"/>
        <v>0</v>
      </c>
      <c r="N191" s="2090" t="str">
        <f t="shared" ref="N191:N254" si="10">IF(ISNUMBER(FIND("/",$B190,1)),MID($B190,FIND("/",$B190,1)+1,LEN($B190)),"")</f>
        <v/>
      </c>
    </row>
    <row r="192" spans="13:14">
      <c r="M192" s="2090">
        <f t="shared" si="9"/>
        <v>0</v>
      </c>
      <c r="N192" s="2090" t="str">
        <f t="shared" si="10"/>
        <v/>
      </c>
    </row>
    <row r="193" spans="12:14">
      <c r="M193" s="2090">
        <f t="shared" si="9"/>
        <v>0</v>
      </c>
      <c r="N193" s="2090" t="str">
        <f t="shared" si="10"/>
        <v/>
      </c>
    </row>
    <row r="194" spans="12:14">
      <c r="M194" s="2090">
        <f t="shared" si="9"/>
        <v>0</v>
      </c>
      <c r="N194" s="2090" t="str">
        <f t="shared" si="10"/>
        <v/>
      </c>
    </row>
    <row r="195" spans="12:14">
      <c r="M195" s="2090">
        <f t="shared" si="9"/>
        <v>0</v>
      </c>
      <c r="N195" s="2090" t="str">
        <f t="shared" si="10"/>
        <v/>
      </c>
    </row>
    <row r="196" spans="12:14">
      <c r="M196" s="2090">
        <f t="shared" si="9"/>
        <v>0</v>
      </c>
      <c r="N196" s="2090" t="str">
        <f t="shared" si="10"/>
        <v/>
      </c>
    </row>
    <row r="197" spans="12:14">
      <c r="M197" s="2090">
        <f t="shared" si="9"/>
        <v>0</v>
      </c>
      <c r="N197" s="2090" t="str">
        <f t="shared" si="10"/>
        <v/>
      </c>
    </row>
    <row r="198" spans="12:14">
      <c r="M198" s="2090">
        <f t="shared" si="9"/>
        <v>0</v>
      </c>
      <c r="N198" s="2090" t="str">
        <f t="shared" si="10"/>
        <v/>
      </c>
    </row>
    <row r="199" spans="12:14">
      <c r="M199" s="2090">
        <f t="shared" si="9"/>
        <v>0</v>
      </c>
      <c r="N199" s="2090" t="str">
        <f t="shared" si="10"/>
        <v/>
      </c>
    </row>
    <row r="200" spans="12:14">
      <c r="M200" s="2090">
        <f t="shared" si="9"/>
        <v>0</v>
      </c>
      <c r="N200" s="2090" t="str">
        <f t="shared" si="10"/>
        <v/>
      </c>
    </row>
    <row r="201" spans="12:14">
      <c r="M201" s="2090">
        <f t="shared" si="9"/>
        <v>0</v>
      </c>
      <c r="N201" s="2090" t="str">
        <f t="shared" si="10"/>
        <v/>
      </c>
    </row>
    <row r="202" spans="12:14">
      <c r="L202" s="2101"/>
      <c r="M202" s="2090">
        <f t="shared" si="9"/>
        <v>0</v>
      </c>
      <c r="N202" s="2090" t="str">
        <f t="shared" si="10"/>
        <v/>
      </c>
    </row>
    <row r="203" spans="12:14">
      <c r="L203" s="2101"/>
      <c r="M203" s="2090">
        <f t="shared" si="9"/>
        <v>0</v>
      </c>
      <c r="N203" s="2090" t="str">
        <f t="shared" si="10"/>
        <v/>
      </c>
    </row>
    <row r="204" spans="12:14">
      <c r="L204" s="2101"/>
      <c r="M204" s="2090">
        <f t="shared" si="9"/>
        <v>0</v>
      </c>
      <c r="N204" s="2090" t="str">
        <f t="shared" si="10"/>
        <v/>
      </c>
    </row>
    <row r="205" spans="12:14">
      <c r="L205" s="2101"/>
      <c r="M205" s="2090">
        <f t="shared" si="9"/>
        <v>0</v>
      </c>
      <c r="N205" s="2090" t="str">
        <f t="shared" si="10"/>
        <v/>
      </c>
    </row>
    <row r="206" spans="12:14">
      <c r="L206" s="2101"/>
      <c r="M206" s="2090">
        <f t="shared" si="9"/>
        <v>0</v>
      </c>
      <c r="N206" s="2090" t="str">
        <f t="shared" si="10"/>
        <v/>
      </c>
    </row>
    <row r="207" spans="12:14">
      <c r="L207" s="2101"/>
      <c r="M207" s="2090">
        <f t="shared" ref="M207:M270" si="11">IF(ISNUMBER(FIND("/",$B206,1)),MID($B206,1,FIND("/",$B206,1)-1),$B206)</f>
        <v>0</v>
      </c>
      <c r="N207" s="2090" t="str">
        <f t="shared" si="10"/>
        <v/>
      </c>
    </row>
    <row r="208" spans="12:14">
      <c r="L208" s="2101"/>
      <c r="M208" s="2090">
        <f t="shared" si="11"/>
        <v>0</v>
      </c>
      <c r="N208" s="2090" t="str">
        <f t="shared" si="10"/>
        <v/>
      </c>
    </row>
    <row r="209" spans="12:14">
      <c r="L209" s="2101"/>
      <c r="M209" s="2090">
        <f t="shared" si="11"/>
        <v>0</v>
      </c>
      <c r="N209" s="2090" t="str">
        <f t="shared" si="10"/>
        <v/>
      </c>
    </row>
    <row r="210" spans="12:14">
      <c r="L210" s="2101"/>
      <c r="M210" s="2090">
        <f t="shared" si="11"/>
        <v>0</v>
      </c>
      <c r="N210" s="2090" t="str">
        <f t="shared" si="10"/>
        <v/>
      </c>
    </row>
    <row r="211" spans="12:14">
      <c r="L211" s="2101"/>
      <c r="M211" s="2090">
        <f t="shared" si="11"/>
        <v>0</v>
      </c>
      <c r="N211" s="2090" t="str">
        <f t="shared" si="10"/>
        <v/>
      </c>
    </row>
    <row r="212" spans="12:14">
      <c r="L212" s="2101"/>
      <c r="M212" s="2090">
        <f t="shared" si="11"/>
        <v>0</v>
      </c>
      <c r="N212" s="2090" t="str">
        <f t="shared" si="10"/>
        <v/>
      </c>
    </row>
    <row r="213" spans="12:14">
      <c r="L213" s="2101"/>
      <c r="M213" s="2090">
        <f t="shared" si="11"/>
        <v>0</v>
      </c>
      <c r="N213" s="2090" t="str">
        <f t="shared" si="10"/>
        <v/>
      </c>
    </row>
    <row r="214" spans="12:14">
      <c r="L214" s="2101"/>
      <c r="M214" s="2090">
        <f t="shared" si="11"/>
        <v>0</v>
      </c>
      <c r="N214" s="2090" t="str">
        <f t="shared" si="10"/>
        <v/>
      </c>
    </row>
    <row r="215" spans="12:14">
      <c r="L215" s="2101"/>
      <c r="M215" s="2090">
        <f t="shared" si="11"/>
        <v>0</v>
      </c>
      <c r="N215" s="2090" t="str">
        <f t="shared" si="10"/>
        <v/>
      </c>
    </row>
    <row r="216" spans="12:14">
      <c r="L216" s="2101"/>
      <c r="M216" s="2090">
        <f t="shared" si="11"/>
        <v>0</v>
      </c>
      <c r="N216" s="2090" t="str">
        <f t="shared" si="10"/>
        <v/>
      </c>
    </row>
    <row r="217" spans="12:14">
      <c r="L217" s="2101"/>
      <c r="M217" s="2090">
        <f t="shared" si="11"/>
        <v>0</v>
      </c>
      <c r="N217" s="2090" t="str">
        <f t="shared" si="10"/>
        <v/>
      </c>
    </row>
    <row r="218" spans="12:14">
      <c r="L218" s="2101"/>
      <c r="M218" s="2090">
        <f t="shared" si="11"/>
        <v>0</v>
      </c>
      <c r="N218" s="2090" t="str">
        <f t="shared" si="10"/>
        <v/>
      </c>
    </row>
    <row r="219" spans="12:14">
      <c r="L219" s="2101"/>
      <c r="M219" s="2090">
        <f t="shared" si="11"/>
        <v>0</v>
      </c>
      <c r="N219" s="2090" t="str">
        <f t="shared" si="10"/>
        <v/>
      </c>
    </row>
    <row r="220" spans="12:14">
      <c r="L220" s="2101"/>
      <c r="M220" s="2090">
        <f t="shared" si="11"/>
        <v>0</v>
      </c>
      <c r="N220" s="2090" t="str">
        <f t="shared" si="10"/>
        <v/>
      </c>
    </row>
    <row r="221" spans="12:14">
      <c r="L221" s="2101"/>
      <c r="M221" s="2090">
        <f t="shared" si="11"/>
        <v>0</v>
      </c>
      <c r="N221" s="2090" t="str">
        <f t="shared" si="10"/>
        <v/>
      </c>
    </row>
    <row r="222" spans="12:14">
      <c r="L222" s="2101"/>
      <c r="M222" s="2090">
        <f t="shared" si="11"/>
        <v>0</v>
      </c>
      <c r="N222" s="2090" t="str">
        <f t="shared" si="10"/>
        <v/>
      </c>
    </row>
    <row r="223" spans="12:14">
      <c r="L223" s="2101"/>
      <c r="M223" s="2090">
        <f t="shared" si="11"/>
        <v>0</v>
      </c>
      <c r="N223" s="2090" t="str">
        <f t="shared" si="10"/>
        <v/>
      </c>
    </row>
    <row r="224" spans="12:14">
      <c r="L224" s="2101"/>
      <c r="M224" s="2090">
        <f t="shared" si="11"/>
        <v>0</v>
      </c>
      <c r="N224" s="2090" t="str">
        <f t="shared" si="10"/>
        <v/>
      </c>
    </row>
    <row r="225" spans="12:14">
      <c r="L225" s="2101"/>
      <c r="M225" s="2090">
        <f t="shared" si="11"/>
        <v>0</v>
      </c>
      <c r="N225" s="2090" t="str">
        <f t="shared" si="10"/>
        <v/>
      </c>
    </row>
    <row r="226" spans="12:14">
      <c r="L226" s="2101"/>
      <c r="M226" s="2090">
        <f t="shared" si="11"/>
        <v>0</v>
      </c>
      <c r="N226" s="2090" t="str">
        <f t="shared" si="10"/>
        <v/>
      </c>
    </row>
    <row r="227" spans="12:14">
      <c r="L227" s="2101"/>
      <c r="M227" s="2090">
        <f t="shared" si="11"/>
        <v>0</v>
      </c>
      <c r="N227" s="2090" t="str">
        <f t="shared" si="10"/>
        <v/>
      </c>
    </row>
    <row r="228" spans="12:14">
      <c r="L228" s="2101"/>
      <c r="M228" s="2090">
        <f t="shared" si="11"/>
        <v>0</v>
      </c>
      <c r="N228" s="2090" t="str">
        <f t="shared" si="10"/>
        <v/>
      </c>
    </row>
    <row r="229" spans="12:14">
      <c r="L229" s="2101"/>
      <c r="M229" s="2090">
        <f t="shared" si="11"/>
        <v>0</v>
      </c>
      <c r="N229" s="2090" t="str">
        <f t="shared" si="10"/>
        <v/>
      </c>
    </row>
    <row r="230" spans="12:14">
      <c r="L230" s="2101"/>
      <c r="M230" s="2090">
        <f t="shared" si="11"/>
        <v>0</v>
      </c>
      <c r="N230" s="2090" t="str">
        <f t="shared" si="10"/>
        <v/>
      </c>
    </row>
    <row r="231" spans="12:14">
      <c r="L231" s="2101"/>
      <c r="M231" s="2090">
        <f t="shared" si="11"/>
        <v>0</v>
      </c>
      <c r="N231" s="2090" t="str">
        <f t="shared" si="10"/>
        <v/>
      </c>
    </row>
    <row r="232" spans="12:14">
      <c r="L232" s="2101"/>
      <c r="M232" s="2090">
        <f t="shared" si="11"/>
        <v>0</v>
      </c>
      <c r="N232" s="2090" t="str">
        <f t="shared" si="10"/>
        <v/>
      </c>
    </row>
    <row r="233" spans="12:14">
      <c r="L233" s="2101"/>
      <c r="M233" s="2090">
        <f t="shared" si="11"/>
        <v>0</v>
      </c>
      <c r="N233" s="2090" t="str">
        <f t="shared" si="10"/>
        <v/>
      </c>
    </row>
    <row r="234" spans="12:14">
      <c r="L234" s="2101"/>
      <c r="M234" s="2090">
        <f t="shared" si="11"/>
        <v>0</v>
      </c>
      <c r="N234" s="2090" t="str">
        <f t="shared" si="10"/>
        <v/>
      </c>
    </row>
    <row r="235" spans="12:14">
      <c r="L235" s="2101"/>
      <c r="M235" s="2090">
        <f t="shared" si="11"/>
        <v>0</v>
      </c>
      <c r="N235" s="2090" t="str">
        <f t="shared" si="10"/>
        <v/>
      </c>
    </row>
    <row r="236" spans="12:14">
      <c r="L236" s="2101"/>
      <c r="M236" s="2090">
        <f t="shared" si="11"/>
        <v>0</v>
      </c>
      <c r="N236" s="2090" t="str">
        <f t="shared" si="10"/>
        <v/>
      </c>
    </row>
    <row r="237" spans="12:14">
      <c r="L237" s="2101"/>
      <c r="M237" s="2090">
        <f t="shared" si="11"/>
        <v>0</v>
      </c>
      <c r="N237" s="2090" t="str">
        <f t="shared" si="10"/>
        <v/>
      </c>
    </row>
    <row r="238" spans="12:14">
      <c r="L238" s="2101"/>
      <c r="M238" s="2090">
        <f t="shared" si="11"/>
        <v>0</v>
      </c>
      <c r="N238" s="2090" t="str">
        <f t="shared" si="10"/>
        <v/>
      </c>
    </row>
    <row r="239" spans="12:14">
      <c r="L239" s="2101"/>
      <c r="M239" s="2090">
        <f t="shared" si="11"/>
        <v>0</v>
      </c>
      <c r="N239" s="2090" t="str">
        <f t="shared" si="10"/>
        <v/>
      </c>
    </row>
    <row r="240" spans="12:14">
      <c r="L240" s="2101"/>
      <c r="M240" s="2090">
        <f t="shared" si="11"/>
        <v>0</v>
      </c>
      <c r="N240" s="2090" t="str">
        <f t="shared" si="10"/>
        <v/>
      </c>
    </row>
    <row r="241" spans="12:14">
      <c r="L241" s="2101"/>
      <c r="M241" s="2090">
        <f t="shared" si="11"/>
        <v>0</v>
      </c>
      <c r="N241" s="2090" t="str">
        <f t="shared" si="10"/>
        <v/>
      </c>
    </row>
    <row r="242" spans="12:14">
      <c r="L242" s="2101"/>
      <c r="M242" s="2090">
        <f t="shared" si="11"/>
        <v>0</v>
      </c>
      <c r="N242" s="2090" t="str">
        <f t="shared" si="10"/>
        <v/>
      </c>
    </row>
    <row r="243" spans="12:14">
      <c r="L243" s="2101"/>
      <c r="M243" s="2090">
        <f t="shared" si="11"/>
        <v>0</v>
      </c>
      <c r="N243" s="2090" t="str">
        <f t="shared" si="10"/>
        <v/>
      </c>
    </row>
    <row r="244" spans="12:14">
      <c r="L244" s="2101"/>
      <c r="M244" s="2090">
        <f t="shared" si="11"/>
        <v>0</v>
      </c>
      <c r="N244" s="2090" t="str">
        <f t="shared" si="10"/>
        <v/>
      </c>
    </row>
    <row r="245" spans="12:14">
      <c r="L245" s="2101"/>
      <c r="M245" s="2090">
        <f t="shared" si="11"/>
        <v>0</v>
      </c>
      <c r="N245" s="2090" t="str">
        <f t="shared" si="10"/>
        <v/>
      </c>
    </row>
    <row r="246" spans="12:14">
      <c r="L246" s="2101"/>
      <c r="M246" s="2090">
        <f t="shared" si="11"/>
        <v>0</v>
      </c>
      <c r="N246" s="2090" t="str">
        <f t="shared" si="10"/>
        <v/>
      </c>
    </row>
    <row r="247" spans="12:14">
      <c r="L247" s="2101"/>
      <c r="M247" s="2090">
        <f t="shared" si="11"/>
        <v>0</v>
      </c>
      <c r="N247" s="2090" t="str">
        <f t="shared" si="10"/>
        <v/>
      </c>
    </row>
    <row r="248" spans="12:14">
      <c r="L248" s="2101"/>
      <c r="M248" s="2090">
        <f t="shared" si="11"/>
        <v>0</v>
      </c>
      <c r="N248" s="2090" t="str">
        <f t="shared" si="10"/>
        <v/>
      </c>
    </row>
    <row r="249" spans="12:14">
      <c r="L249" s="2101"/>
      <c r="M249" s="2090">
        <f t="shared" si="11"/>
        <v>0</v>
      </c>
      <c r="N249" s="2090" t="str">
        <f t="shared" si="10"/>
        <v/>
      </c>
    </row>
    <row r="250" spans="12:14">
      <c r="L250" s="2101"/>
      <c r="M250" s="2090">
        <f t="shared" si="11"/>
        <v>0</v>
      </c>
      <c r="N250" s="2090" t="str">
        <f t="shared" si="10"/>
        <v/>
      </c>
    </row>
    <row r="251" spans="12:14">
      <c r="L251" s="2101"/>
      <c r="M251" s="2090">
        <f t="shared" si="11"/>
        <v>0</v>
      </c>
      <c r="N251" s="2090" t="str">
        <f t="shared" si="10"/>
        <v/>
      </c>
    </row>
    <row r="252" spans="12:14">
      <c r="M252" s="2090">
        <f t="shared" si="11"/>
        <v>0</v>
      </c>
      <c r="N252" s="2090" t="str">
        <f t="shared" si="10"/>
        <v/>
      </c>
    </row>
    <row r="253" spans="12:14">
      <c r="M253" s="2090">
        <f t="shared" si="11"/>
        <v>0</v>
      </c>
      <c r="N253" s="2090" t="str">
        <f t="shared" si="10"/>
        <v/>
      </c>
    </row>
    <row r="254" spans="12:14">
      <c r="M254" s="2090">
        <f t="shared" si="11"/>
        <v>0</v>
      </c>
      <c r="N254" s="2090" t="str">
        <f t="shared" si="10"/>
        <v/>
      </c>
    </row>
    <row r="255" spans="12:14">
      <c r="M255" s="2090">
        <f t="shared" si="11"/>
        <v>0</v>
      </c>
      <c r="N255" s="2090" t="str">
        <f t="shared" ref="N255:N318" si="12">IF(ISNUMBER(FIND("/",$B254,1)),MID($B254,FIND("/",$B254,1)+1,LEN($B254)),"")</f>
        <v/>
      </c>
    </row>
    <row r="256" spans="12:14">
      <c r="M256" s="2090">
        <f t="shared" si="11"/>
        <v>0</v>
      </c>
      <c r="N256" s="2090" t="str">
        <f t="shared" si="12"/>
        <v/>
      </c>
    </row>
    <row r="257" spans="13:14">
      <c r="M257" s="2090">
        <f t="shared" si="11"/>
        <v>0</v>
      </c>
      <c r="N257" s="2090" t="str">
        <f t="shared" si="12"/>
        <v/>
      </c>
    </row>
    <row r="258" spans="13:14">
      <c r="M258" s="2090">
        <f t="shared" si="11"/>
        <v>0</v>
      </c>
      <c r="N258" s="2090" t="str">
        <f t="shared" si="12"/>
        <v/>
      </c>
    </row>
    <row r="259" spans="13:14">
      <c r="M259" s="2090">
        <f t="shared" si="11"/>
        <v>0</v>
      </c>
      <c r="N259" s="2090" t="str">
        <f t="shared" si="12"/>
        <v/>
      </c>
    </row>
    <row r="260" spans="13:14">
      <c r="M260" s="2090">
        <f t="shared" si="11"/>
        <v>0</v>
      </c>
      <c r="N260" s="2090" t="str">
        <f t="shared" si="12"/>
        <v/>
      </c>
    </row>
    <row r="261" spans="13:14">
      <c r="M261" s="2090">
        <f t="shared" si="11"/>
        <v>0</v>
      </c>
      <c r="N261" s="2090" t="str">
        <f t="shared" si="12"/>
        <v/>
      </c>
    </row>
    <row r="262" spans="13:14">
      <c r="M262" s="2090">
        <f t="shared" si="11"/>
        <v>0</v>
      </c>
      <c r="N262" s="2090" t="str">
        <f t="shared" si="12"/>
        <v/>
      </c>
    </row>
    <row r="263" spans="13:14">
      <c r="M263" s="2090">
        <f t="shared" si="11"/>
        <v>0</v>
      </c>
      <c r="N263" s="2090" t="str">
        <f t="shared" si="12"/>
        <v/>
      </c>
    </row>
    <row r="264" spans="13:14">
      <c r="M264" s="2090">
        <f t="shared" si="11"/>
        <v>0</v>
      </c>
      <c r="N264" s="2090" t="str">
        <f t="shared" si="12"/>
        <v/>
      </c>
    </row>
    <row r="265" spans="13:14">
      <c r="M265" s="2090">
        <f t="shared" si="11"/>
        <v>0</v>
      </c>
      <c r="N265" s="2090" t="str">
        <f t="shared" si="12"/>
        <v/>
      </c>
    </row>
    <row r="266" spans="13:14">
      <c r="M266" s="2090">
        <f t="shared" si="11"/>
        <v>0</v>
      </c>
      <c r="N266" s="2090" t="str">
        <f t="shared" si="12"/>
        <v/>
      </c>
    </row>
    <row r="267" spans="13:14">
      <c r="M267" s="2090">
        <f t="shared" si="11"/>
        <v>0</v>
      </c>
      <c r="N267" s="2090" t="str">
        <f t="shared" si="12"/>
        <v/>
      </c>
    </row>
    <row r="268" spans="13:14">
      <c r="M268" s="2090">
        <f t="shared" si="11"/>
        <v>0</v>
      </c>
      <c r="N268" s="2090" t="str">
        <f t="shared" si="12"/>
        <v/>
      </c>
    </row>
    <row r="269" spans="13:14">
      <c r="M269" s="2090">
        <f t="shared" si="11"/>
        <v>0</v>
      </c>
      <c r="N269" s="2090" t="str">
        <f t="shared" si="12"/>
        <v/>
      </c>
    </row>
    <row r="270" spans="13:14">
      <c r="M270" s="2090">
        <f t="shared" si="11"/>
        <v>0</v>
      </c>
      <c r="N270" s="2090" t="str">
        <f t="shared" si="12"/>
        <v/>
      </c>
    </row>
    <row r="271" spans="13:14">
      <c r="M271" s="2090">
        <f t="shared" ref="M271:M329" si="13">IF(ISNUMBER(FIND("/",$B270,1)),MID($B270,1,FIND("/",$B270,1)-1),$B270)</f>
        <v>0</v>
      </c>
      <c r="N271" s="2090" t="str">
        <f t="shared" si="12"/>
        <v/>
      </c>
    </row>
    <row r="272" spans="13:14">
      <c r="M272" s="2090">
        <f t="shared" si="13"/>
        <v>0</v>
      </c>
      <c r="N272" s="2090" t="str">
        <f t="shared" si="12"/>
        <v/>
      </c>
    </row>
    <row r="273" spans="13:14">
      <c r="M273" s="2090">
        <f t="shared" si="13"/>
        <v>0</v>
      </c>
      <c r="N273" s="2090" t="str">
        <f t="shared" si="12"/>
        <v/>
      </c>
    </row>
    <row r="274" spans="13:14">
      <c r="M274" s="2090">
        <f t="shared" si="13"/>
        <v>0</v>
      </c>
      <c r="N274" s="2090" t="str">
        <f t="shared" si="12"/>
        <v/>
      </c>
    </row>
    <row r="275" spans="13:14">
      <c r="M275" s="2090">
        <f t="shared" si="13"/>
        <v>0</v>
      </c>
      <c r="N275" s="2090" t="str">
        <f t="shared" si="12"/>
        <v/>
      </c>
    </row>
    <row r="276" spans="13:14">
      <c r="M276" s="2090">
        <f t="shared" si="13"/>
        <v>0</v>
      </c>
      <c r="N276" s="2090" t="str">
        <f t="shared" si="12"/>
        <v/>
      </c>
    </row>
    <row r="277" spans="13:14">
      <c r="M277" s="2090">
        <f t="shared" si="13"/>
        <v>0</v>
      </c>
      <c r="N277" s="2090" t="str">
        <f t="shared" si="12"/>
        <v/>
      </c>
    </row>
    <row r="278" spans="13:14">
      <c r="M278" s="2090">
        <f t="shared" si="13"/>
        <v>0</v>
      </c>
      <c r="N278" s="2090" t="str">
        <f t="shared" si="12"/>
        <v/>
      </c>
    </row>
    <row r="279" spans="13:14">
      <c r="M279" s="2090">
        <f t="shared" si="13"/>
        <v>0</v>
      </c>
      <c r="N279" s="2090" t="str">
        <f t="shared" si="12"/>
        <v/>
      </c>
    </row>
    <row r="280" spans="13:14">
      <c r="M280" s="2090">
        <f t="shared" si="13"/>
        <v>0</v>
      </c>
      <c r="N280" s="2090" t="str">
        <f t="shared" si="12"/>
        <v/>
      </c>
    </row>
    <row r="281" spans="13:14">
      <c r="M281" s="2090">
        <f t="shared" si="13"/>
        <v>0</v>
      </c>
      <c r="N281" s="2090" t="str">
        <f t="shared" si="12"/>
        <v/>
      </c>
    </row>
    <row r="282" spans="13:14">
      <c r="M282" s="2090">
        <f t="shared" si="13"/>
        <v>0</v>
      </c>
      <c r="N282" s="2090" t="str">
        <f t="shared" si="12"/>
        <v/>
      </c>
    </row>
    <row r="283" spans="13:14">
      <c r="M283" s="2090">
        <f t="shared" si="13"/>
        <v>0</v>
      </c>
      <c r="N283" s="2090" t="str">
        <f t="shared" si="12"/>
        <v/>
      </c>
    </row>
    <row r="284" spans="13:14">
      <c r="M284" s="2090">
        <f t="shared" si="13"/>
        <v>0</v>
      </c>
      <c r="N284" s="2090" t="str">
        <f t="shared" si="12"/>
        <v/>
      </c>
    </row>
    <row r="285" spans="13:14">
      <c r="M285" s="2090">
        <f t="shared" si="13"/>
        <v>0</v>
      </c>
      <c r="N285" s="2090" t="str">
        <f t="shared" si="12"/>
        <v/>
      </c>
    </row>
    <row r="286" spans="13:14">
      <c r="M286" s="2090">
        <f t="shared" si="13"/>
        <v>0</v>
      </c>
      <c r="N286" s="2090" t="str">
        <f t="shared" si="12"/>
        <v/>
      </c>
    </row>
    <row r="287" spans="13:14">
      <c r="M287" s="2090">
        <f t="shared" si="13"/>
        <v>0</v>
      </c>
      <c r="N287" s="2090" t="str">
        <f t="shared" si="12"/>
        <v/>
      </c>
    </row>
    <row r="288" spans="13:14">
      <c r="M288" s="2090">
        <f t="shared" si="13"/>
        <v>0</v>
      </c>
      <c r="N288" s="2090" t="str">
        <f t="shared" si="12"/>
        <v/>
      </c>
    </row>
    <row r="289" spans="13:14">
      <c r="M289" s="2090">
        <f t="shared" si="13"/>
        <v>0</v>
      </c>
      <c r="N289" s="2090" t="str">
        <f t="shared" si="12"/>
        <v/>
      </c>
    </row>
    <row r="290" spans="13:14">
      <c r="M290" s="2090">
        <f t="shared" si="13"/>
        <v>0</v>
      </c>
      <c r="N290" s="2090" t="str">
        <f t="shared" si="12"/>
        <v/>
      </c>
    </row>
    <row r="291" spans="13:14">
      <c r="M291" s="2090">
        <f t="shared" si="13"/>
        <v>0</v>
      </c>
      <c r="N291" s="2090" t="str">
        <f t="shared" si="12"/>
        <v/>
      </c>
    </row>
    <row r="292" spans="13:14">
      <c r="M292" s="2090">
        <f t="shared" si="13"/>
        <v>0</v>
      </c>
      <c r="N292" s="2090" t="str">
        <f t="shared" si="12"/>
        <v/>
      </c>
    </row>
    <row r="293" spans="13:14">
      <c r="M293" s="2090">
        <f t="shared" si="13"/>
        <v>0</v>
      </c>
      <c r="N293" s="2090" t="str">
        <f t="shared" si="12"/>
        <v/>
      </c>
    </row>
    <row r="294" spans="13:14">
      <c r="M294" s="2090">
        <f t="shared" si="13"/>
        <v>0</v>
      </c>
      <c r="N294" s="2090" t="str">
        <f t="shared" si="12"/>
        <v/>
      </c>
    </row>
    <row r="295" spans="13:14">
      <c r="M295" s="2090">
        <f t="shared" si="13"/>
        <v>0</v>
      </c>
      <c r="N295" s="2090" t="str">
        <f t="shared" si="12"/>
        <v/>
      </c>
    </row>
    <row r="296" spans="13:14">
      <c r="M296" s="2090">
        <f t="shared" si="13"/>
        <v>0</v>
      </c>
      <c r="N296" s="2090" t="str">
        <f t="shared" si="12"/>
        <v/>
      </c>
    </row>
    <row r="297" spans="13:14">
      <c r="M297" s="2090">
        <f t="shared" si="13"/>
        <v>0</v>
      </c>
      <c r="N297" s="2090" t="str">
        <f t="shared" si="12"/>
        <v/>
      </c>
    </row>
    <row r="298" spans="13:14">
      <c r="M298" s="2090">
        <f t="shared" si="13"/>
        <v>0</v>
      </c>
      <c r="N298" s="2090" t="str">
        <f t="shared" si="12"/>
        <v/>
      </c>
    </row>
    <row r="299" spans="13:14">
      <c r="M299" s="2090">
        <f t="shared" si="13"/>
        <v>0</v>
      </c>
      <c r="N299" s="2090" t="str">
        <f t="shared" si="12"/>
        <v/>
      </c>
    </row>
    <row r="300" spans="13:14">
      <c r="M300" s="2090">
        <f t="shared" si="13"/>
        <v>0</v>
      </c>
      <c r="N300" s="2090" t="str">
        <f t="shared" si="12"/>
        <v/>
      </c>
    </row>
    <row r="301" spans="13:14">
      <c r="M301" s="2090">
        <f t="shared" si="13"/>
        <v>0</v>
      </c>
      <c r="N301" s="2090" t="str">
        <f t="shared" si="12"/>
        <v/>
      </c>
    </row>
    <row r="302" spans="13:14">
      <c r="M302" s="2090">
        <f t="shared" si="13"/>
        <v>0</v>
      </c>
      <c r="N302" s="2090" t="str">
        <f t="shared" si="12"/>
        <v/>
      </c>
    </row>
    <row r="303" spans="13:14">
      <c r="M303" s="2090">
        <f t="shared" si="13"/>
        <v>0</v>
      </c>
      <c r="N303" s="2090" t="str">
        <f t="shared" si="12"/>
        <v/>
      </c>
    </row>
    <row r="304" spans="13:14">
      <c r="M304" s="2090">
        <f t="shared" si="13"/>
        <v>0</v>
      </c>
      <c r="N304" s="2090" t="str">
        <f t="shared" si="12"/>
        <v/>
      </c>
    </row>
    <row r="305" spans="13:14">
      <c r="M305" s="2090">
        <f t="shared" si="13"/>
        <v>0</v>
      </c>
      <c r="N305" s="2090" t="str">
        <f t="shared" si="12"/>
        <v/>
      </c>
    </row>
    <row r="306" spans="13:14">
      <c r="M306" s="2090">
        <f t="shared" si="13"/>
        <v>0</v>
      </c>
      <c r="N306" s="2090" t="str">
        <f t="shared" si="12"/>
        <v/>
      </c>
    </row>
    <row r="307" spans="13:14">
      <c r="M307" s="2090">
        <f t="shared" si="13"/>
        <v>0</v>
      </c>
      <c r="N307" s="2090" t="str">
        <f t="shared" si="12"/>
        <v/>
      </c>
    </row>
    <row r="308" spans="13:14">
      <c r="M308" s="2090">
        <f t="shared" si="13"/>
        <v>0</v>
      </c>
      <c r="N308" s="2090" t="str">
        <f t="shared" si="12"/>
        <v/>
      </c>
    </row>
    <row r="309" spans="13:14">
      <c r="M309" s="2090">
        <f t="shared" si="13"/>
        <v>0</v>
      </c>
      <c r="N309" s="2090" t="str">
        <f t="shared" si="12"/>
        <v/>
      </c>
    </row>
    <row r="310" spans="13:14">
      <c r="M310" s="2090">
        <f t="shared" si="13"/>
        <v>0</v>
      </c>
      <c r="N310" s="2090" t="str">
        <f t="shared" si="12"/>
        <v/>
      </c>
    </row>
    <row r="311" spans="13:14">
      <c r="M311" s="2090">
        <f t="shared" si="13"/>
        <v>0</v>
      </c>
      <c r="N311" s="2090" t="str">
        <f t="shared" si="12"/>
        <v/>
      </c>
    </row>
    <row r="312" spans="13:14">
      <c r="M312" s="2090">
        <f t="shared" si="13"/>
        <v>0</v>
      </c>
      <c r="N312" s="2090" t="str">
        <f t="shared" si="12"/>
        <v/>
      </c>
    </row>
    <row r="313" spans="13:14">
      <c r="M313" s="2090">
        <f t="shared" si="13"/>
        <v>0</v>
      </c>
      <c r="N313" s="2090" t="str">
        <f t="shared" si="12"/>
        <v/>
      </c>
    </row>
    <row r="314" spans="13:14">
      <c r="M314" s="2090">
        <f t="shared" si="13"/>
        <v>0</v>
      </c>
      <c r="N314" s="2090" t="str">
        <f t="shared" si="12"/>
        <v/>
      </c>
    </row>
    <row r="315" spans="13:14">
      <c r="M315" s="2090">
        <f t="shared" si="13"/>
        <v>0</v>
      </c>
      <c r="N315" s="2090" t="str">
        <f t="shared" si="12"/>
        <v/>
      </c>
    </row>
    <row r="316" spans="13:14">
      <c r="M316" s="2090">
        <f t="shared" si="13"/>
        <v>0</v>
      </c>
      <c r="N316" s="2090" t="str">
        <f t="shared" si="12"/>
        <v/>
      </c>
    </row>
    <row r="317" spans="13:14">
      <c r="M317" s="2090">
        <f t="shared" si="13"/>
        <v>0</v>
      </c>
      <c r="N317" s="2090" t="str">
        <f t="shared" si="12"/>
        <v/>
      </c>
    </row>
    <row r="318" spans="13:14">
      <c r="M318" s="2090">
        <f t="shared" si="13"/>
        <v>0</v>
      </c>
      <c r="N318" s="2090" t="str">
        <f t="shared" si="12"/>
        <v/>
      </c>
    </row>
    <row r="319" spans="13:14">
      <c r="M319" s="2090">
        <f t="shared" si="13"/>
        <v>0</v>
      </c>
      <c r="N319" s="2090" t="str">
        <f t="shared" ref="N319:N329" si="14">IF(ISNUMBER(FIND("/",$B318,1)),MID($B318,FIND("/",$B318,1)+1,LEN($B318)),"")</f>
        <v/>
      </c>
    </row>
    <row r="320" spans="13:14">
      <c r="M320" s="2090">
        <f t="shared" si="13"/>
        <v>0</v>
      </c>
      <c r="N320" s="2090" t="str">
        <f t="shared" si="14"/>
        <v/>
      </c>
    </row>
    <row r="321" spans="12:14">
      <c r="M321" s="2090">
        <f t="shared" si="13"/>
        <v>0</v>
      </c>
      <c r="N321" s="2090" t="str">
        <f t="shared" si="14"/>
        <v/>
      </c>
    </row>
    <row r="322" spans="12:14">
      <c r="M322" s="2090">
        <f t="shared" si="13"/>
        <v>0</v>
      </c>
      <c r="N322" s="2090" t="str">
        <f t="shared" si="14"/>
        <v/>
      </c>
    </row>
    <row r="323" spans="12:14">
      <c r="M323" s="2090">
        <f t="shared" si="13"/>
        <v>0</v>
      </c>
      <c r="N323" s="2090" t="str">
        <f t="shared" si="14"/>
        <v/>
      </c>
    </row>
    <row r="324" spans="12:14">
      <c r="M324" s="2090">
        <f t="shared" si="13"/>
        <v>0</v>
      </c>
      <c r="N324" s="2090" t="str">
        <f t="shared" si="14"/>
        <v/>
      </c>
    </row>
    <row r="325" spans="12:14">
      <c r="M325" s="2090">
        <f t="shared" si="13"/>
        <v>0</v>
      </c>
      <c r="N325" s="2090" t="str">
        <f t="shared" si="14"/>
        <v/>
      </c>
    </row>
    <row r="326" spans="12:14">
      <c r="M326" s="2090">
        <f t="shared" si="13"/>
        <v>0</v>
      </c>
      <c r="N326" s="2090" t="str">
        <f t="shared" si="14"/>
        <v/>
      </c>
    </row>
    <row r="327" spans="12:14">
      <c r="M327" s="2090">
        <f t="shared" si="13"/>
        <v>0</v>
      </c>
      <c r="N327" s="2090" t="str">
        <f t="shared" si="14"/>
        <v/>
      </c>
    </row>
    <row r="328" spans="12:14">
      <c r="M328" s="2090">
        <f t="shared" si="13"/>
        <v>0</v>
      </c>
      <c r="N328" s="2090" t="str">
        <f t="shared" si="14"/>
        <v/>
      </c>
    </row>
    <row r="329" spans="12:14">
      <c r="M329" s="2090">
        <f t="shared" si="13"/>
        <v>0</v>
      </c>
      <c r="N329" s="2090" t="str">
        <f t="shared" si="14"/>
        <v/>
      </c>
    </row>
    <row r="332" spans="12:14">
      <c r="L332" s="2018"/>
    </row>
    <row r="333" spans="12:14">
      <c r="L333" s="2018"/>
    </row>
  </sheetData>
  <mergeCells count="3">
    <mergeCell ref="A1:H1"/>
    <mergeCell ref="A3:G3"/>
    <mergeCell ref="A58:B58"/>
  </mergeCells>
  <phoneticPr fontId="0" type="noConversion"/>
  <conditionalFormatting sqref="F5:F50">
    <cfRule type="containsText" dxfId="28" priority="15" operator="containsText" text="ALERTA">
      <formula>NOT(ISERROR(SEARCH("ALERTA",F5)))</formula>
    </cfRule>
  </conditionalFormatting>
  <conditionalFormatting sqref="F5">
    <cfRule type="containsText" dxfId="27" priority="17" operator="containsText" text="ALERTA">
      <formula>NOT(ISERROR(SEARCH("ALERTA",F5)))</formula>
    </cfRule>
  </conditionalFormatting>
  <conditionalFormatting sqref="E5">
    <cfRule type="containsText" dxfId="26" priority="18" operator="containsText" text="CADUCADO">
      <formula>NOT(ISERROR(SEARCH("CADUCADO",E5)))</formula>
    </cfRule>
  </conditionalFormatting>
  <conditionalFormatting sqref="E5:E50">
    <cfRule type="containsText" dxfId="25" priority="14" operator="containsText" text="CADUCADO">
      <formula>NOT(ISERROR(SEARCH("CADUCADO",E5)))</formula>
    </cfRule>
    <cfRule type="containsText" dxfId="24" priority="16" operator="containsText" text="CADUCADO">
      <formula>NOT(ISERROR(SEARCH("CADUCADO",E5)))</formula>
    </cfRule>
  </conditionalFormatting>
  <conditionalFormatting sqref="F51">
    <cfRule type="containsText" dxfId="23" priority="12" operator="containsText" text="ALERTA">
      <formula>NOT(ISERROR(SEARCH("ALERTA",F51)))</formula>
    </cfRule>
  </conditionalFormatting>
  <conditionalFormatting sqref="E51">
    <cfRule type="containsText" dxfId="22" priority="11" operator="containsText" text="CADUCADO">
      <formula>NOT(ISERROR(SEARCH("CADUCADO",E51)))</formula>
    </cfRule>
    <cfRule type="containsText" dxfId="21" priority="13" operator="containsText" text="CADUCADO">
      <formula>NOT(ISERROR(SEARCH("CADUCADO",E51)))</formula>
    </cfRule>
  </conditionalFormatting>
  <conditionalFormatting sqref="F52:F54">
    <cfRule type="containsText" dxfId="20" priority="9" operator="containsText" text="ALERTA">
      <formula>NOT(ISERROR(SEARCH("ALERTA",F52)))</formula>
    </cfRule>
  </conditionalFormatting>
  <conditionalFormatting sqref="E52:E54">
    <cfRule type="containsText" dxfId="19" priority="8" operator="containsText" text="CADUCADO">
      <formula>NOT(ISERROR(SEARCH("CADUCADO",E52)))</formula>
    </cfRule>
    <cfRule type="containsText" dxfId="18" priority="10" operator="containsText" text="CADUCADO">
      <formula>NOT(ISERROR(SEARCH("CADUCADO",E52)))</formula>
    </cfRule>
  </conditionalFormatting>
  <conditionalFormatting sqref="F56:F57">
    <cfRule type="containsText" dxfId="17" priority="6" operator="containsText" text="ALERTA">
      <formula>NOT(ISERROR(SEARCH("ALERTA",F56)))</formula>
    </cfRule>
  </conditionalFormatting>
  <conditionalFormatting sqref="E56:E57">
    <cfRule type="containsText" dxfId="16" priority="7" operator="containsText" text="CADUCADO">
      <formula>NOT(ISERROR(SEARCH("CADUCADO",E56)))</formula>
    </cfRule>
  </conditionalFormatting>
  <conditionalFormatting sqref="F55">
    <cfRule type="containsText" dxfId="15" priority="4" operator="containsText" text="ALERTA">
      <formula>NOT(ISERROR(SEARCH("ALERTA",F55)))</formula>
    </cfRule>
  </conditionalFormatting>
  <conditionalFormatting sqref="E55">
    <cfRule type="containsText" dxfId="14" priority="3" operator="containsText" text="CADUCADO">
      <formula>NOT(ISERROR(SEARCH("CADUCADO",E55)))</formula>
    </cfRule>
    <cfRule type="containsText" dxfId="13" priority="5" operator="containsText" text="CADUCADO">
      <formula>NOT(ISERROR(SEARCH("CADUCADO",E55)))</formula>
    </cfRule>
  </conditionalFormatting>
  <hyperlinks>
    <hyperlink ref="A1:H1" location="TITULARES!A1" display="LISTA DE DIAGNOSTICADORES CON AUTORIZACIÓN DE COMERCIALIZACIÓN EN CUBA 2017" xr:uid="{00000000-0004-0000-1A00-000000000000}"/>
  </hyperlinks>
  <pageMargins left="0.75" right="0.75" top="1" bottom="1" header="0" footer="0"/>
  <pageSetup scale="30" fitToHeight="0" orientation="portrait" verticalDpi="300"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AM403"/>
  <sheetViews>
    <sheetView workbookViewId="0">
      <selection sqref="A1:H1"/>
    </sheetView>
  </sheetViews>
  <sheetFormatPr baseColWidth="10" defaultRowHeight="15"/>
  <cols>
    <col min="1" max="1" width="15.5703125" style="4" customWidth="1"/>
    <col min="2" max="2" width="20.7109375" style="4" customWidth="1"/>
    <col min="3" max="3" width="12.7109375" style="4" customWidth="1"/>
    <col min="4" max="4" width="14.85546875" style="4" customWidth="1"/>
    <col min="5" max="5" width="16.85546875" style="4" hidden="1" customWidth="1"/>
    <col min="6" max="6" width="14.85546875" style="4" hidden="1" customWidth="1"/>
    <col min="7" max="7" width="13.28515625" style="4" customWidth="1"/>
    <col min="8" max="8" width="43.5703125" style="4" customWidth="1"/>
    <col min="9" max="9" width="72.85546875" style="4" customWidth="1"/>
    <col min="10" max="10" width="29.140625" style="21" customWidth="1"/>
    <col min="11" max="11" width="17.28515625" style="4" customWidth="1"/>
    <col min="12" max="12" width="11.42578125" style="4" customWidth="1"/>
    <col min="13" max="13" width="12.85546875" style="4" hidden="1" customWidth="1"/>
    <col min="14" max="14" width="17.28515625" style="4" hidden="1" customWidth="1"/>
    <col min="15" max="15" width="11.5703125" style="4" hidden="1" customWidth="1"/>
    <col min="16" max="16" width="8.5703125" style="4" hidden="1" customWidth="1"/>
    <col min="17" max="17" width="5" style="4" hidden="1" customWidth="1"/>
    <col min="18" max="18" width="8.5703125" style="4" hidden="1" customWidth="1"/>
    <col min="19" max="19" width="6.7109375" style="4" hidden="1" customWidth="1"/>
    <col min="20" max="28" width="11.42578125" style="4" hidden="1" customWidth="1"/>
    <col min="29" max="29" width="11.42578125" style="4" customWidth="1"/>
    <col min="30" max="16384" width="11.42578125" style="4"/>
  </cols>
  <sheetData>
    <row r="1" spans="1:39" s="1955" customFormat="1" ht="18.75" customHeight="1">
      <c r="A1" s="2540" t="s">
        <v>6200</v>
      </c>
      <c r="B1" s="2540"/>
      <c r="C1" s="2540"/>
      <c r="D1" s="2540"/>
      <c r="E1" s="2540"/>
      <c r="F1" s="2540"/>
      <c r="G1" s="2540"/>
      <c r="H1" s="2540"/>
      <c r="J1" s="1956"/>
      <c r="S1" s="1942" t="s">
        <v>2735</v>
      </c>
      <c r="T1" s="1960">
        <f ca="1">TODAY()</f>
        <v>46175</v>
      </c>
    </row>
    <row r="2" spans="1:39" s="1955" customFormat="1" ht="24" customHeight="1" thickBot="1">
      <c r="A2" s="2546" t="s">
        <v>1055</v>
      </c>
      <c r="B2" s="2546"/>
      <c r="C2" s="2546"/>
      <c r="D2" s="2546"/>
      <c r="E2" s="2546"/>
      <c r="F2" s="2546"/>
      <c r="G2" s="2546"/>
      <c r="J2" s="1956"/>
      <c r="M2" s="1936"/>
    </row>
    <row r="3" spans="1:39" s="1956" customFormat="1" ht="21.75" customHeight="1" thickTop="1" thickBot="1">
      <c r="A3" s="2547" t="s">
        <v>1161</v>
      </c>
      <c r="B3" s="2548"/>
      <c r="C3" s="2548"/>
      <c r="D3" s="2548"/>
      <c r="E3" s="2548"/>
      <c r="F3" s="2548"/>
      <c r="G3" s="2549"/>
      <c r="H3" s="1963"/>
      <c r="I3" s="1963"/>
      <c r="J3" s="1963"/>
      <c r="K3" s="1964"/>
      <c r="L3" s="1955"/>
      <c r="M3" s="1955"/>
      <c r="N3" s="1955"/>
      <c r="U3" s="1965"/>
      <c r="V3" s="1966">
        <v>2012</v>
      </c>
      <c r="W3" s="1967">
        <v>2013</v>
      </c>
      <c r="X3" s="1967">
        <v>2014</v>
      </c>
      <c r="Y3" s="1967">
        <v>2015</v>
      </c>
      <c r="Z3" s="1967">
        <v>2016</v>
      </c>
      <c r="AA3" s="1966" t="s">
        <v>2739</v>
      </c>
      <c r="AB3" s="1968" t="s">
        <v>1595</v>
      </c>
    </row>
    <row r="4" spans="1:39" s="451" customFormat="1" ht="34.5" customHeight="1" thickBot="1">
      <c r="A4" s="442" t="s">
        <v>1603</v>
      </c>
      <c r="B4" s="443" t="s">
        <v>1160</v>
      </c>
      <c r="C4" s="443" t="s">
        <v>1162</v>
      </c>
      <c r="D4" s="443" t="s">
        <v>1163</v>
      </c>
      <c r="E4" s="437" t="s">
        <v>2736</v>
      </c>
      <c r="F4" s="437" t="s">
        <v>2737</v>
      </c>
      <c r="G4" s="444" t="s">
        <v>914</v>
      </c>
      <c r="H4" s="443" t="s">
        <v>1586</v>
      </c>
      <c r="I4" s="443" t="s">
        <v>1164</v>
      </c>
      <c r="J4" s="443" t="s">
        <v>429</v>
      </c>
      <c r="K4" s="445" t="s">
        <v>1047</v>
      </c>
      <c r="L4" s="446" t="s">
        <v>1592</v>
      </c>
      <c r="M4" s="446" t="s">
        <v>1590</v>
      </c>
      <c r="N4" s="446" t="s">
        <v>1591</v>
      </c>
      <c r="O4" s="447" t="s">
        <v>1594</v>
      </c>
      <c r="P4" s="448"/>
      <c r="Q4" s="449"/>
      <c r="R4" s="413"/>
      <c r="S4" s="413"/>
      <c r="T4" s="12"/>
      <c r="U4" s="549"/>
      <c r="V4" s="553">
        <f>COUNTIFS($C$6:$C$323, "&gt;="&amp;V9, $C$6:$C$323, "&lt;="&amp;V13, $A$6:$A$323, "&lt;&gt;F")</f>
        <v>0</v>
      </c>
      <c r="W4" s="553">
        <f>COUNTIFS($C$6:$C$323, "&gt;="&amp;W9, $C$6:$C$323, "&lt;="&amp;W13, $A$6:$A$323, "&lt;&gt;F")</f>
        <v>10</v>
      </c>
      <c r="X4" s="553">
        <f>COUNTIFS($C$6:$C$323, "&gt;="&amp;X9, $C$6:$C$323, "&lt;="&amp;X13, $A$6:$A$323, "&lt;&gt;F")</f>
        <v>0</v>
      </c>
      <c r="Y4" s="553">
        <f>COUNTIFS($C$6:$C$323, "&gt;="&amp;Y9, $C$6:$C$323, "&lt;="&amp;Y13, $A$6:$A$323, "&lt;&gt;F")</f>
        <v>2</v>
      </c>
      <c r="Z4" s="553">
        <f>COUNTIFS($C$6:$C$323, "&gt;="&amp;Z9, $C$6:$C$323, "&lt;="&amp;Z13, $A$6:$A$323, "&lt;&gt;F")</f>
        <v>17</v>
      </c>
      <c r="AA4" s="553">
        <f>COUNTIFS($C$6:$C$323,"&gt;="&amp;AA9, $C$6:$C$323, "&lt;="&amp;AA13, $A$6:$A$323, "&lt;&gt;F")</f>
        <v>29</v>
      </c>
      <c r="AB4" s="569">
        <f>SUM(V4:Z4)</f>
        <v>29</v>
      </c>
      <c r="AC4" s="12"/>
      <c r="AD4" s="12"/>
      <c r="AE4" s="12"/>
      <c r="AF4" s="12"/>
      <c r="AG4" s="12"/>
      <c r="AH4" s="12"/>
      <c r="AI4" s="12"/>
      <c r="AJ4" s="12"/>
      <c r="AK4" s="12"/>
      <c r="AL4" s="513"/>
      <c r="AM4" s="513"/>
    </row>
    <row r="5" spans="1:39" ht="21.75" customHeight="1">
      <c r="A5" s="227" t="s">
        <v>1589</v>
      </c>
      <c r="B5" s="184" t="s">
        <v>1309</v>
      </c>
      <c r="C5" s="185">
        <v>40519</v>
      </c>
      <c r="D5" s="218">
        <v>47824</v>
      </c>
      <c r="E5" s="196" t="str">
        <f t="shared" ref="E5:E42" si="0">IF(D5&lt;=$T$2,"CADUCADO","VIGENTE")</f>
        <v>VIGENTE</v>
      </c>
      <c r="F5" s="196" t="str">
        <f t="shared" ref="F5:F42" si="1">IF($T$2&gt;=(EDATE(D5,-4)),"ALERTA","OK")</f>
        <v>OK</v>
      </c>
      <c r="G5" s="186" t="s">
        <v>1277</v>
      </c>
      <c r="H5" s="186" t="s">
        <v>4567</v>
      </c>
      <c r="I5" s="187" t="s">
        <v>1318</v>
      </c>
      <c r="J5" s="186"/>
      <c r="K5" s="228"/>
      <c r="L5" s="52"/>
      <c r="M5" s="4" t="str">
        <f>IF(ISNUMBER(FIND("/",$B5,1)),MID($B5,1,FIND("/",$B5,1)-1),$B5)</f>
        <v>D1012-42</v>
      </c>
      <c r="N5" s="4" t="str">
        <f>IF(ISNUMBER(FIND("/",$B5,1)),MID($B5,FIND("/",$B5,1)+1,LEN($B5)),"")</f>
        <v/>
      </c>
      <c r="O5" s="109" t="s">
        <v>1603</v>
      </c>
      <c r="P5" s="109" t="s">
        <v>1590</v>
      </c>
      <c r="Q5" s="104" t="s">
        <v>1595</v>
      </c>
      <c r="R5" s="514"/>
      <c r="S5" s="515"/>
      <c r="T5" s="53"/>
      <c r="U5" s="550" t="s">
        <v>2740</v>
      </c>
      <c r="V5" s="553">
        <f>COUNTIFS($C$6:$C$323, "&gt;="&amp;V9, $C$6:$C$323, "&lt;="&amp;V13, $A$6:$A$323, "&lt;&gt;F",$G$6:$G$323, "A" )</f>
        <v>0</v>
      </c>
      <c r="W5" s="553">
        <f>COUNTIFS($C$6:$C$323, "&gt;="&amp;W9, $C$6:$C$323, "&lt;="&amp;W13, $A$6:$A$323, "&lt;&gt;F",$G$6:$G$323, "A" )</f>
        <v>0</v>
      </c>
      <c r="X5" s="553">
        <f>COUNTIFS($C$6:$C$323, "&gt;="&amp;X9, $C$6:$C$323, "&lt;="&amp;X13, $A$6:$A$323, "&lt;&gt;F",$G$6:$G$323, "A" )</f>
        <v>0</v>
      </c>
      <c r="Y5" s="553">
        <f>COUNTIFS($C$6:$C$323, "&gt;="&amp;Y9, $C$6:$C$323, "&lt;="&amp;Y13, $A$6:$A$323, "&lt;&gt;F",$G$6:$G$323, "A" )</f>
        <v>0</v>
      </c>
      <c r="Z5" s="553">
        <f>COUNTIFS($C$6:$C$323, "&gt;="&amp;Z9, $C$6:$C$323, "&lt;="&amp;Z13, $A$6:$A$323, "&lt;&gt;F",$G$6:$G$323, "A" )</f>
        <v>0</v>
      </c>
      <c r="AA5" s="553">
        <f>COUNTIFS($C$6:$C$323,"&gt;="&amp;AA13, $C$6:$C$323, "&lt;="&amp;AA14, $A$6:$A$323, "&lt;&gt;F",$G$6:$G$323, "A")</f>
        <v>0</v>
      </c>
      <c r="AB5" s="569">
        <f>SUM(V5:Z5)</f>
        <v>0</v>
      </c>
      <c r="AC5" s="53"/>
      <c r="AD5" s="53"/>
      <c r="AE5" s="53"/>
      <c r="AF5" s="53"/>
      <c r="AG5" s="53"/>
      <c r="AH5" s="413"/>
      <c r="AI5" s="413"/>
      <c r="AJ5" s="413"/>
      <c r="AK5" s="413"/>
      <c r="AL5" s="53"/>
      <c r="AM5" s="53"/>
    </row>
    <row r="6" spans="1:39" ht="48">
      <c r="A6" s="225" t="s">
        <v>1588</v>
      </c>
      <c r="B6" s="172" t="s">
        <v>1310</v>
      </c>
      <c r="C6" s="173">
        <v>40519</v>
      </c>
      <c r="D6" s="219">
        <v>47824</v>
      </c>
      <c r="E6" s="219" t="str">
        <f t="shared" si="0"/>
        <v>VIGENTE</v>
      </c>
      <c r="F6" s="219" t="str">
        <f t="shared" si="1"/>
        <v>OK</v>
      </c>
      <c r="G6" s="172" t="s">
        <v>1277</v>
      </c>
      <c r="H6" s="174" t="s">
        <v>1314</v>
      </c>
      <c r="I6" s="174" t="s">
        <v>614</v>
      </c>
      <c r="J6" s="172" t="s">
        <v>518</v>
      </c>
      <c r="K6" s="229">
        <v>4106</v>
      </c>
      <c r="L6" s="52"/>
      <c r="M6" s="4" t="str">
        <f t="shared" ref="M6:M31" si="2">IF(ISNUMBER(FIND("/",$B6,1)),MID($B6,1,FIND("/",$B6,1)-1),$B6)</f>
        <v>D1012-42</v>
      </c>
      <c r="N6" s="4" t="str">
        <f t="shared" ref="N6:N31" si="3">IF(ISNUMBER(FIND("/",$B6,1)),MID($B6,FIND("/",$B6,1)+1,LEN($B6)),"")</f>
        <v>1</v>
      </c>
      <c r="O6" s="110" t="s">
        <v>1589</v>
      </c>
      <c r="P6" s="103"/>
      <c r="Q6" s="105">
        <v>2</v>
      </c>
      <c r="R6" s="516"/>
      <c r="S6" s="517"/>
      <c r="T6" s="53"/>
      <c r="U6" s="550" t="s">
        <v>2741</v>
      </c>
      <c r="V6" s="553">
        <f>COUNTIFS($C$6:$C$323, "&gt;="&amp;V9, $C$6:$C$323, "&lt;="&amp;V13, $A$6:$A$323, "&lt;&gt;F",$G$6:$G$323, "B" )</f>
        <v>0</v>
      </c>
      <c r="W6" s="553">
        <f>COUNTIFS($C$6:$C$323, "&gt;="&amp;W9, $C$6:$C$323, "&lt;="&amp;W13, $A$6:$A$323, "&lt;&gt;F",$G$6:$G$323, "B" )</f>
        <v>10</v>
      </c>
      <c r="X6" s="553">
        <f>COUNTIFS($C$6:$C$323, "&gt;="&amp;X9, $C$6:$C$323, "&lt;="&amp;X13, $A$6:$A$323, "&lt;&gt;F",$G$6:$G$323, "B" )</f>
        <v>0</v>
      </c>
      <c r="Y6" s="553">
        <f>COUNTIFS($C$6:$C$323, "&gt;="&amp;Y9, $C$6:$C$323, "&lt;="&amp;Y13, $A$6:$A$323, "&lt;&gt;F",$G$6:$G$323, "B" )</f>
        <v>2</v>
      </c>
      <c r="Z6" s="553">
        <f>COUNTIFS($C$6:$C$323, "&gt;="&amp;Z9, $C$6:$C$323, "&lt;="&amp;Z13, $A$6:$A$323, "&lt;&gt;F",$G$6:$G$323, "B" )</f>
        <v>17</v>
      </c>
      <c r="AA6" s="553">
        <f>COUNTIFS($C$6:$C$323,"&gt;="&amp;AA14, $C$6:$C$323, "&lt;="&amp;AA15, $A$6:$A$323, "&lt;&gt;F",$G$6:$G$323, "A")</f>
        <v>0</v>
      </c>
      <c r="AB6" s="569">
        <f>SUM(V6:Z6)</f>
        <v>29</v>
      </c>
      <c r="AC6" s="53"/>
      <c r="AD6" s="53"/>
      <c r="AE6" s="53"/>
      <c r="AF6" s="53"/>
      <c r="AG6" s="53"/>
      <c r="AH6" s="53"/>
      <c r="AI6" s="53"/>
      <c r="AJ6" s="53"/>
      <c r="AK6" s="53"/>
      <c r="AL6" s="53"/>
      <c r="AM6" s="53"/>
    </row>
    <row r="7" spans="1:39" ht="48">
      <c r="A7" s="225" t="s">
        <v>1588</v>
      </c>
      <c r="B7" s="172" t="s">
        <v>1311</v>
      </c>
      <c r="C7" s="173">
        <v>40519</v>
      </c>
      <c r="D7" s="219">
        <v>47824</v>
      </c>
      <c r="E7" s="219" t="str">
        <f t="shared" si="0"/>
        <v>VIGENTE</v>
      </c>
      <c r="F7" s="219" t="str">
        <f t="shared" si="1"/>
        <v>OK</v>
      </c>
      <c r="G7" s="172" t="s">
        <v>1277</v>
      </c>
      <c r="H7" s="174" t="s">
        <v>1315</v>
      </c>
      <c r="I7" s="174" t="s">
        <v>614</v>
      </c>
      <c r="J7" s="172" t="s">
        <v>519</v>
      </c>
      <c r="K7" s="229">
        <v>4126</v>
      </c>
      <c r="L7" s="52"/>
      <c r="M7" s="4" t="str">
        <f t="shared" si="2"/>
        <v>D1012-42</v>
      </c>
      <c r="N7" s="4" t="str">
        <f t="shared" si="3"/>
        <v>2</v>
      </c>
      <c r="O7" s="110" t="s">
        <v>1588</v>
      </c>
      <c r="P7" s="103"/>
      <c r="Q7" s="105">
        <v>14</v>
      </c>
      <c r="R7" s="518"/>
      <c r="S7" s="519"/>
      <c r="T7" s="53"/>
      <c r="U7" s="550" t="s">
        <v>2742</v>
      </c>
      <c r="V7" s="553">
        <f>COUNTIFS($C$6:$C$323, "&gt;="&amp;V9, $C$6:$C$323, "&lt;="&amp;V13, $A$6:$A$323, "&lt;&gt;F",$G$6:$G$323, "C" )</f>
        <v>0</v>
      </c>
      <c r="W7" s="553">
        <f>COUNTIFS($C$6:$C$323, "&gt;="&amp;W9, $C$6:$C$323, "&lt;="&amp;W13, $A$6:$A$323, "&lt;&gt;F",$G$6:$G$323, "C" )</f>
        <v>0</v>
      </c>
      <c r="X7" s="553">
        <f>COUNTIFS($C$6:$C$323, "&gt;="&amp;X9, $C$6:$C$323, "&lt;="&amp;X13, $A$6:$A$323, "&lt;&gt;F",$G$6:$G$323, "C" )</f>
        <v>0</v>
      </c>
      <c r="Y7" s="553">
        <f>COUNTIFS($C$6:$C$323, "&gt;="&amp;Y9, $C$6:$C$323, "&lt;="&amp;Y13, $A$6:$A$323, "&lt;&gt;F",$G$6:$G$323, "C" )</f>
        <v>0</v>
      </c>
      <c r="Z7" s="553">
        <f>COUNTIFS($C$6:$C$323, "&gt;="&amp;Z9, $C$6:$C$323, "&lt;="&amp;Z13, $A$6:$A$323, "&lt;&gt;F",$G$6:$G$323, "C" )</f>
        <v>0</v>
      </c>
      <c r="AA7" s="553">
        <f>COUNTIFS($C$6:$C$323,"&gt;="&amp;AA15, $C$6:$C$323, "&lt;="&amp;AA16, $A$6:$A$323, "&lt;&gt;F",$G$6:$G$323, "A")</f>
        <v>0</v>
      </c>
      <c r="AB7" s="569">
        <f>SUM(V7:Z7)</f>
        <v>0</v>
      </c>
      <c r="AC7" s="53"/>
      <c r="AD7" s="53"/>
      <c r="AE7" s="53"/>
      <c r="AF7" s="53"/>
      <c r="AG7" s="53"/>
      <c r="AH7" s="53"/>
      <c r="AI7" s="53"/>
      <c r="AJ7" s="53"/>
      <c r="AK7" s="53"/>
      <c r="AL7" s="53"/>
      <c r="AM7" s="53"/>
    </row>
    <row r="8" spans="1:39" ht="45.75" thickBot="1">
      <c r="A8" s="225" t="s">
        <v>1588</v>
      </c>
      <c r="B8" s="172" t="s">
        <v>1312</v>
      </c>
      <c r="C8" s="173">
        <v>40519</v>
      </c>
      <c r="D8" s="219">
        <v>47824</v>
      </c>
      <c r="E8" s="219" t="str">
        <f t="shared" si="0"/>
        <v>VIGENTE</v>
      </c>
      <c r="F8" s="219" t="str">
        <f t="shared" si="1"/>
        <v>OK</v>
      </c>
      <c r="G8" s="172" t="s">
        <v>1277</v>
      </c>
      <c r="H8" s="174" t="s">
        <v>1316</v>
      </c>
      <c r="I8" s="174" t="s">
        <v>1319</v>
      </c>
      <c r="J8" s="172" t="s">
        <v>518</v>
      </c>
      <c r="K8" s="229">
        <v>4108</v>
      </c>
      <c r="L8" s="52"/>
      <c r="M8" s="4" t="str">
        <f t="shared" si="2"/>
        <v>D1012-42</v>
      </c>
      <c r="N8" s="4" t="str">
        <f t="shared" si="3"/>
        <v>3</v>
      </c>
      <c r="O8" s="110" t="s">
        <v>1587</v>
      </c>
      <c r="P8" s="103"/>
      <c r="Q8" s="105">
        <v>1</v>
      </c>
      <c r="R8" s="518"/>
      <c r="S8" s="519"/>
      <c r="T8" s="53"/>
      <c r="U8" s="551" t="s">
        <v>2743</v>
      </c>
      <c r="V8" s="554">
        <f>COUNTIFS($C$6:$C$323, "&gt;="&amp;V9, $C$6:$C$323, "&lt;="&amp;V13, $A$6:$A$323, "&lt;&gt;F",$G$6:$G$323, "D" )</f>
        <v>0</v>
      </c>
      <c r="W8" s="554">
        <f>COUNTIFS($C$6:$C$323, "&gt;="&amp;W9, $C$6:$C$323, "&lt;="&amp;W13, $A$6:$A$323, "&lt;&gt;F",$G$6:$G$323, "D" )</f>
        <v>0</v>
      </c>
      <c r="X8" s="554">
        <f>COUNTIFS($C$6:$C$323, "&gt;="&amp;X9, $C$6:$C$323, "&lt;="&amp;X13, $A$6:$A$323, "&lt;&gt;F",$G$6:$G$323, "D" )</f>
        <v>0</v>
      </c>
      <c r="Y8" s="554">
        <f>COUNTIFS($C$6:$C$323, "&gt;="&amp;Y9, $C$6:$C$323, "&lt;="&amp;Y13, $A$6:$A$323, "&lt;&gt;F",$G$6:$G$323, "D" )</f>
        <v>0</v>
      </c>
      <c r="Z8" s="554">
        <f>COUNTIFS($C$6:$C$323, "&gt;="&amp;Z9, $C$6:$C$323, "&lt;="&amp;Z13, $A$6:$A$323, "&lt;&gt;F",$G$6:$G$323, "D" )</f>
        <v>0</v>
      </c>
      <c r="AA8" s="554">
        <f>COUNTIFS($C$6:$C$323,"&gt;="&amp;AA16, $C$6:$C$323, "&lt;="&amp;AA17, $A$6:$A$323, "&lt;&gt;F",$G$6:$G$323, "A")</f>
        <v>0</v>
      </c>
      <c r="AB8" s="570">
        <f>SUM(V8:Z8)</f>
        <v>0</v>
      </c>
      <c r="AC8" s="53"/>
      <c r="AD8" s="53"/>
      <c r="AE8" s="53"/>
      <c r="AF8" s="53"/>
      <c r="AG8" s="53"/>
      <c r="AH8" s="53"/>
      <c r="AI8" s="53"/>
      <c r="AJ8" s="53"/>
      <c r="AK8" s="53"/>
      <c r="AL8" s="53"/>
      <c r="AM8" s="53"/>
    </row>
    <row r="9" spans="1:39" s="24" customFormat="1" ht="45.75" thickTop="1">
      <c r="A9" s="225" t="s">
        <v>1588</v>
      </c>
      <c r="B9" s="172" t="s">
        <v>1313</v>
      </c>
      <c r="C9" s="173">
        <v>40519</v>
      </c>
      <c r="D9" s="219">
        <v>47824</v>
      </c>
      <c r="E9" s="219" t="str">
        <f t="shared" si="0"/>
        <v>VIGENTE</v>
      </c>
      <c r="F9" s="219" t="str">
        <f t="shared" si="1"/>
        <v>OK</v>
      </c>
      <c r="G9" s="172" t="s">
        <v>1277</v>
      </c>
      <c r="H9" s="174" t="s">
        <v>1317</v>
      </c>
      <c r="I9" s="427" t="s">
        <v>1319</v>
      </c>
      <c r="J9" s="422" t="s">
        <v>519</v>
      </c>
      <c r="K9" s="1349">
        <v>4128</v>
      </c>
      <c r="L9" s="52"/>
      <c r="M9" s="4" t="str">
        <f t="shared" si="2"/>
        <v>D1012-42</v>
      </c>
      <c r="N9" s="4" t="str">
        <f t="shared" si="3"/>
        <v>4</v>
      </c>
      <c r="O9" s="106" t="s">
        <v>1593</v>
      </c>
      <c r="P9" s="107"/>
      <c r="Q9" s="108">
        <v>17</v>
      </c>
      <c r="R9" s="518"/>
      <c r="S9" s="519"/>
      <c r="T9" s="413"/>
      <c r="U9" s="431"/>
      <c r="V9" s="542">
        <v>40909</v>
      </c>
      <c r="W9" s="542">
        <v>41275</v>
      </c>
      <c r="X9" s="542">
        <v>41640</v>
      </c>
      <c r="Y9" s="542">
        <v>42005</v>
      </c>
      <c r="Z9" s="542">
        <v>42370</v>
      </c>
      <c r="AA9" s="542">
        <v>40909</v>
      </c>
      <c r="AB9" s="431"/>
      <c r="AC9" s="413"/>
      <c r="AD9" s="413"/>
      <c r="AE9" s="413"/>
      <c r="AF9" s="413"/>
      <c r="AG9" s="413"/>
      <c r="AH9" s="413"/>
      <c r="AI9" s="413"/>
      <c r="AJ9" s="413"/>
      <c r="AK9" s="413"/>
      <c r="AL9" s="414"/>
      <c r="AM9" s="414"/>
    </row>
    <row r="10" spans="1:39" s="13" customFormat="1" ht="63">
      <c r="A10" s="225" t="s">
        <v>1588</v>
      </c>
      <c r="B10" s="172" t="s">
        <v>4568</v>
      </c>
      <c r="C10" s="173">
        <v>40519</v>
      </c>
      <c r="D10" s="219">
        <v>47824</v>
      </c>
      <c r="E10" s="219" t="str">
        <f>IF(D10&lt;=$T$2,"CADUCADO","VIGENTE")</f>
        <v>VIGENTE</v>
      </c>
      <c r="F10" s="219" t="str">
        <f>IF($T$2&gt;=(EDATE(D10,-4)),"ALERTA","OK")</f>
        <v>OK</v>
      </c>
      <c r="G10" s="172" t="s">
        <v>1277</v>
      </c>
      <c r="H10" s="1348" t="s">
        <v>4572</v>
      </c>
      <c r="I10" s="1350" t="s">
        <v>4575</v>
      </c>
      <c r="J10" s="1351" t="s">
        <v>4577</v>
      </c>
      <c r="K10" s="1351">
        <v>4778</v>
      </c>
      <c r="L10" s="52"/>
      <c r="M10" s="4"/>
      <c r="N10" s="4"/>
      <c r="O10" s="87"/>
      <c r="P10" s="87"/>
      <c r="Q10" s="327"/>
      <c r="R10" s="518"/>
      <c r="S10" s="519"/>
      <c r="T10" s="413"/>
      <c r="U10" s="431"/>
      <c r="V10" s="542"/>
      <c r="W10" s="542"/>
      <c r="X10" s="542"/>
      <c r="Y10" s="542"/>
      <c r="Z10" s="542"/>
      <c r="AA10" s="542"/>
      <c r="AB10" s="431"/>
      <c r="AC10" s="413"/>
      <c r="AD10" s="413"/>
      <c r="AE10" s="413"/>
      <c r="AF10" s="413"/>
      <c r="AG10" s="413"/>
      <c r="AH10" s="413"/>
      <c r="AI10" s="413"/>
      <c r="AJ10" s="413"/>
      <c r="AK10" s="413"/>
      <c r="AL10" s="413"/>
      <c r="AM10" s="413"/>
    </row>
    <row r="11" spans="1:39" s="13" customFormat="1" ht="47.25">
      <c r="A11" s="225" t="s">
        <v>1588</v>
      </c>
      <c r="B11" s="172" t="s">
        <v>4569</v>
      </c>
      <c r="C11" s="173">
        <v>40519</v>
      </c>
      <c r="D11" s="219">
        <v>47824</v>
      </c>
      <c r="E11" s="219" t="str">
        <f>IF(D11&lt;=$T$2,"CADUCADO","VIGENTE")</f>
        <v>VIGENTE</v>
      </c>
      <c r="F11" s="219" t="str">
        <f>IF($T$2&gt;=(EDATE(D11,-4)),"ALERTA","OK")</f>
        <v>OK</v>
      </c>
      <c r="G11" s="172" t="s">
        <v>1277</v>
      </c>
      <c r="H11" s="1348" t="s">
        <v>4573</v>
      </c>
      <c r="I11" s="1350" t="s">
        <v>4576</v>
      </c>
      <c r="J11" s="1351" t="s">
        <v>4578</v>
      </c>
      <c r="K11" s="1351">
        <v>4779</v>
      </c>
      <c r="L11" s="52"/>
      <c r="M11" s="4"/>
      <c r="N11" s="4"/>
      <c r="O11" s="87"/>
      <c r="P11" s="87"/>
      <c r="Q11" s="327"/>
      <c r="R11" s="518"/>
      <c r="S11" s="519"/>
      <c r="T11" s="413"/>
      <c r="U11" s="431"/>
      <c r="V11" s="542"/>
      <c r="W11" s="542"/>
      <c r="X11" s="542"/>
      <c r="Y11" s="542"/>
      <c r="Z11" s="542"/>
      <c r="AA11" s="542"/>
      <c r="AB11" s="431"/>
      <c r="AC11" s="413"/>
      <c r="AD11" s="413"/>
      <c r="AE11" s="413"/>
      <c r="AF11" s="413"/>
      <c r="AG11" s="413"/>
      <c r="AH11" s="413"/>
      <c r="AI11" s="413"/>
      <c r="AJ11" s="413"/>
      <c r="AK11" s="413"/>
      <c r="AL11" s="413"/>
      <c r="AM11" s="413"/>
    </row>
    <row r="12" spans="1:39" s="13" customFormat="1" ht="60">
      <c r="A12" s="225" t="s">
        <v>1588</v>
      </c>
      <c r="B12" s="172" t="s">
        <v>4570</v>
      </c>
      <c r="C12" s="173">
        <v>40519</v>
      </c>
      <c r="D12" s="219">
        <v>47824</v>
      </c>
      <c r="E12" s="219" t="str">
        <f>IF(D12&lt;=$T$2,"CADUCADO","VIGENTE")</f>
        <v>VIGENTE</v>
      </c>
      <c r="F12" s="219" t="str">
        <f>IF($T$2&gt;=(EDATE(D12,-4)),"ALERTA","OK")</f>
        <v>OK</v>
      </c>
      <c r="G12" s="172" t="s">
        <v>1277</v>
      </c>
      <c r="H12" s="122" t="s">
        <v>4571</v>
      </c>
      <c r="I12" s="220" t="s">
        <v>4574</v>
      </c>
      <c r="J12" s="172" t="s">
        <v>4578</v>
      </c>
      <c r="K12" s="207">
        <v>4792</v>
      </c>
      <c r="L12" s="52"/>
      <c r="M12" s="4"/>
      <c r="N12" s="4"/>
      <c r="O12" s="87"/>
      <c r="P12" s="87"/>
      <c r="Q12" s="327"/>
      <c r="R12" s="518"/>
      <c r="S12" s="519"/>
      <c r="T12" s="413"/>
      <c r="U12" s="431"/>
      <c r="V12" s="542"/>
      <c r="W12" s="542"/>
      <c r="X12" s="542"/>
      <c r="Y12" s="542"/>
      <c r="Z12" s="542"/>
      <c r="AA12" s="542"/>
      <c r="AB12" s="431"/>
      <c r="AC12" s="413"/>
      <c r="AD12" s="413"/>
      <c r="AE12" s="413"/>
      <c r="AF12" s="413"/>
      <c r="AG12" s="413"/>
      <c r="AH12" s="413"/>
      <c r="AI12" s="413"/>
      <c r="AJ12" s="413"/>
      <c r="AK12" s="413"/>
      <c r="AL12" s="413"/>
      <c r="AM12" s="413"/>
    </row>
    <row r="13" spans="1:39" s="13" customFormat="1" ht="30">
      <c r="A13" s="227" t="s">
        <v>1589</v>
      </c>
      <c r="B13" s="186" t="s">
        <v>222</v>
      </c>
      <c r="C13" s="185">
        <v>41407</v>
      </c>
      <c r="D13" s="218">
        <v>45047</v>
      </c>
      <c r="E13" s="218" t="str">
        <f t="shared" si="0"/>
        <v>VIGENTE</v>
      </c>
      <c r="F13" s="218" t="str">
        <f t="shared" si="1"/>
        <v>OK</v>
      </c>
      <c r="G13" s="186" t="s">
        <v>1277</v>
      </c>
      <c r="H13" s="187" t="s">
        <v>0</v>
      </c>
      <c r="I13" s="187" t="s">
        <v>1</v>
      </c>
      <c r="J13" s="186"/>
      <c r="K13" s="230"/>
      <c r="L13" s="52"/>
      <c r="M13" s="4" t="str">
        <f t="shared" si="2"/>
        <v>D1305-53</v>
      </c>
      <c r="N13" s="4" t="str">
        <f t="shared" si="3"/>
        <v/>
      </c>
      <c r="O13"/>
      <c r="P13"/>
      <c r="Q13"/>
      <c r="R13" s="96"/>
      <c r="S13" s="98"/>
      <c r="U13" s="2"/>
      <c r="V13" s="543">
        <v>41274</v>
      </c>
      <c r="W13" s="543">
        <v>41639</v>
      </c>
      <c r="X13" s="543">
        <v>42004</v>
      </c>
      <c r="Y13" s="543">
        <v>42369</v>
      </c>
      <c r="Z13" s="543">
        <v>42735</v>
      </c>
      <c r="AA13" s="543">
        <v>42735</v>
      </c>
      <c r="AB13" s="2"/>
    </row>
    <row r="14" spans="1:39" s="13" customFormat="1" ht="30">
      <c r="A14" s="225" t="s">
        <v>1588</v>
      </c>
      <c r="B14" s="172" t="s">
        <v>2</v>
      </c>
      <c r="C14" s="173">
        <v>41407</v>
      </c>
      <c r="D14" s="219">
        <v>45047</v>
      </c>
      <c r="E14" s="219" t="str">
        <f t="shared" si="0"/>
        <v>VIGENTE</v>
      </c>
      <c r="F14" s="219" t="str">
        <f t="shared" si="1"/>
        <v>OK</v>
      </c>
      <c r="G14" s="172" t="s">
        <v>1277</v>
      </c>
      <c r="H14" s="174" t="s">
        <v>12</v>
      </c>
      <c r="I14" s="174" t="s">
        <v>22</v>
      </c>
      <c r="J14" s="172" t="s">
        <v>518</v>
      </c>
      <c r="K14" s="229">
        <v>4120</v>
      </c>
      <c r="L14" s="52"/>
      <c r="M14" s="4" t="str">
        <f t="shared" si="2"/>
        <v>D1305-53</v>
      </c>
      <c r="N14" s="4" t="str">
        <f t="shared" si="3"/>
        <v>1</v>
      </c>
      <c r="O14"/>
      <c r="P14"/>
      <c r="Q14"/>
      <c r="R14" s="97"/>
      <c r="S14" s="98"/>
    </row>
    <row r="15" spans="1:39" s="13" customFormat="1" ht="30">
      <c r="A15" s="225" t="s">
        <v>1588</v>
      </c>
      <c r="B15" s="172" t="s">
        <v>3</v>
      </c>
      <c r="C15" s="173">
        <v>41407</v>
      </c>
      <c r="D15" s="219">
        <v>45047</v>
      </c>
      <c r="E15" s="219" t="str">
        <f t="shared" si="0"/>
        <v>VIGENTE</v>
      </c>
      <c r="F15" s="219" t="str">
        <f t="shared" si="1"/>
        <v>OK</v>
      </c>
      <c r="G15" s="172" t="s">
        <v>1277</v>
      </c>
      <c r="H15" s="174" t="s">
        <v>13</v>
      </c>
      <c r="I15" s="174" t="s">
        <v>22</v>
      </c>
      <c r="J15" s="172" t="s">
        <v>519</v>
      </c>
      <c r="K15" s="229">
        <v>4140</v>
      </c>
      <c r="L15" s="52"/>
      <c r="M15" s="4" t="str">
        <f t="shared" si="2"/>
        <v>D1305-53</v>
      </c>
      <c r="N15" s="4" t="str">
        <f t="shared" si="3"/>
        <v>2</v>
      </c>
      <c r="O15"/>
      <c r="P15"/>
      <c r="Q15"/>
      <c r="R15" s="96"/>
      <c r="S15" s="98"/>
    </row>
    <row r="16" spans="1:39" s="13" customFormat="1" ht="30">
      <c r="A16" s="225" t="s">
        <v>1588</v>
      </c>
      <c r="B16" s="172" t="s">
        <v>4</v>
      </c>
      <c r="C16" s="173">
        <v>41407</v>
      </c>
      <c r="D16" s="219">
        <v>45047</v>
      </c>
      <c r="E16" s="219" t="str">
        <f t="shared" si="0"/>
        <v>VIGENTE</v>
      </c>
      <c r="F16" s="219" t="str">
        <f t="shared" si="1"/>
        <v>OK</v>
      </c>
      <c r="G16" s="172" t="s">
        <v>1277</v>
      </c>
      <c r="H16" s="174" t="s">
        <v>14</v>
      </c>
      <c r="I16" s="174" t="s">
        <v>22</v>
      </c>
      <c r="J16" s="172" t="s">
        <v>754</v>
      </c>
      <c r="K16" s="229">
        <v>4101</v>
      </c>
      <c r="L16" s="52"/>
      <c r="M16" s="4" t="str">
        <f t="shared" si="2"/>
        <v>D1305-53</v>
      </c>
      <c r="N16" s="4" t="str">
        <f t="shared" si="3"/>
        <v>3</v>
      </c>
      <c r="O16"/>
      <c r="P16"/>
      <c r="Q16"/>
      <c r="R16" s="99"/>
      <c r="S16" s="100"/>
    </row>
    <row r="17" spans="1:19" s="13" customFormat="1" ht="30">
      <c r="A17" s="225" t="s">
        <v>1588</v>
      </c>
      <c r="B17" s="172" t="s">
        <v>5</v>
      </c>
      <c r="C17" s="173">
        <v>41407</v>
      </c>
      <c r="D17" s="219">
        <v>45047</v>
      </c>
      <c r="E17" s="219" t="str">
        <f t="shared" si="0"/>
        <v>VIGENTE</v>
      </c>
      <c r="F17" s="219" t="str">
        <f t="shared" si="1"/>
        <v>OK</v>
      </c>
      <c r="G17" s="172" t="s">
        <v>1277</v>
      </c>
      <c r="H17" s="174" t="s">
        <v>15</v>
      </c>
      <c r="I17" s="174" t="s">
        <v>23</v>
      </c>
      <c r="J17" s="172" t="s">
        <v>518</v>
      </c>
      <c r="K17" s="229">
        <v>4121</v>
      </c>
      <c r="L17" s="52"/>
      <c r="M17" s="4" t="str">
        <f t="shared" si="2"/>
        <v>D1305-53</v>
      </c>
      <c r="N17" s="4" t="str">
        <f t="shared" si="3"/>
        <v>4</v>
      </c>
      <c r="O17"/>
      <c r="P17"/>
      <c r="Q17"/>
      <c r="R17"/>
      <c r="S17"/>
    </row>
    <row r="18" spans="1:19" s="13" customFormat="1" ht="30">
      <c r="A18" s="225" t="s">
        <v>1588</v>
      </c>
      <c r="B18" s="172" t="s">
        <v>6</v>
      </c>
      <c r="C18" s="173">
        <v>41407</v>
      </c>
      <c r="D18" s="219">
        <v>45047</v>
      </c>
      <c r="E18" s="219" t="str">
        <f t="shared" si="0"/>
        <v>VIGENTE</v>
      </c>
      <c r="F18" s="219" t="str">
        <f t="shared" si="1"/>
        <v>OK</v>
      </c>
      <c r="G18" s="172" t="s">
        <v>1277</v>
      </c>
      <c r="H18" s="174" t="s">
        <v>16</v>
      </c>
      <c r="I18" s="174" t="s">
        <v>23</v>
      </c>
      <c r="J18" s="172" t="s">
        <v>519</v>
      </c>
      <c r="K18" s="229">
        <v>4141</v>
      </c>
      <c r="L18" s="52"/>
      <c r="M18" s="4" t="str">
        <f t="shared" si="2"/>
        <v>D1305-53</v>
      </c>
      <c r="N18" s="4" t="str">
        <f t="shared" si="3"/>
        <v>5</v>
      </c>
      <c r="O18"/>
      <c r="P18"/>
      <c r="Q18"/>
      <c r="R18"/>
      <c r="S18"/>
    </row>
    <row r="19" spans="1:19" s="13" customFormat="1" ht="30">
      <c r="A19" s="225" t="s">
        <v>1588</v>
      </c>
      <c r="B19" s="172" t="s">
        <v>7</v>
      </c>
      <c r="C19" s="173">
        <v>41407</v>
      </c>
      <c r="D19" s="219">
        <v>45047</v>
      </c>
      <c r="E19" s="219" t="str">
        <f t="shared" si="0"/>
        <v>VIGENTE</v>
      </c>
      <c r="F19" s="219" t="str">
        <f t="shared" si="1"/>
        <v>OK</v>
      </c>
      <c r="G19" s="172" t="s">
        <v>1277</v>
      </c>
      <c r="H19" s="174" t="s">
        <v>17</v>
      </c>
      <c r="I19" s="174" t="s">
        <v>23</v>
      </c>
      <c r="J19" s="172" t="s">
        <v>754</v>
      </c>
      <c r="K19" s="229">
        <v>4102</v>
      </c>
      <c r="L19" s="52"/>
      <c r="M19" s="4" t="str">
        <f t="shared" si="2"/>
        <v>D1305-53</v>
      </c>
      <c r="N19" s="4" t="str">
        <f t="shared" si="3"/>
        <v>6</v>
      </c>
      <c r="O19"/>
      <c r="P19"/>
      <c r="Q19"/>
      <c r="R19"/>
      <c r="S19"/>
    </row>
    <row r="20" spans="1:19" s="13" customFormat="1" ht="45">
      <c r="A20" s="225" t="s">
        <v>1588</v>
      </c>
      <c r="B20" s="172" t="s">
        <v>8</v>
      </c>
      <c r="C20" s="173">
        <v>41407</v>
      </c>
      <c r="D20" s="219">
        <v>45047</v>
      </c>
      <c r="E20" s="219" t="str">
        <f t="shared" si="0"/>
        <v>VIGENTE</v>
      </c>
      <c r="F20" s="219" t="str">
        <f t="shared" si="1"/>
        <v>OK</v>
      </c>
      <c r="G20" s="172" t="s">
        <v>1277</v>
      </c>
      <c r="H20" s="174" t="s">
        <v>18</v>
      </c>
      <c r="I20" s="174" t="s">
        <v>24</v>
      </c>
      <c r="J20" s="172" t="s">
        <v>518</v>
      </c>
      <c r="K20" s="226">
        <v>4141</v>
      </c>
      <c r="L20" s="52"/>
      <c r="M20" s="4" t="str">
        <f t="shared" si="2"/>
        <v>D1305-53</v>
      </c>
      <c r="N20" s="4" t="str">
        <f t="shared" si="3"/>
        <v>7</v>
      </c>
      <c r="O20"/>
      <c r="P20"/>
      <c r="Q20"/>
      <c r="R20"/>
      <c r="S20"/>
    </row>
    <row r="21" spans="1:19" s="13" customFormat="1" ht="45">
      <c r="A21" s="225" t="s">
        <v>1588</v>
      </c>
      <c r="B21" s="172" t="s">
        <v>9</v>
      </c>
      <c r="C21" s="173">
        <v>41407</v>
      </c>
      <c r="D21" s="219">
        <v>45047</v>
      </c>
      <c r="E21" s="219" t="str">
        <f t="shared" si="0"/>
        <v>VIGENTE</v>
      </c>
      <c r="F21" s="219" t="str">
        <f t="shared" si="1"/>
        <v>OK</v>
      </c>
      <c r="G21" s="172" t="s">
        <v>1277</v>
      </c>
      <c r="H21" s="174" t="s">
        <v>19</v>
      </c>
      <c r="I21" s="174" t="s">
        <v>24</v>
      </c>
      <c r="J21" s="172" t="s">
        <v>519</v>
      </c>
      <c r="K21" s="229">
        <v>4122</v>
      </c>
      <c r="L21" s="52"/>
      <c r="M21" s="4" t="str">
        <f t="shared" si="2"/>
        <v>D1305-53</v>
      </c>
      <c r="N21" s="4" t="str">
        <f t="shared" si="3"/>
        <v>8</v>
      </c>
      <c r="O21"/>
      <c r="P21"/>
      <c r="Q21"/>
      <c r="R21"/>
      <c r="S21"/>
    </row>
    <row r="22" spans="1:19" s="13" customFormat="1" ht="45">
      <c r="A22" s="225" t="s">
        <v>1588</v>
      </c>
      <c r="B22" s="172" t="s">
        <v>10</v>
      </c>
      <c r="C22" s="173">
        <v>41407</v>
      </c>
      <c r="D22" s="219">
        <v>45047</v>
      </c>
      <c r="E22" s="219" t="str">
        <f t="shared" si="0"/>
        <v>VIGENTE</v>
      </c>
      <c r="F22" s="219" t="str">
        <f t="shared" si="1"/>
        <v>OK</v>
      </c>
      <c r="G22" s="172" t="s">
        <v>1277</v>
      </c>
      <c r="H22" s="174" t="s">
        <v>20</v>
      </c>
      <c r="I22" s="174" t="s">
        <v>24</v>
      </c>
      <c r="J22" s="172" t="s">
        <v>518</v>
      </c>
      <c r="K22" s="229">
        <v>4105</v>
      </c>
      <c r="L22" s="52"/>
      <c r="M22" s="4" t="str">
        <f t="shared" si="2"/>
        <v>D1305-53</v>
      </c>
      <c r="N22" s="4" t="str">
        <f t="shared" si="3"/>
        <v>9</v>
      </c>
      <c r="O22"/>
      <c r="P22"/>
      <c r="Q22"/>
      <c r="R22"/>
      <c r="S22"/>
    </row>
    <row r="23" spans="1:19" s="13" customFormat="1" ht="45">
      <c r="A23" s="225" t="s">
        <v>1588</v>
      </c>
      <c r="B23" s="172" t="s">
        <v>11</v>
      </c>
      <c r="C23" s="173">
        <v>41407</v>
      </c>
      <c r="D23" s="219">
        <v>45047</v>
      </c>
      <c r="E23" s="219" t="str">
        <f t="shared" si="0"/>
        <v>VIGENTE</v>
      </c>
      <c r="F23" s="219" t="str">
        <f t="shared" si="1"/>
        <v>OK</v>
      </c>
      <c r="G23" s="172" t="s">
        <v>1277</v>
      </c>
      <c r="H23" s="174" t="s">
        <v>21</v>
      </c>
      <c r="I23" s="174" t="s">
        <v>24</v>
      </c>
      <c r="J23" s="172" t="s">
        <v>519</v>
      </c>
      <c r="K23" s="229">
        <v>4125</v>
      </c>
      <c r="L23" s="52"/>
      <c r="M23" s="4" t="str">
        <f t="shared" si="2"/>
        <v>D1305-53</v>
      </c>
      <c r="N23" s="4" t="str">
        <f t="shared" si="3"/>
        <v>10</v>
      </c>
      <c r="O23"/>
      <c r="P23"/>
      <c r="Q23"/>
      <c r="R23"/>
      <c r="S23"/>
    </row>
    <row r="24" spans="1:19" s="95" customFormat="1" ht="79.5" customHeight="1">
      <c r="A24" s="231" t="s">
        <v>1587</v>
      </c>
      <c r="B24" s="201" t="s">
        <v>2027</v>
      </c>
      <c r="C24" s="221">
        <v>42132</v>
      </c>
      <c r="D24" s="203">
        <v>43952</v>
      </c>
      <c r="E24" s="203" t="str">
        <f t="shared" si="0"/>
        <v>VIGENTE</v>
      </c>
      <c r="F24" s="203" t="str">
        <f t="shared" si="1"/>
        <v>OK</v>
      </c>
      <c r="G24" s="201" t="s">
        <v>1277</v>
      </c>
      <c r="H24" s="206" t="s">
        <v>2026</v>
      </c>
      <c r="I24" s="222" t="s">
        <v>2028</v>
      </c>
      <c r="J24" s="201" t="s">
        <v>2029</v>
      </c>
      <c r="K24" s="232" t="s">
        <v>2030</v>
      </c>
      <c r="L24" s="52"/>
      <c r="M24" s="4" t="str">
        <f t="shared" si="2"/>
        <v>D1505-25</v>
      </c>
      <c r="N24" s="4" t="str">
        <f t="shared" si="3"/>
        <v/>
      </c>
      <c r="O24" s="91"/>
      <c r="P24" s="91"/>
      <c r="Q24" s="91"/>
      <c r="R24" s="91"/>
      <c r="S24" s="91"/>
    </row>
    <row r="25" spans="1:19" s="95" customFormat="1" ht="30">
      <c r="A25" s="231" t="s">
        <v>1587</v>
      </c>
      <c r="B25" s="201" t="s">
        <v>2119</v>
      </c>
      <c r="C25" s="221">
        <v>42285</v>
      </c>
      <c r="D25" s="203">
        <v>44105</v>
      </c>
      <c r="E25" s="203" t="str">
        <f t="shared" si="0"/>
        <v>VIGENTE</v>
      </c>
      <c r="F25" s="203" t="str">
        <f t="shared" si="1"/>
        <v>OK</v>
      </c>
      <c r="G25" s="201" t="s">
        <v>1277</v>
      </c>
      <c r="H25" s="206" t="s">
        <v>2120</v>
      </c>
      <c r="I25" s="222" t="s">
        <v>2121</v>
      </c>
      <c r="J25" s="201" t="s">
        <v>352</v>
      </c>
      <c r="K25" s="232" t="s">
        <v>2122</v>
      </c>
      <c r="L25" s="52"/>
      <c r="M25" s="4" t="str">
        <f t="shared" si="2"/>
        <v>D1510-46</v>
      </c>
      <c r="N25" s="4" t="str">
        <f t="shared" si="3"/>
        <v/>
      </c>
      <c r="O25" s="91"/>
      <c r="P25" s="91"/>
      <c r="Q25" s="91"/>
      <c r="R25" s="91"/>
      <c r="S25" s="91"/>
    </row>
    <row r="26" spans="1:19" s="95" customFormat="1" ht="30">
      <c r="A26" s="233" t="s">
        <v>1589</v>
      </c>
      <c r="B26" s="188" t="s">
        <v>2241</v>
      </c>
      <c r="C26" s="189">
        <v>42432</v>
      </c>
      <c r="D26" s="190">
        <v>47908</v>
      </c>
      <c r="E26" s="190" t="str">
        <f t="shared" si="0"/>
        <v>VIGENTE</v>
      </c>
      <c r="F26" s="190" t="str">
        <f t="shared" si="1"/>
        <v>OK</v>
      </c>
      <c r="G26" s="188" t="s">
        <v>1277</v>
      </c>
      <c r="H26" s="223" t="s">
        <v>4895</v>
      </c>
      <c r="I26" s="224"/>
      <c r="J26" s="188"/>
      <c r="K26" s="234"/>
      <c r="L26" s="52"/>
      <c r="M26" s="4" t="str">
        <f t="shared" si="2"/>
        <v>D1603-16</v>
      </c>
      <c r="N26" s="4" t="str">
        <f t="shared" si="3"/>
        <v/>
      </c>
      <c r="O26" s="91"/>
      <c r="P26" s="91"/>
      <c r="Q26" s="91"/>
      <c r="R26" s="91"/>
      <c r="S26" s="91"/>
    </row>
    <row r="27" spans="1:19" s="95" customFormat="1" ht="18" customHeight="1">
      <c r="A27" s="225" t="s">
        <v>1588</v>
      </c>
      <c r="B27" s="172" t="s">
        <v>2248</v>
      </c>
      <c r="C27" s="173">
        <v>42432</v>
      </c>
      <c r="D27" s="219">
        <v>47908</v>
      </c>
      <c r="E27" s="219" t="str">
        <f t="shared" si="0"/>
        <v>VIGENTE</v>
      </c>
      <c r="F27" s="219" t="str">
        <f t="shared" si="1"/>
        <v>OK</v>
      </c>
      <c r="G27" s="172" t="s">
        <v>1277</v>
      </c>
      <c r="H27" s="174" t="s">
        <v>2242</v>
      </c>
      <c r="I27" s="174" t="s">
        <v>2243</v>
      </c>
      <c r="J27" s="172" t="s">
        <v>2244</v>
      </c>
      <c r="K27" s="229">
        <v>4540</v>
      </c>
      <c r="L27" s="52"/>
      <c r="M27" s="4"/>
      <c r="N27" s="4"/>
      <c r="O27" s="91"/>
      <c r="P27" s="91"/>
      <c r="Q27" s="91"/>
      <c r="R27" s="91"/>
      <c r="S27" s="91"/>
    </row>
    <row r="28" spans="1:19" s="95" customFormat="1" ht="18" customHeight="1">
      <c r="A28" s="225" t="s">
        <v>1588</v>
      </c>
      <c r="B28" s="172" t="s">
        <v>2249</v>
      </c>
      <c r="C28" s="173">
        <v>42432</v>
      </c>
      <c r="D28" s="219">
        <v>47908</v>
      </c>
      <c r="E28" s="219" t="str">
        <f t="shared" si="0"/>
        <v>VIGENTE</v>
      </c>
      <c r="F28" s="219" t="str">
        <f t="shared" si="1"/>
        <v>OK</v>
      </c>
      <c r="G28" s="172" t="s">
        <v>1277</v>
      </c>
      <c r="H28" s="216" t="s">
        <v>2245</v>
      </c>
      <c r="I28" s="174" t="s">
        <v>2247</v>
      </c>
      <c r="J28" s="172" t="s">
        <v>2246</v>
      </c>
      <c r="K28" s="229">
        <v>4541</v>
      </c>
      <c r="L28" s="52"/>
      <c r="M28" s="4"/>
      <c r="N28" s="4"/>
      <c r="O28" s="91"/>
      <c r="P28" s="91"/>
      <c r="Q28" s="91"/>
      <c r="R28" s="91"/>
      <c r="S28" s="91"/>
    </row>
    <row r="29" spans="1:19" s="95" customFormat="1" ht="67.5" customHeight="1">
      <c r="A29" s="225" t="s">
        <v>1587</v>
      </c>
      <c r="B29" s="172" t="s">
        <v>2254</v>
      </c>
      <c r="C29" s="173">
        <v>42432</v>
      </c>
      <c r="D29" s="219">
        <v>47908</v>
      </c>
      <c r="E29" s="219" t="str">
        <f t="shared" si="0"/>
        <v>VIGENTE</v>
      </c>
      <c r="F29" s="219" t="str">
        <f t="shared" si="1"/>
        <v>OK</v>
      </c>
      <c r="G29" s="172" t="s">
        <v>1277</v>
      </c>
      <c r="H29" s="174" t="s">
        <v>2253</v>
      </c>
      <c r="I29" s="220" t="s">
        <v>2255</v>
      </c>
      <c r="J29" s="172" t="s">
        <v>2256</v>
      </c>
      <c r="K29" s="226" t="s">
        <v>2257</v>
      </c>
      <c r="L29" s="52"/>
      <c r="M29" s="4"/>
      <c r="N29" s="4"/>
      <c r="O29" s="91"/>
      <c r="P29" s="91"/>
      <c r="Q29" s="91"/>
      <c r="R29" s="91"/>
      <c r="S29" s="91"/>
    </row>
    <row r="30" spans="1:19" s="95" customFormat="1" ht="45">
      <c r="A30" s="225" t="s">
        <v>1587</v>
      </c>
      <c r="B30" s="172" t="s">
        <v>2260</v>
      </c>
      <c r="C30" s="173">
        <v>42447</v>
      </c>
      <c r="D30" s="219">
        <v>44256</v>
      </c>
      <c r="E30" s="219" t="str">
        <f t="shared" si="0"/>
        <v>VIGENTE</v>
      </c>
      <c r="F30" s="219" t="str">
        <f t="shared" si="1"/>
        <v>OK</v>
      </c>
      <c r="G30" s="172" t="s">
        <v>1277</v>
      </c>
      <c r="H30" s="174" t="s">
        <v>2258</v>
      </c>
      <c r="I30" s="174" t="s">
        <v>2706</v>
      </c>
      <c r="J30" s="172" t="s">
        <v>1856</v>
      </c>
      <c r="K30" s="226" t="s">
        <v>2261</v>
      </c>
      <c r="L30" s="52"/>
      <c r="M30" s="4"/>
      <c r="N30" s="4"/>
      <c r="O30" s="91"/>
      <c r="P30" s="91"/>
      <c r="Q30" s="91"/>
      <c r="R30" s="91"/>
      <c r="S30" s="91"/>
    </row>
    <row r="31" spans="1:19" s="95" customFormat="1" ht="31.5" customHeight="1">
      <c r="A31" s="225" t="s">
        <v>1587</v>
      </c>
      <c r="B31" s="172" t="s">
        <v>2263</v>
      </c>
      <c r="C31" s="173">
        <v>42447</v>
      </c>
      <c r="D31" s="219">
        <v>44256</v>
      </c>
      <c r="E31" s="219" t="str">
        <f t="shared" si="0"/>
        <v>VIGENTE</v>
      </c>
      <c r="F31" s="219" t="str">
        <f t="shared" si="1"/>
        <v>OK</v>
      </c>
      <c r="G31" s="172" t="s">
        <v>1277</v>
      </c>
      <c r="H31" s="174" t="s">
        <v>2265</v>
      </c>
      <c r="I31" s="220" t="s">
        <v>2707</v>
      </c>
      <c r="J31" s="172" t="s">
        <v>1856</v>
      </c>
      <c r="K31" s="226" t="s">
        <v>2264</v>
      </c>
      <c r="L31" s="52"/>
      <c r="M31" s="4" t="str">
        <f t="shared" si="2"/>
        <v>D1603-21</v>
      </c>
      <c r="N31" s="4" t="str">
        <f t="shared" si="3"/>
        <v/>
      </c>
      <c r="O31" s="91"/>
      <c r="P31" s="91"/>
      <c r="Q31" s="91"/>
      <c r="R31" s="91"/>
      <c r="S31" s="91"/>
    </row>
    <row r="32" spans="1:19" s="95" customFormat="1" ht="31.5" customHeight="1">
      <c r="A32" s="225" t="s">
        <v>1587</v>
      </c>
      <c r="B32" s="172" t="s">
        <v>2267</v>
      </c>
      <c r="C32" s="173">
        <v>42447</v>
      </c>
      <c r="D32" s="219">
        <v>44256</v>
      </c>
      <c r="E32" s="219" t="str">
        <f t="shared" si="0"/>
        <v>VIGENTE</v>
      </c>
      <c r="F32" s="219" t="str">
        <f t="shared" si="1"/>
        <v>OK</v>
      </c>
      <c r="G32" s="172" t="s">
        <v>1277</v>
      </c>
      <c r="H32" s="174" t="s">
        <v>2266</v>
      </c>
      <c r="I32" s="220" t="s">
        <v>2708</v>
      </c>
      <c r="J32" s="172" t="s">
        <v>1856</v>
      </c>
      <c r="K32" s="226" t="s">
        <v>2270</v>
      </c>
      <c r="L32" s="52"/>
      <c r="M32" s="4"/>
      <c r="N32" s="4"/>
      <c r="O32" s="91"/>
      <c r="P32" s="91"/>
      <c r="Q32" s="91"/>
      <c r="R32" s="91"/>
      <c r="S32" s="91"/>
    </row>
    <row r="33" spans="1:19" s="95" customFormat="1" ht="31.5" customHeight="1">
      <c r="A33" s="225" t="s">
        <v>1587</v>
      </c>
      <c r="B33" s="172" t="s">
        <v>2262</v>
      </c>
      <c r="C33" s="173">
        <v>42447</v>
      </c>
      <c r="D33" s="219">
        <v>44256</v>
      </c>
      <c r="E33" s="219" t="str">
        <f t="shared" si="0"/>
        <v>VIGENTE</v>
      </c>
      <c r="F33" s="219" t="str">
        <f t="shared" si="1"/>
        <v>OK</v>
      </c>
      <c r="G33" s="172" t="s">
        <v>1277</v>
      </c>
      <c r="H33" s="174" t="s">
        <v>2268</v>
      </c>
      <c r="I33" s="220" t="s">
        <v>2709</v>
      </c>
      <c r="J33" s="172" t="s">
        <v>1856</v>
      </c>
      <c r="K33" s="226" t="s">
        <v>2271</v>
      </c>
      <c r="L33" s="52"/>
      <c r="M33" s="4"/>
      <c r="N33" s="4"/>
      <c r="O33" s="91"/>
      <c r="P33" s="91"/>
      <c r="Q33" s="91"/>
      <c r="R33" s="91"/>
      <c r="S33" s="91"/>
    </row>
    <row r="34" spans="1:19" s="95" customFormat="1" ht="30">
      <c r="A34" s="225" t="s">
        <v>1587</v>
      </c>
      <c r="B34" s="172" t="s">
        <v>2269</v>
      </c>
      <c r="C34" s="173">
        <v>42447</v>
      </c>
      <c r="D34" s="219">
        <v>44256</v>
      </c>
      <c r="E34" s="219" t="str">
        <f t="shared" si="0"/>
        <v>VIGENTE</v>
      </c>
      <c r="F34" s="219" t="str">
        <f t="shared" si="1"/>
        <v>OK</v>
      </c>
      <c r="G34" s="172" t="s">
        <v>1277</v>
      </c>
      <c r="H34" s="174" t="s">
        <v>2272</v>
      </c>
      <c r="I34" s="220" t="s">
        <v>2710</v>
      </c>
      <c r="J34" s="172" t="s">
        <v>1856</v>
      </c>
      <c r="K34" s="226" t="s">
        <v>2273</v>
      </c>
      <c r="L34" s="52"/>
      <c r="M34" s="4"/>
      <c r="N34" s="4"/>
      <c r="O34" s="91"/>
      <c r="P34" s="91"/>
      <c r="Q34" s="91"/>
      <c r="R34" s="91"/>
      <c r="S34" s="91"/>
    </row>
    <row r="35" spans="1:19" s="95" customFormat="1" ht="45">
      <c r="A35" s="225" t="s">
        <v>1587</v>
      </c>
      <c r="B35" s="172" t="s">
        <v>2275</v>
      </c>
      <c r="C35" s="173">
        <v>42447</v>
      </c>
      <c r="D35" s="219">
        <v>44256</v>
      </c>
      <c r="E35" s="219" t="str">
        <f t="shared" si="0"/>
        <v>VIGENTE</v>
      </c>
      <c r="F35" s="219" t="str">
        <f t="shared" si="1"/>
        <v>OK</v>
      </c>
      <c r="G35" s="172" t="s">
        <v>1277</v>
      </c>
      <c r="H35" s="174" t="s">
        <v>2274</v>
      </c>
      <c r="I35" s="220" t="s">
        <v>2711</v>
      </c>
      <c r="J35" s="172" t="s">
        <v>1856</v>
      </c>
      <c r="K35" s="226" t="s">
        <v>2276</v>
      </c>
      <c r="L35" s="52"/>
      <c r="M35" s="4"/>
      <c r="N35" s="4"/>
      <c r="O35" s="91"/>
      <c r="P35" s="91"/>
      <c r="Q35" s="91"/>
      <c r="R35" s="91"/>
      <c r="S35" s="91"/>
    </row>
    <row r="36" spans="1:19" s="95" customFormat="1" ht="30">
      <c r="A36" s="225" t="s">
        <v>1587</v>
      </c>
      <c r="B36" s="172" t="s">
        <v>2278</v>
      </c>
      <c r="C36" s="173">
        <v>42432</v>
      </c>
      <c r="D36" s="219">
        <v>44256</v>
      </c>
      <c r="E36" s="219" t="str">
        <f t="shared" si="0"/>
        <v>VIGENTE</v>
      </c>
      <c r="F36" s="219" t="str">
        <f t="shared" si="1"/>
        <v>OK</v>
      </c>
      <c r="G36" s="172" t="s">
        <v>1277</v>
      </c>
      <c r="H36" s="174" t="s">
        <v>2279</v>
      </c>
      <c r="I36" s="174" t="s">
        <v>2280</v>
      </c>
      <c r="J36" s="172" t="s">
        <v>1856</v>
      </c>
      <c r="K36" s="226" t="s">
        <v>2281</v>
      </c>
      <c r="L36" s="52"/>
      <c r="M36" s="4"/>
      <c r="N36" s="4"/>
      <c r="O36" s="91"/>
      <c r="P36" s="91"/>
      <c r="Q36" s="91"/>
      <c r="R36" s="91"/>
      <c r="S36" s="91"/>
    </row>
    <row r="37" spans="1:19" s="95" customFormat="1" ht="30">
      <c r="A37" s="225" t="s">
        <v>1587</v>
      </c>
      <c r="B37" s="172" t="s">
        <v>2400</v>
      </c>
      <c r="C37" s="173">
        <v>42496</v>
      </c>
      <c r="D37" s="219">
        <v>44317</v>
      </c>
      <c r="E37" s="219" t="str">
        <f t="shared" si="0"/>
        <v>VIGENTE</v>
      </c>
      <c r="F37" s="219" t="str">
        <f t="shared" si="1"/>
        <v>OK</v>
      </c>
      <c r="G37" s="172" t="s">
        <v>1277</v>
      </c>
      <c r="H37" s="216" t="s">
        <v>2401</v>
      </c>
      <c r="I37" s="220" t="s">
        <v>2712</v>
      </c>
      <c r="J37" s="172" t="s">
        <v>1856</v>
      </c>
      <c r="K37" s="226" t="s">
        <v>2402</v>
      </c>
      <c r="L37" s="52"/>
      <c r="M37" s="4"/>
      <c r="N37" s="4"/>
      <c r="O37" s="91"/>
      <c r="P37" s="91"/>
      <c r="Q37" s="91"/>
      <c r="R37" s="91"/>
      <c r="S37" s="91"/>
    </row>
    <row r="38" spans="1:19" s="95" customFormat="1" ht="30">
      <c r="A38" s="225" t="s">
        <v>1587</v>
      </c>
      <c r="B38" s="172" t="s">
        <v>2405</v>
      </c>
      <c r="C38" s="173">
        <v>42496</v>
      </c>
      <c r="D38" s="219">
        <v>44317</v>
      </c>
      <c r="E38" s="219" t="str">
        <f t="shared" si="0"/>
        <v>VIGENTE</v>
      </c>
      <c r="F38" s="219" t="str">
        <f t="shared" si="1"/>
        <v>OK</v>
      </c>
      <c r="G38" s="172" t="s">
        <v>1277</v>
      </c>
      <c r="H38" s="174" t="s">
        <v>2403</v>
      </c>
      <c r="I38" s="220" t="s">
        <v>2713</v>
      </c>
      <c r="J38" s="172" t="s">
        <v>1856</v>
      </c>
      <c r="K38" s="226" t="s">
        <v>2406</v>
      </c>
      <c r="L38" s="52"/>
      <c r="M38" s="4"/>
      <c r="N38" s="4"/>
      <c r="O38" s="91"/>
      <c r="P38" s="91"/>
      <c r="Q38" s="91"/>
      <c r="R38" s="91"/>
      <c r="S38" s="91"/>
    </row>
    <row r="39" spans="1:19" s="95" customFormat="1" ht="30">
      <c r="A39" s="225" t="s">
        <v>1587</v>
      </c>
      <c r="B39" s="172" t="s">
        <v>2404</v>
      </c>
      <c r="C39" s="173">
        <v>42496</v>
      </c>
      <c r="D39" s="219">
        <v>44317</v>
      </c>
      <c r="E39" s="219" t="str">
        <f t="shared" si="0"/>
        <v>VIGENTE</v>
      </c>
      <c r="F39" s="219" t="str">
        <f t="shared" si="1"/>
        <v>OK</v>
      </c>
      <c r="G39" s="172" t="s">
        <v>1277</v>
      </c>
      <c r="H39" s="174" t="s">
        <v>2407</v>
      </c>
      <c r="I39" s="220" t="s">
        <v>2714</v>
      </c>
      <c r="J39" s="172" t="s">
        <v>1856</v>
      </c>
      <c r="K39" s="226" t="s">
        <v>2408</v>
      </c>
      <c r="L39" s="52"/>
      <c r="M39" s="4"/>
      <c r="N39" s="4"/>
      <c r="O39" s="91"/>
      <c r="P39" s="91"/>
      <c r="Q39" s="91"/>
      <c r="R39" s="91"/>
      <c r="S39" s="91"/>
    </row>
    <row r="40" spans="1:19" s="95" customFormat="1" ht="30">
      <c r="A40" s="231" t="s">
        <v>1587</v>
      </c>
      <c r="B40" s="201" t="s">
        <v>2615</v>
      </c>
      <c r="C40" s="202">
        <v>42635</v>
      </c>
      <c r="D40" s="203">
        <v>44440</v>
      </c>
      <c r="E40" s="203" t="str">
        <f t="shared" si="0"/>
        <v>VIGENTE</v>
      </c>
      <c r="F40" s="203" t="str">
        <f t="shared" si="1"/>
        <v>OK</v>
      </c>
      <c r="G40" s="201" t="s">
        <v>1277</v>
      </c>
      <c r="H40" s="204" t="s">
        <v>2914</v>
      </c>
      <c r="I40" s="205" t="s">
        <v>2616</v>
      </c>
      <c r="J40" s="206" t="s">
        <v>2617</v>
      </c>
      <c r="K40" s="229" t="s">
        <v>2618</v>
      </c>
      <c r="L40" s="52"/>
      <c r="M40" s="4"/>
      <c r="N40" s="4"/>
      <c r="O40" s="91"/>
      <c r="P40" s="91"/>
      <c r="Q40" s="91"/>
      <c r="R40" s="91"/>
      <c r="S40" s="91"/>
    </row>
    <row r="41" spans="1:19" s="95" customFormat="1" ht="30">
      <c r="A41" s="636" t="s">
        <v>1587</v>
      </c>
      <c r="B41" s="637" t="s">
        <v>2851</v>
      </c>
      <c r="C41" s="638">
        <v>42635</v>
      </c>
      <c r="D41" s="639">
        <v>44440</v>
      </c>
      <c r="E41" s="635" t="str">
        <f>IF(D41&lt;=$T$2,"CADUCADO","VIGENTE")</f>
        <v>VIGENTE</v>
      </c>
      <c r="F41" s="635" t="str">
        <f>IF($T$2&gt;=(EDATE(D41,-4)),"ALERTA","OK")</f>
        <v>OK</v>
      </c>
      <c r="G41" s="637" t="s">
        <v>1277</v>
      </c>
      <c r="H41" s="204" t="s">
        <v>2913</v>
      </c>
      <c r="I41" s="640" t="s">
        <v>2916</v>
      </c>
      <c r="J41" s="641" t="s">
        <v>177</v>
      </c>
      <c r="K41" s="642" t="s">
        <v>2852</v>
      </c>
      <c r="L41" s="52"/>
      <c r="M41" s="4"/>
      <c r="N41" s="4"/>
      <c r="O41" s="91"/>
      <c r="P41" s="91"/>
      <c r="Q41" s="91"/>
      <c r="R41" s="91"/>
      <c r="S41" s="91"/>
    </row>
    <row r="42" spans="1:19" s="95" customFormat="1" ht="30">
      <c r="A42" s="1080" t="s">
        <v>1587</v>
      </c>
      <c r="B42" s="422" t="s">
        <v>2619</v>
      </c>
      <c r="C42" s="420">
        <v>42635</v>
      </c>
      <c r="D42" s="421">
        <v>44440</v>
      </c>
      <c r="E42" s="421" t="str">
        <f t="shared" si="0"/>
        <v>VIGENTE</v>
      </c>
      <c r="F42" s="421" t="str">
        <f t="shared" si="1"/>
        <v>OK</v>
      </c>
      <c r="G42" s="422" t="s">
        <v>1277</v>
      </c>
      <c r="H42" s="427" t="s">
        <v>2915</v>
      </c>
      <c r="I42" s="424" t="s">
        <v>2620</v>
      </c>
      <c r="J42" s="422" t="s">
        <v>2617</v>
      </c>
      <c r="K42" s="1081" t="s">
        <v>2621</v>
      </c>
      <c r="L42" s="52"/>
      <c r="M42" s="4"/>
      <c r="N42" s="4"/>
      <c r="O42" s="91"/>
      <c r="P42" s="91"/>
      <c r="Q42" s="91"/>
      <c r="R42" s="91"/>
      <c r="S42" s="91"/>
    </row>
    <row r="43" spans="1:19" s="145" customFormat="1" ht="45">
      <c r="A43" s="1082" t="s">
        <v>1587</v>
      </c>
      <c r="B43" s="593" t="s">
        <v>2658</v>
      </c>
      <c r="C43" s="1083">
        <v>42695</v>
      </c>
      <c r="D43" s="1084">
        <v>44501</v>
      </c>
      <c r="E43" s="1084" t="str">
        <f t="shared" ref="E43:E48" si="4">IF(D43&lt;=$T$2,"CADUCADO","VIGENTE")</f>
        <v>VIGENTE</v>
      </c>
      <c r="F43" s="1084" t="str">
        <f t="shared" ref="F43:F48" si="5">IF($T$2&gt;=(EDATE(D43,-4)),"ALERTA","OK")</f>
        <v>OK</v>
      </c>
      <c r="G43" s="593" t="s">
        <v>1277</v>
      </c>
      <c r="H43" s="1085" t="s">
        <v>2659</v>
      </c>
      <c r="I43" s="1086" t="s">
        <v>2660</v>
      </c>
      <c r="J43" s="593" t="s">
        <v>1856</v>
      </c>
      <c r="K43" s="860" t="s">
        <v>2661</v>
      </c>
      <c r="L43" s="122"/>
      <c r="M43" s="119"/>
      <c r="N43" s="119"/>
      <c r="O43" s="144"/>
      <c r="P43" s="144"/>
      <c r="Q43" s="144"/>
      <c r="R43" s="144"/>
      <c r="S43" s="144"/>
    </row>
    <row r="44" spans="1:19" s="145" customFormat="1" ht="60">
      <c r="A44" s="1088" t="s">
        <v>1587</v>
      </c>
      <c r="B44" s="1089" t="s">
        <v>3666</v>
      </c>
      <c r="C44" s="1090">
        <v>43257</v>
      </c>
      <c r="D44" s="1091">
        <v>45083</v>
      </c>
      <c r="E44" s="1091" t="str">
        <f t="shared" si="4"/>
        <v>VIGENTE</v>
      </c>
      <c r="F44" s="1091" t="str">
        <f t="shared" si="5"/>
        <v>OK</v>
      </c>
      <c r="G44" s="1089" t="s">
        <v>1277</v>
      </c>
      <c r="H44" s="1092" t="s">
        <v>3667</v>
      </c>
      <c r="I44" s="1093" t="s">
        <v>3668</v>
      </c>
      <c r="J44" s="1089" t="s">
        <v>3669</v>
      </c>
      <c r="K44" s="1094">
        <v>4803</v>
      </c>
      <c r="L44" s="122"/>
      <c r="M44" s="119"/>
      <c r="N44" s="119"/>
      <c r="O44" s="144"/>
      <c r="P44" s="144"/>
      <c r="Q44" s="144"/>
      <c r="R44" s="144"/>
      <c r="S44" s="144"/>
    </row>
    <row r="45" spans="1:19" s="145" customFormat="1" ht="95.25" customHeight="1">
      <c r="A45" s="1095" t="s">
        <v>1587</v>
      </c>
      <c r="B45" s="1089" t="s">
        <v>3672</v>
      </c>
      <c r="C45" s="1096">
        <v>43257</v>
      </c>
      <c r="D45" s="1097">
        <v>46910</v>
      </c>
      <c r="E45" s="1097" t="str">
        <f t="shared" si="4"/>
        <v>VIGENTE</v>
      </c>
      <c r="F45" s="1097" t="str">
        <f t="shared" si="5"/>
        <v>OK</v>
      </c>
      <c r="G45" s="1089" t="s">
        <v>1277</v>
      </c>
      <c r="H45" s="1098" t="s">
        <v>3670</v>
      </c>
      <c r="I45" s="1099" t="s">
        <v>3671</v>
      </c>
      <c r="J45" s="1100" t="s">
        <v>3673</v>
      </c>
      <c r="K45" s="1101" t="s">
        <v>3674</v>
      </c>
      <c r="L45" s="122"/>
      <c r="M45" s="119"/>
      <c r="N45" s="119"/>
      <c r="O45" s="144"/>
      <c r="P45" s="144"/>
      <c r="Q45" s="144"/>
      <c r="R45" s="144"/>
      <c r="S45" s="144"/>
    </row>
    <row r="46" spans="1:19" s="145" customFormat="1" ht="58.5" customHeight="1">
      <c r="A46" s="1146" t="s">
        <v>2685</v>
      </c>
      <c r="B46" s="1147" t="s">
        <v>3661</v>
      </c>
      <c r="C46" s="1148">
        <v>43257</v>
      </c>
      <c r="D46" s="1149">
        <v>46934</v>
      </c>
      <c r="E46" s="1149" t="str">
        <f t="shared" si="4"/>
        <v>VIGENTE</v>
      </c>
      <c r="F46" s="1149" t="str">
        <f t="shared" si="5"/>
        <v>OK</v>
      </c>
      <c r="G46" s="1147" t="s">
        <v>1277</v>
      </c>
      <c r="H46" s="1150" t="s">
        <v>3662</v>
      </c>
      <c r="I46" s="1151" t="s">
        <v>3663</v>
      </c>
      <c r="J46" s="1147" t="s">
        <v>3664</v>
      </c>
      <c r="K46" s="1152" t="s">
        <v>3665</v>
      </c>
      <c r="L46" s="122"/>
      <c r="M46" s="119"/>
      <c r="N46" s="119"/>
      <c r="O46" s="144"/>
      <c r="P46" s="144"/>
      <c r="Q46" s="144"/>
      <c r="R46" s="144"/>
      <c r="S46" s="144"/>
    </row>
    <row r="47" spans="1:19" s="145" customFormat="1" ht="58.5" customHeight="1">
      <c r="A47" s="1082" t="s">
        <v>1587</v>
      </c>
      <c r="B47" s="593" t="s">
        <v>3734</v>
      </c>
      <c r="C47" s="1083">
        <v>43299</v>
      </c>
      <c r="D47" s="1084">
        <v>46952</v>
      </c>
      <c r="E47" s="1084" t="str">
        <f t="shared" si="4"/>
        <v>VIGENTE</v>
      </c>
      <c r="F47" s="1084" t="str">
        <f t="shared" si="5"/>
        <v>OK</v>
      </c>
      <c r="G47" s="593" t="s">
        <v>1277</v>
      </c>
      <c r="H47" s="1085" t="s">
        <v>3730</v>
      </c>
      <c r="I47" s="1086" t="s">
        <v>3731</v>
      </c>
      <c r="J47" s="593" t="s">
        <v>3732</v>
      </c>
      <c r="K47" s="1087" t="s">
        <v>3733</v>
      </c>
      <c r="L47" s="122"/>
      <c r="M47" s="119"/>
      <c r="N47" s="119"/>
      <c r="O47" s="144"/>
      <c r="P47" s="144"/>
      <c r="Q47" s="144"/>
      <c r="R47" s="144"/>
      <c r="S47" s="144"/>
    </row>
    <row r="48" spans="1:19" s="145" customFormat="1" ht="51" customHeight="1">
      <c r="A48" s="1187" t="s">
        <v>1604</v>
      </c>
      <c r="B48" s="1188" t="s">
        <v>3827</v>
      </c>
      <c r="C48" s="1189">
        <v>43418</v>
      </c>
      <c r="D48" s="1190">
        <v>47087</v>
      </c>
      <c r="E48" s="1190" t="str">
        <f t="shared" si="4"/>
        <v>VIGENTE</v>
      </c>
      <c r="F48" s="1190" t="str">
        <f t="shared" si="5"/>
        <v>OK</v>
      </c>
      <c r="G48" s="1188" t="s">
        <v>1277</v>
      </c>
      <c r="H48" s="1191" t="s">
        <v>3824</v>
      </c>
      <c r="I48" s="1192" t="s">
        <v>3825</v>
      </c>
      <c r="J48" s="1188" t="s">
        <v>3732</v>
      </c>
      <c r="K48" s="1188" t="s">
        <v>3826</v>
      </c>
      <c r="L48" s="122"/>
      <c r="M48" s="119"/>
      <c r="N48" s="119"/>
      <c r="O48" s="144"/>
      <c r="P48" s="144"/>
      <c r="Q48" s="144"/>
      <c r="R48" s="144"/>
      <c r="S48" s="144"/>
    </row>
    <row r="49" spans="1:19" s="145" customFormat="1" ht="30">
      <c r="A49" s="1193" t="s">
        <v>1597</v>
      </c>
      <c r="B49" s="1194" t="s">
        <v>3820</v>
      </c>
      <c r="C49" s="1195">
        <v>43418</v>
      </c>
      <c r="D49" s="1196">
        <v>47087</v>
      </c>
      <c r="E49" s="1196"/>
      <c r="F49" s="1196"/>
      <c r="G49" s="1194" t="s">
        <v>1277</v>
      </c>
      <c r="H49" s="1197" t="s">
        <v>3821</v>
      </c>
      <c r="I49" s="1198" t="s">
        <v>3822</v>
      </c>
      <c r="J49" s="1194" t="s">
        <v>2617</v>
      </c>
      <c r="K49" s="1199" t="s">
        <v>3823</v>
      </c>
      <c r="L49" s="122"/>
      <c r="M49" s="119"/>
      <c r="N49" s="119"/>
      <c r="O49" s="144"/>
      <c r="P49" s="144"/>
      <c r="Q49" s="144"/>
      <c r="R49" s="144"/>
      <c r="S49" s="144"/>
    </row>
    <row r="50" spans="1:19" s="305" customFormat="1" ht="45">
      <c r="A50" s="1249" t="s">
        <v>1587</v>
      </c>
      <c r="B50" s="564" t="s">
        <v>4036</v>
      </c>
      <c r="C50" s="959">
        <v>43553</v>
      </c>
      <c r="D50" s="1250">
        <v>47208</v>
      </c>
      <c r="E50" s="1250"/>
      <c r="F50" s="1250"/>
      <c r="G50" s="564" t="s">
        <v>1278</v>
      </c>
      <c r="H50" s="960" t="s">
        <v>4034</v>
      </c>
      <c r="I50" s="904" t="s">
        <v>4035</v>
      </c>
      <c r="J50" s="564" t="s">
        <v>3732</v>
      </c>
      <c r="K50" s="1251" t="s">
        <v>4037</v>
      </c>
      <c r="L50" s="127"/>
      <c r="M50" s="709"/>
      <c r="N50" s="709"/>
      <c r="O50" s="304"/>
      <c r="P50" s="304"/>
      <c r="Q50" s="304"/>
      <c r="R50" s="304"/>
      <c r="S50" s="304"/>
    </row>
    <row r="51" spans="1:19" s="305" customFormat="1" ht="45">
      <c r="A51" s="1249" t="s">
        <v>1587</v>
      </c>
      <c r="B51" s="564" t="s">
        <v>4038</v>
      </c>
      <c r="C51" s="959">
        <v>43553</v>
      </c>
      <c r="D51" s="1250">
        <v>47208</v>
      </c>
      <c r="E51" s="1250"/>
      <c r="F51" s="1250"/>
      <c r="G51" s="564" t="s">
        <v>1277</v>
      </c>
      <c r="H51" s="960" t="s">
        <v>4039</v>
      </c>
      <c r="I51" s="904" t="s">
        <v>4040</v>
      </c>
      <c r="J51" s="564" t="s">
        <v>4041</v>
      </c>
      <c r="K51" s="1251" t="s">
        <v>4042</v>
      </c>
      <c r="L51" s="127"/>
      <c r="M51" s="709"/>
      <c r="N51" s="709"/>
      <c r="O51" s="304"/>
      <c r="P51" s="304"/>
      <c r="Q51" s="304"/>
      <c r="R51" s="304"/>
      <c r="S51" s="304"/>
    </row>
    <row r="52" spans="1:19" s="305" customFormat="1" ht="75">
      <c r="A52" s="1249" t="s">
        <v>1587</v>
      </c>
      <c r="B52" s="564" t="s">
        <v>4242</v>
      </c>
      <c r="C52" s="959">
        <v>43684</v>
      </c>
      <c r="D52" s="1250">
        <v>45535</v>
      </c>
      <c r="E52" s="1250"/>
      <c r="F52" s="1250"/>
      <c r="G52" s="564" t="s">
        <v>1278</v>
      </c>
      <c r="H52" s="960" t="s">
        <v>4240</v>
      </c>
      <c r="I52" s="904" t="s">
        <v>4241</v>
      </c>
      <c r="J52" s="564" t="s">
        <v>3626</v>
      </c>
      <c r="K52" s="1251">
        <v>874111</v>
      </c>
      <c r="L52" s="127"/>
      <c r="M52" s="709"/>
      <c r="N52" s="709"/>
      <c r="O52" s="304"/>
      <c r="P52" s="304"/>
      <c r="Q52" s="304"/>
      <c r="R52" s="304"/>
      <c r="S52" s="304"/>
    </row>
    <row r="53" spans="1:19" s="305" customFormat="1" ht="45">
      <c r="A53" s="1193" t="s">
        <v>2685</v>
      </c>
      <c r="B53" s="1194" t="s">
        <v>4527</v>
      </c>
      <c r="C53" s="1195">
        <v>43878</v>
      </c>
      <c r="D53" s="1196">
        <v>45716</v>
      </c>
      <c r="E53" s="1196"/>
      <c r="F53" s="1196"/>
      <c r="G53" s="1194" t="s">
        <v>1277</v>
      </c>
      <c r="H53" s="1197" t="s">
        <v>5241</v>
      </c>
      <c r="I53" s="1198" t="s">
        <v>4526</v>
      </c>
      <c r="J53" s="1194" t="s">
        <v>5242</v>
      </c>
      <c r="K53" s="1199" t="s">
        <v>5243</v>
      </c>
      <c r="L53" s="127"/>
      <c r="M53" s="709"/>
      <c r="N53" s="709"/>
      <c r="O53" s="304"/>
      <c r="P53" s="304"/>
      <c r="Q53" s="304"/>
      <c r="R53" s="304"/>
      <c r="S53" s="304"/>
    </row>
    <row r="54" spans="1:19" s="305" customFormat="1" ht="30">
      <c r="A54" s="1249" t="s">
        <v>1587</v>
      </c>
      <c r="B54" s="564" t="s">
        <v>4539</v>
      </c>
      <c r="C54" s="959">
        <v>43899</v>
      </c>
      <c r="D54" s="1250">
        <v>45747</v>
      </c>
      <c r="E54" s="1250"/>
      <c r="F54" s="1250"/>
      <c r="G54" s="564" t="s">
        <v>1276</v>
      </c>
      <c r="H54" s="960" t="s">
        <v>4536</v>
      </c>
      <c r="I54" s="904" t="s">
        <v>4537</v>
      </c>
      <c r="J54" s="564" t="s">
        <v>4538</v>
      </c>
      <c r="K54" s="1251">
        <v>4587</v>
      </c>
      <c r="L54" s="127"/>
      <c r="M54" s="709"/>
      <c r="N54" s="709"/>
      <c r="O54" s="304"/>
      <c r="P54" s="304"/>
      <c r="Q54" s="304"/>
      <c r="R54" s="304"/>
      <c r="S54" s="304"/>
    </row>
    <row r="55" spans="1:19" s="305" customFormat="1" ht="120">
      <c r="A55" s="1193" t="s">
        <v>1596</v>
      </c>
      <c r="B55" s="1194" t="s">
        <v>4541</v>
      </c>
      <c r="C55" s="1195">
        <v>43899</v>
      </c>
      <c r="D55" s="1196">
        <v>47603</v>
      </c>
      <c r="E55" s="1196"/>
      <c r="F55" s="1196"/>
      <c r="G55" s="1194" t="s">
        <v>1277</v>
      </c>
      <c r="H55" s="1347" t="s">
        <v>4540</v>
      </c>
      <c r="I55" s="1198" t="s">
        <v>4542</v>
      </c>
      <c r="J55" s="1194" t="s">
        <v>4543</v>
      </c>
      <c r="K55" s="1199" t="s">
        <v>4544</v>
      </c>
      <c r="L55" s="127"/>
      <c r="M55" s="709"/>
      <c r="N55" s="709"/>
      <c r="O55" s="304"/>
      <c r="P55" s="304"/>
      <c r="Q55" s="304"/>
      <c r="R55" s="304"/>
      <c r="S55" s="304"/>
    </row>
    <row r="56" spans="1:19" s="305" customFormat="1" ht="75">
      <c r="A56" s="1249" t="s">
        <v>1587</v>
      </c>
      <c r="B56" s="564" t="s">
        <v>4548</v>
      </c>
      <c r="C56" s="959">
        <v>43899</v>
      </c>
      <c r="D56" s="1250">
        <v>45747</v>
      </c>
      <c r="E56" s="1250"/>
      <c r="F56" s="1250"/>
      <c r="G56" s="564" t="s">
        <v>1277</v>
      </c>
      <c r="H56" s="51" t="s">
        <v>4545</v>
      </c>
      <c r="I56" s="904" t="s">
        <v>4546</v>
      </c>
      <c r="J56" s="564" t="s">
        <v>4547</v>
      </c>
      <c r="K56" s="1251">
        <v>4785</v>
      </c>
      <c r="L56" s="127"/>
      <c r="M56" s="709"/>
      <c r="N56" s="709"/>
      <c r="O56" s="304"/>
      <c r="P56" s="304"/>
      <c r="Q56" s="304"/>
      <c r="R56" s="304"/>
      <c r="S56" s="304"/>
    </row>
    <row r="57" spans="1:19" s="691" customFormat="1">
      <c r="A57" s="2443" t="s">
        <v>1589</v>
      </c>
      <c r="B57" s="2444" t="s">
        <v>4591</v>
      </c>
      <c r="C57" s="2445">
        <v>43923</v>
      </c>
      <c r="D57" s="2446">
        <v>47603</v>
      </c>
      <c r="E57" s="2447" t="str">
        <f t="shared" ref="E57:E63" si="6">IF(D57&lt;=$T$2,"CADUCADO","VIGENTE")</f>
        <v>VIGENTE</v>
      </c>
      <c r="F57" s="2447" t="str">
        <f t="shared" ref="F57:F63" si="7">IF($T$2&gt;=(EDATE(D57,-4)),"ALERTA","OK")</f>
        <v>OK</v>
      </c>
      <c r="G57" s="2448" t="s">
        <v>1277</v>
      </c>
      <c r="H57" s="2449" t="s">
        <v>4590</v>
      </c>
      <c r="I57" s="2450"/>
      <c r="J57" s="2444"/>
      <c r="K57" s="2443"/>
      <c r="L57" s="2451"/>
      <c r="M57" s="2451"/>
      <c r="N57" s="2451"/>
      <c r="O57" s="967"/>
      <c r="P57" s="967"/>
      <c r="Q57" s="967"/>
      <c r="R57" s="967"/>
      <c r="S57" s="967"/>
    </row>
    <row r="58" spans="1:19" s="305" customFormat="1" ht="30">
      <c r="A58" s="1352" t="s">
        <v>1588</v>
      </c>
      <c r="B58" s="1353" t="s">
        <v>4592</v>
      </c>
      <c r="C58" s="1354">
        <v>43923</v>
      </c>
      <c r="D58" s="1361">
        <v>47603</v>
      </c>
      <c r="E58" s="1356" t="str">
        <f t="shared" si="6"/>
        <v>VIGENTE</v>
      </c>
      <c r="F58" s="1356" t="str">
        <f t="shared" si="7"/>
        <v>OK</v>
      </c>
      <c r="G58" s="1353" t="s">
        <v>1277</v>
      </c>
      <c r="H58" s="1357" t="s">
        <v>4583</v>
      </c>
      <c r="I58" s="1358" t="s">
        <v>4599</v>
      </c>
      <c r="J58" s="1359" t="s">
        <v>4605</v>
      </c>
      <c r="K58" s="1360">
        <v>4613</v>
      </c>
      <c r="L58" s="127"/>
      <c r="M58" s="709"/>
      <c r="N58" s="709"/>
      <c r="O58" s="304"/>
      <c r="P58" s="304"/>
      <c r="Q58" s="304"/>
      <c r="R58" s="304"/>
      <c r="S58" s="304"/>
    </row>
    <row r="59" spans="1:19" s="305" customFormat="1" ht="30">
      <c r="A59" s="1352" t="s">
        <v>1588</v>
      </c>
      <c r="B59" s="1353" t="s">
        <v>4593</v>
      </c>
      <c r="C59" s="1354">
        <v>43923</v>
      </c>
      <c r="D59" s="1361">
        <v>47603</v>
      </c>
      <c r="E59" s="1356" t="str">
        <f t="shared" si="6"/>
        <v>VIGENTE</v>
      </c>
      <c r="F59" s="1356" t="str">
        <f t="shared" si="7"/>
        <v>OK</v>
      </c>
      <c r="G59" s="1353" t="s">
        <v>1277</v>
      </c>
      <c r="H59" s="1357" t="s">
        <v>4584</v>
      </c>
      <c r="I59" s="1358" t="s">
        <v>4600</v>
      </c>
      <c r="J59" s="1359" t="s">
        <v>4605</v>
      </c>
      <c r="K59" s="1360">
        <v>4614</v>
      </c>
      <c r="L59" s="127"/>
      <c r="M59" s="709"/>
      <c r="N59" s="709"/>
      <c r="O59" s="304"/>
      <c r="P59" s="304"/>
      <c r="Q59" s="304"/>
      <c r="R59" s="304"/>
      <c r="S59" s="304"/>
    </row>
    <row r="60" spans="1:19" s="305" customFormat="1" ht="30">
      <c r="A60" s="1352" t="s">
        <v>1588</v>
      </c>
      <c r="B60" s="1353" t="s">
        <v>4594</v>
      </c>
      <c r="C60" s="1354">
        <v>43923</v>
      </c>
      <c r="D60" s="1361">
        <v>47603</v>
      </c>
      <c r="E60" s="1356" t="str">
        <f t="shared" si="6"/>
        <v>VIGENTE</v>
      </c>
      <c r="F60" s="1356" t="str">
        <f t="shared" si="7"/>
        <v>OK</v>
      </c>
      <c r="G60" s="1353" t="s">
        <v>1277</v>
      </c>
      <c r="H60" s="1357" t="s">
        <v>4585</v>
      </c>
      <c r="I60" s="1358" t="s">
        <v>4601</v>
      </c>
      <c r="J60" s="1359" t="s">
        <v>4606</v>
      </c>
      <c r="K60" s="1360">
        <v>4837</v>
      </c>
      <c r="L60" s="127"/>
      <c r="M60" s="709"/>
      <c r="N60" s="709"/>
      <c r="O60" s="304"/>
      <c r="P60" s="304"/>
      <c r="Q60" s="304"/>
      <c r="R60" s="304"/>
      <c r="S60" s="304"/>
    </row>
    <row r="61" spans="1:19" s="305" customFormat="1" ht="105">
      <c r="A61" s="1352" t="s">
        <v>1588</v>
      </c>
      <c r="B61" s="1353" t="s">
        <v>4595</v>
      </c>
      <c r="C61" s="1354">
        <v>43923</v>
      </c>
      <c r="D61" s="1355">
        <v>45777</v>
      </c>
      <c r="E61" s="1356" t="str">
        <f t="shared" si="6"/>
        <v>VIGENTE</v>
      </c>
      <c r="F61" s="1356" t="str">
        <f t="shared" si="7"/>
        <v>OK</v>
      </c>
      <c r="G61" s="1353" t="s">
        <v>1277</v>
      </c>
      <c r="H61" s="1357" t="s">
        <v>4586</v>
      </c>
      <c r="I61" s="1358" t="s">
        <v>4602</v>
      </c>
      <c r="J61" s="1353" t="s">
        <v>4607</v>
      </c>
      <c r="K61" s="1360">
        <v>4815</v>
      </c>
      <c r="L61" s="127"/>
      <c r="M61" s="709"/>
      <c r="N61" s="709"/>
      <c r="O61" s="304"/>
      <c r="P61" s="304"/>
      <c r="Q61" s="304"/>
      <c r="R61" s="304"/>
      <c r="S61" s="304"/>
    </row>
    <row r="62" spans="1:19" s="305" customFormat="1" ht="78" customHeight="1">
      <c r="A62" s="1352" t="s">
        <v>1588</v>
      </c>
      <c r="B62" s="1353" t="s">
        <v>4596</v>
      </c>
      <c r="C62" s="1354">
        <v>43923</v>
      </c>
      <c r="D62" s="1355">
        <v>45777</v>
      </c>
      <c r="E62" s="1356" t="str">
        <f t="shared" si="6"/>
        <v>VIGENTE</v>
      </c>
      <c r="F62" s="1356" t="str">
        <f t="shared" si="7"/>
        <v>OK</v>
      </c>
      <c r="G62" s="1353" t="s">
        <v>1277</v>
      </c>
      <c r="H62" s="1357" t="s">
        <v>4587</v>
      </c>
      <c r="I62" s="1358" t="s">
        <v>4603</v>
      </c>
      <c r="J62" s="1353" t="s">
        <v>4608</v>
      </c>
      <c r="K62" s="1360">
        <v>4835</v>
      </c>
      <c r="L62" s="127"/>
      <c r="M62" s="709"/>
      <c r="N62" s="709"/>
      <c r="O62" s="304"/>
      <c r="P62" s="304"/>
      <c r="Q62" s="304"/>
      <c r="R62" s="304"/>
      <c r="S62" s="304"/>
    </row>
    <row r="63" spans="1:19" s="305" customFormat="1" ht="45">
      <c r="A63" s="1352" t="s">
        <v>1588</v>
      </c>
      <c r="B63" s="1353" t="s">
        <v>4597</v>
      </c>
      <c r="C63" s="1354">
        <v>43923</v>
      </c>
      <c r="D63" s="1355">
        <v>45777</v>
      </c>
      <c r="E63" s="1356" t="str">
        <f t="shared" si="6"/>
        <v>VIGENTE</v>
      </c>
      <c r="F63" s="1356" t="str">
        <f t="shared" si="7"/>
        <v>OK</v>
      </c>
      <c r="G63" s="1353" t="s">
        <v>1277</v>
      </c>
      <c r="H63" s="1357" t="s">
        <v>4588</v>
      </c>
      <c r="I63" s="1358" t="s">
        <v>4603</v>
      </c>
      <c r="J63" s="1353" t="s">
        <v>4609</v>
      </c>
      <c r="K63" s="1360">
        <v>4836</v>
      </c>
      <c r="L63" s="127"/>
      <c r="M63" s="709"/>
      <c r="N63" s="709"/>
      <c r="O63" s="304"/>
      <c r="P63" s="304"/>
      <c r="Q63" s="304"/>
      <c r="R63" s="304"/>
      <c r="S63" s="304"/>
    </row>
    <row r="64" spans="1:19" s="305" customFormat="1" ht="45">
      <c r="A64" s="1352" t="s">
        <v>1588</v>
      </c>
      <c r="B64" s="1353" t="s">
        <v>4598</v>
      </c>
      <c r="C64" s="1354">
        <v>43923</v>
      </c>
      <c r="D64" s="1355">
        <v>45777</v>
      </c>
      <c r="E64" s="1356" t="str">
        <f t="shared" ref="E64:E69" si="8">IF(D64&lt;=$T$2,"CADUCADO","VIGENTE")</f>
        <v>VIGENTE</v>
      </c>
      <c r="F64" s="1356" t="str">
        <f t="shared" ref="F64:F69" si="9">IF($T$2&gt;=(EDATE(D64,-4)),"ALERTA","OK")</f>
        <v>OK</v>
      </c>
      <c r="G64" s="1353" t="s">
        <v>1277</v>
      </c>
      <c r="H64" s="1357" t="s">
        <v>4589</v>
      </c>
      <c r="I64" s="1358" t="s">
        <v>4604</v>
      </c>
      <c r="J64" s="1353" t="s">
        <v>4610</v>
      </c>
      <c r="K64" s="1360">
        <v>4838</v>
      </c>
      <c r="L64" s="127"/>
      <c r="M64" s="709"/>
      <c r="N64" s="709"/>
      <c r="O64" s="304"/>
      <c r="P64" s="304"/>
      <c r="Q64" s="304"/>
      <c r="R64" s="304"/>
      <c r="S64" s="304"/>
    </row>
    <row r="65" spans="1:19" s="305" customFormat="1" ht="90">
      <c r="A65" s="1706" t="s">
        <v>1587</v>
      </c>
      <c r="B65" s="1707" t="s">
        <v>5088</v>
      </c>
      <c r="C65" s="1708">
        <v>44896</v>
      </c>
      <c r="D65" s="1709">
        <v>46752</v>
      </c>
      <c r="E65" s="1710" t="str">
        <f t="shared" si="8"/>
        <v>VIGENTE</v>
      </c>
      <c r="F65" s="1710" t="str">
        <f t="shared" si="9"/>
        <v>OK</v>
      </c>
      <c r="G65" s="1707" t="s">
        <v>1277</v>
      </c>
      <c r="H65" s="1711" t="s">
        <v>5085</v>
      </c>
      <c r="I65" s="1712" t="s">
        <v>5086</v>
      </c>
      <c r="J65" s="1707" t="s">
        <v>5087</v>
      </c>
      <c r="K65" s="1713">
        <v>4777</v>
      </c>
      <c r="L65" s="127"/>
      <c r="M65" s="709"/>
      <c r="N65" s="709"/>
      <c r="O65" s="304"/>
      <c r="P65" s="304"/>
      <c r="Q65" s="304"/>
      <c r="R65" s="304"/>
      <c r="S65" s="304"/>
    </row>
    <row r="66" spans="1:19" s="305" customFormat="1" ht="45">
      <c r="A66" s="1716" t="s">
        <v>1589</v>
      </c>
      <c r="B66" s="1717" t="s">
        <v>5329</v>
      </c>
      <c r="C66" s="1720">
        <v>45155</v>
      </c>
      <c r="D66" s="1724">
        <v>46996</v>
      </c>
      <c r="E66" s="1724" t="str">
        <f t="shared" si="8"/>
        <v>VIGENTE</v>
      </c>
      <c r="F66" s="1724" t="str">
        <f t="shared" si="9"/>
        <v>OK</v>
      </c>
      <c r="G66" s="1717" t="s">
        <v>1277</v>
      </c>
      <c r="H66" s="1718" t="s">
        <v>5328</v>
      </c>
      <c r="I66" s="1719" t="s">
        <v>5330</v>
      </c>
      <c r="J66" s="1717"/>
      <c r="K66" s="1716"/>
      <c r="L66" s="1714"/>
      <c r="M66" s="709"/>
      <c r="N66" s="709"/>
      <c r="O66" s="304"/>
      <c r="P66" s="304"/>
      <c r="Q66" s="304"/>
      <c r="R66" s="304"/>
      <c r="S66" s="304"/>
    </row>
    <row r="67" spans="1:19" s="305" customFormat="1" ht="45">
      <c r="A67" s="1725" t="s">
        <v>1588</v>
      </c>
      <c r="B67" s="1722" t="s">
        <v>5329</v>
      </c>
      <c r="C67" s="1721">
        <v>45155</v>
      </c>
      <c r="D67" s="1723">
        <v>46996</v>
      </c>
      <c r="E67" s="1723" t="str">
        <f t="shared" si="8"/>
        <v>VIGENTE</v>
      </c>
      <c r="F67" s="1723" t="str">
        <f t="shared" si="9"/>
        <v>OK</v>
      </c>
      <c r="G67" s="1722" t="s">
        <v>1277</v>
      </c>
      <c r="H67" s="1816" t="s">
        <v>5331</v>
      </c>
      <c r="I67" s="1815" t="s">
        <v>5334</v>
      </c>
      <c r="J67" s="1722" t="s">
        <v>352</v>
      </c>
      <c r="K67" s="1725">
        <v>3100</v>
      </c>
      <c r="L67" s="1714"/>
      <c r="M67" s="709"/>
      <c r="N67" s="709"/>
      <c r="O67" s="304"/>
      <c r="P67" s="304"/>
      <c r="Q67" s="304"/>
      <c r="R67" s="304"/>
      <c r="S67" s="304"/>
    </row>
    <row r="68" spans="1:19" s="305" customFormat="1" ht="45">
      <c r="A68" s="1725" t="s">
        <v>1588</v>
      </c>
      <c r="B68" s="1722" t="s">
        <v>5329</v>
      </c>
      <c r="C68" s="1721">
        <v>45155</v>
      </c>
      <c r="D68" s="1723">
        <v>46996</v>
      </c>
      <c r="E68" s="1723" t="str">
        <f t="shared" si="8"/>
        <v>VIGENTE</v>
      </c>
      <c r="F68" s="1723" t="str">
        <f t="shared" si="9"/>
        <v>OK</v>
      </c>
      <c r="G68" s="1722" t="s">
        <v>1277</v>
      </c>
      <c r="H68" s="1817" t="s">
        <v>5332</v>
      </c>
      <c r="I68" s="1819" t="s">
        <v>5335</v>
      </c>
      <c r="J68" s="1818" t="s">
        <v>352</v>
      </c>
      <c r="K68" s="1705">
        <v>3102</v>
      </c>
      <c r="L68" s="1714"/>
      <c r="M68" s="709"/>
      <c r="N68" s="709"/>
      <c r="O68" s="304"/>
      <c r="P68" s="304"/>
      <c r="Q68" s="304"/>
      <c r="R68" s="304"/>
      <c r="S68" s="304"/>
    </row>
    <row r="69" spans="1:19" s="305" customFormat="1" ht="45">
      <c r="A69" s="1725" t="s">
        <v>1588</v>
      </c>
      <c r="B69" s="1833" t="s">
        <v>5329</v>
      </c>
      <c r="C69" s="1835">
        <v>45155</v>
      </c>
      <c r="D69" s="1812">
        <v>46996</v>
      </c>
      <c r="E69" s="1723" t="str">
        <f t="shared" si="8"/>
        <v>VIGENTE</v>
      </c>
      <c r="F69" s="1813" t="str">
        <f t="shared" si="9"/>
        <v>OK</v>
      </c>
      <c r="G69" s="1814" t="s">
        <v>1277</v>
      </c>
      <c r="H69" s="1839" t="s">
        <v>5333</v>
      </c>
      <c r="I69" s="1820" t="s">
        <v>5336</v>
      </c>
      <c r="J69" s="1814" t="s">
        <v>352</v>
      </c>
      <c r="K69" s="1705">
        <v>3115</v>
      </c>
      <c r="L69" s="1714"/>
      <c r="M69" s="709"/>
      <c r="N69" s="709"/>
      <c r="O69" s="304"/>
      <c r="P69" s="304"/>
      <c r="Q69" s="304"/>
      <c r="R69" s="304"/>
      <c r="S69" s="304"/>
    </row>
    <row r="70" spans="1:19" s="305" customFormat="1" ht="30">
      <c r="A70" s="1852" t="s">
        <v>1589</v>
      </c>
      <c r="B70" s="1822" t="s">
        <v>5675</v>
      </c>
      <c r="C70" s="1837">
        <v>45609</v>
      </c>
      <c r="D70" s="1823">
        <v>46356</v>
      </c>
      <c r="E70" s="1293" t="str">
        <f>IF(D70&lt;=$T$2,"CADUCADO","VIGENTE")</f>
        <v>VIGENTE</v>
      </c>
      <c r="F70" s="1824" t="str">
        <f>IF($T$2&gt;=(EDATE(D70,-4)),"ALERTA","OK")</f>
        <v>OK</v>
      </c>
      <c r="G70" s="1825" t="s">
        <v>1278</v>
      </c>
      <c r="H70" s="1840" t="s">
        <v>5674</v>
      </c>
      <c r="I70" s="1826" t="s">
        <v>5636</v>
      </c>
      <c r="J70" s="1825"/>
      <c r="K70" s="1827"/>
      <c r="L70" s="1714"/>
      <c r="M70" s="709"/>
      <c r="N70" s="709"/>
      <c r="O70" s="304"/>
      <c r="P70" s="304"/>
      <c r="Q70" s="304"/>
      <c r="R70" s="304"/>
      <c r="S70" s="304"/>
    </row>
    <row r="71" spans="1:19" s="305" customFormat="1" ht="21" customHeight="1">
      <c r="A71" s="1705" t="s">
        <v>1588</v>
      </c>
      <c r="B71" s="641" t="s">
        <v>5675</v>
      </c>
      <c r="C71" s="1850">
        <v>45609</v>
      </c>
      <c r="D71" s="1829">
        <v>46356</v>
      </c>
      <c r="E71" s="203" t="s">
        <v>3611</v>
      </c>
      <c r="F71" s="203" t="s">
        <v>3612</v>
      </c>
      <c r="G71" s="641" t="s">
        <v>1278</v>
      </c>
      <c r="H71" s="1851" t="s">
        <v>5676</v>
      </c>
      <c r="I71" s="640" t="s">
        <v>5681</v>
      </c>
      <c r="J71" s="641" t="s">
        <v>5644</v>
      </c>
      <c r="K71" s="1705" t="s">
        <v>5683</v>
      </c>
      <c r="L71" s="1714"/>
      <c r="M71" s="709"/>
      <c r="N71" s="709"/>
      <c r="O71" s="304"/>
      <c r="P71" s="304"/>
      <c r="Q71" s="304"/>
      <c r="R71" s="304"/>
      <c r="S71" s="304"/>
    </row>
    <row r="72" spans="1:19" s="305" customFormat="1" ht="33.75" customHeight="1">
      <c r="A72" s="1705" t="s">
        <v>1588</v>
      </c>
      <c r="B72" s="641" t="s">
        <v>5675</v>
      </c>
      <c r="C72" s="1850">
        <v>45609</v>
      </c>
      <c r="D72" s="1829">
        <v>46356</v>
      </c>
      <c r="E72" s="203" t="s">
        <v>3611</v>
      </c>
      <c r="F72" s="203" t="s">
        <v>3612</v>
      </c>
      <c r="G72" s="641" t="s">
        <v>1278</v>
      </c>
      <c r="H72" s="1851" t="s">
        <v>5677</v>
      </c>
      <c r="I72" s="640" t="s">
        <v>5679</v>
      </c>
      <c r="J72" s="641" t="s">
        <v>5682</v>
      </c>
      <c r="K72" s="1705" t="s">
        <v>5684</v>
      </c>
      <c r="L72" s="1714"/>
      <c r="M72" s="709"/>
      <c r="N72" s="709"/>
      <c r="O72" s="304"/>
      <c r="P72" s="304"/>
      <c r="Q72" s="304"/>
      <c r="R72" s="304"/>
      <c r="S72" s="304"/>
    </row>
    <row r="73" spans="1:19" s="305" customFormat="1" ht="30">
      <c r="A73" s="1705" t="s">
        <v>1588</v>
      </c>
      <c r="B73" s="641" t="s">
        <v>5675</v>
      </c>
      <c r="C73" s="1850">
        <v>45609</v>
      </c>
      <c r="D73" s="1829">
        <v>46356</v>
      </c>
      <c r="E73" s="203" t="s">
        <v>3611</v>
      </c>
      <c r="F73" s="203" t="s">
        <v>3612</v>
      </c>
      <c r="G73" s="641" t="s">
        <v>1278</v>
      </c>
      <c r="H73" s="1851" t="s">
        <v>5678</v>
      </c>
      <c r="I73" s="640" t="s">
        <v>5680</v>
      </c>
      <c r="J73" s="641" t="s">
        <v>5643</v>
      </c>
      <c r="K73" s="1705" t="s">
        <v>5685</v>
      </c>
      <c r="L73" s="1714"/>
      <c r="M73" s="709"/>
      <c r="N73" s="709"/>
      <c r="O73" s="304"/>
      <c r="P73" s="304"/>
      <c r="Q73" s="304"/>
      <c r="R73" s="304"/>
      <c r="S73" s="304"/>
    </row>
    <row r="74" spans="1:19" s="305" customFormat="1" ht="45">
      <c r="A74" s="1705" t="s">
        <v>1587</v>
      </c>
      <c r="B74" s="641" t="s">
        <v>5703</v>
      </c>
      <c r="C74" s="1850">
        <v>45607</v>
      </c>
      <c r="D74" s="1829">
        <v>47452</v>
      </c>
      <c r="E74" s="203" t="str">
        <f>IF(D74&lt;=$T$2,"CADUCADO","VIGENTE")</f>
        <v>VIGENTE</v>
      </c>
      <c r="F74" s="203" t="str">
        <f>IF($T$2&gt;=(EDATE(D74,-4)),"ALERTA","OK")</f>
        <v>OK</v>
      </c>
      <c r="G74" s="641" t="s">
        <v>1278</v>
      </c>
      <c r="H74" s="1851" t="s">
        <v>5699</v>
      </c>
      <c r="I74" s="640" t="s">
        <v>5700</v>
      </c>
      <c r="J74" s="641" t="s">
        <v>5702</v>
      </c>
      <c r="K74" s="1705" t="s">
        <v>5701</v>
      </c>
      <c r="L74" s="1714"/>
      <c r="M74" s="709"/>
      <c r="N74" s="709"/>
      <c r="O74" s="304"/>
      <c r="P74" s="304"/>
      <c r="Q74" s="304"/>
      <c r="R74" s="304"/>
      <c r="S74" s="304"/>
    </row>
    <row r="75" spans="1:19" s="305" customFormat="1" ht="45">
      <c r="A75" s="1705" t="s">
        <v>1587</v>
      </c>
      <c r="B75" s="641" t="s">
        <v>5728</v>
      </c>
      <c r="C75" s="1850">
        <v>45607</v>
      </c>
      <c r="D75" s="1829">
        <v>47452</v>
      </c>
      <c r="E75" s="203" t="str">
        <f>IF(D75&lt;=$T$2,"CADUCADO","VIGENTE")</f>
        <v>VIGENTE</v>
      </c>
      <c r="F75" s="203" t="str">
        <f>IF($T$2&gt;=(EDATE(D75,-4)),"ALERTA","OK")</f>
        <v>OK</v>
      </c>
      <c r="G75" s="641" t="s">
        <v>1278</v>
      </c>
      <c r="H75" s="1851" t="s">
        <v>5727</v>
      </c>
      <c r="I75" s="640" t="s">
        <v>5729</v>
      </c>
      <c r="J75" s="641" t="s">
        <v>5730</v>
      </c>
      <c r="K75" s="641" t="s">
        <v>5731</v>
      </c>
      <c r="L75" s="1714"/>
      <c r="M75" s="709"/>
      <c r="N75" s="709"/>
      <c r="O75" s="304"/>
      <c r="P75" s="304"/>
      <c r="Q75" s="304"/>
      <c r="R75" s="304"/>
      <c r="S75" s="304"/>
    </row>
    <row r="76" spans="1:19" s="305" customFormat="1" ht="30">
      <c r="A76" s="1852" t="s">
        <v>1589</v>
      </c>
      <c r="B76" s="1822" t="s">
        <v>5704</v>
      </c>
      <c r="C76" s="1837">
        <v>45609</v>
      </c>
      <c r="D76" s="1823">
        <v>46356</v>
      </c>
      <c r="E76" s="1293" t="str">
        <f>IF(D76&lt;=$T$2,"CADUCADO","VIGENTE")</f>
        <v>VIGENTE</v>
      </c>
      <c r="F76" s="1824" t="str">
        <f>IF($T$2&gt;=(EDATE(D76,-4)),"ALERTA","OK")</f>
        <v>OK</v>
      </c>
      <c r="G76" s="1825" t="s">
        <v>1278</v>
      </c>
      <c r="H76" s="1840" t="s">
        <v>5648</v>
      </c>
      <c r="I76" s="1826" t="s">
        <v>5636</v>
      </c>
      <c r="J76" s="1825"/>
      <c r="K76" s="1827"/>
      <c r="L76" s="1714"/>
      <c r="M76" s="709"/>
      <c r="N76" s="709"/>
      <c r="O76" s="304"/>
      <c r="P76" s="304"/>
      <c r="Q76" s="304"/>
      <c r="R76" s="304"/>
      <c r="S76" s="304"/>
    </row>
    <row r="77" spans="1:19" s="305" customFormat="1">
      <c r="A77" s="1828" t="s">
        <v>1588</v>
      </c>
      <c r="B77" s="1834" t="s">
        <v>5705</v>
      </c>
      <c r="C77" s="1836">
        <v>45609</v>
      </c>
      <c r="D77" s="1829">
        <v>46356</v>
      </c>
      <c r="E77" s="203" t="s">
        <v>3611</v>
      </c>
      <c r="F77" s="1830" t="s">
        <v>3612</v>
      </c>
      <c r="G77" s="1838" t="s">
        <v>1278</v>
      </c>
      <c r="H77" s="1841" t="s">
        <v>5649</v>
      </c>
      <c r="I77" s="1820" t="s">
        <v>5657</v>
      </c>
      <c r="J77" s="1831" t="s">
        <v>5625</v>
      </c>
      <c r="K77" s="1705" t="s">
        <v>5666</v>
      </c>
      <c r="L77" s="1714"/>
      <c r="M77" s="709"/>
      <c r="N77" s="709"/>
      <c r="O77" s="304"/>
      <c r="P77" s="304"/>
      <c r="Q77" s="304"/>
      <c r="R77" s="304"/>
      <c r="S77" s="304"/>
    </row>
    <row r="78" spans="1:19" s="305" customFormat="1">
      <c r="A78" s="1828" t="s">
        <v>1588</v>
      </c>
      <c r="B78" s="1834" t="s">
        <v>5706</v>
      </c>
      <c r="C78" s="1836">
        <v>45609</v>
      </c>
      <c r="D78" s="1829">
        <v>46356</v>
      </c>
      <c r="E78" s="203" t="s">
        <v>3611</v>
      </c>
      <c r="F78" s="1830" t="s">
        <v>3612</v>
      </c>
      <c r="G78" s="1838" t="s">
        <v>1278</v>
      </c>
      <c r="H78" s="1841" t="s">
        <v>5650</v>
      </c>
      <c r="I78" s="1820" t="s">
        <v>5658</v>
      </c>
      <c r="J78" s="1831" t="s">
        <v>5623</v>
      </c>
      <c r="K78" s="1705" t="s">
        <v>5667</v>
      </c>
      <c r="L78" s="1714"/>
      <c r="M78" s="709"/>
      <c r="N78" s="709"/>
      <c r="O78" s="304"/>
      <c r="P78" s="304"/>
      <c r="Q78" s="304"/>
      <c r="R78" s="304"/>
      <c r="S78" s="304"/>
    </row>
    <row r="79" spans="1:19" s="305" customFormat="1">
      <c r="A79" s="1828" t="s">
        <v>1588</v>
      </c>
      <c r="B79" s="641" t="s">
        <v>5707</v>
      </c>
      <c r="C79" s="1847">
        <v>45609</v>
      </c>
      <c r="D79" s="1809">
        <v>46356</v>
      </c>
      <c r="E79" s="1810" t="s">
        <v>3611</v>
      </c>
      <c r="F79" s="1810" t="s">
        <v>3612</v>
      </c>
      <c r="G79" s="1846" t="s">
        <v>1278</v>
      </c>
      <c r="H79" s="1848" t="s">
        <v>5651</v>
      </c>
      <c r="I79" s="1849" t="s">
        <v>5659</v>
      </c>
      <c r="J79" s="1846" t="s">
        <v>5665</v>
      </c>
      <c r="K79" s="1808" t="s">
        <v>5668</v>
      </c>
      <c r="L79" s="1714"/>
      <c r="M79" s="709"/>
      <c r="N79" s="709"/>
      <c r="O79" s="304"/>
      <c r="P79" s="304"/>
      <c r="Q79" s="304"/>
      <c r="R79" s="304"/>
      <c r="S79" s="304"/>
    </row>
    <row r="80" spans="1:19" s="305" customFormat="1">
      <c r="A80" s="1828" t="s">
        <v>1588</v>
      </c>
      <c r="B80" s="641" t="s">
        <v>5708</v>
      </c>
      <c r="C80" s="1847">
        <v>45609</v>
      </c>
      <c r="D80" s="1809">
        <v>46356</v>
      </c>
      <c r="E80" s="1810" t="s">
        <v>3611</v>
      </c>
      <c r="F80" s="1810" t="s">
        <v>3612</v>
      </c>
      <c r="G80" s="1846" t="s">
        <v>1278</v>
      </c>
      <c r="H80" s="1848" t="s">
        <v>5652</v>
      </c>
      <c r="I80" s="1849" t="s">
        <v>5660</v>
      </c>
      <c r="J80" s="1846" t="s">
        <v>5622</v>
      </c>
      <c r="K80" s="1808" t="s">
        <v>5669</v>
      </c>
      <c r="L80" s="1714"/>
      <c r="M80" s="709"/>
      <c r="N80" s="709"/>
      <c r="O80" s="304"/>
      <c r="P80" s="304"/>
      <c r="Q80" s="304"/>
      <c r="R80" s="304"/>
      <c r="S80" s="304"/>
    </row>
    <row r="81" spans="1:19" s="305" customFormat="1">
      <c r="A81" s="1828" t="s">
        <v>1588</v>
      </c>
      <c r="B81" s="641" t="s">
        <v>5709</v>
      </c>
      <c r="C81" s="1847">
        <v>45609</v>
      </c>
      <c r="D81" s="1809">
        <v>46356</v>
      </c>
      <c r="E81" s="1810" t="s">
        <v>3611</v>
      </c>
      <c r="F81" s="1810" t="s">
        <v>3612</v>
      </c>
      <c r="G81" s="1846" t="s">
        <v>1278</v>
      </c>
      <c r="H81" s="1848" t="s">
        <v>5653</v>
      </c>
      <c r="I81" s="1849" t="s">
        <v>5661</v>
      </c>
      <c r="J81" s="1846" t="s">
        <v>5622</v>
      </c>
      <c r="K81" s="1808" t="s">
        <v>5670</v>
      </c>
      <c r="L81" s="1714"/>
      <c r="M81" s="709"/>
      <c r="N81" s="709"/>
      <c r="O81" s="304"/>
      <c r="P81" s="304"/>
      <c r="Q81" s="304"/>
      <c r="R81" s="304"/>
      <c r="S81" s="304"/>
    </row>
    <row r="82" spans="1:19" s="305" customFormat="1">
      <c r="A82" s="1828" t="s">
        <v>1588</v>
      </c>
      <c r="B82" s="641" t="s">
        <v>5710</v>
      </c>
      <c r="C82" s="1847">
        <v>45609</v>
      </c>
      <c r="D82" s="1809">
        <v>46356</v>
      </c>
      <c r="E82" s="1810" t="s">
        <v>3611</v>
      </c>
      <c r="F82" s="1810" t="s">
        <v>3612</v>
      </c>
      <c r="G82" s="1846" t="s">
        <v>1278</v>
      </c>
      <c r="H82" s="1848" t="s">
        <v>5654</v>
      </c>
      <c r="I82" s="1849" t="s">
        <v>5662</v>
      </c>
      <c r="J82" s="1846" t="s">
        <v>5622</v>
      </c>
      <c r="K82" s="1808" t="s">
        <v>5671</v>
      </c>
      <c r="L82" s="1714"/>
      <c r="M82" s="709"/>
      <c r="N82" s="709"/>
      <c r="O82" s="304"/>
      <c r="P82" s="304"/>
      <c r="Q82" s="304"/>
      <c r="R82" s="304"/>
      <c r="S82" s="304"/>
    </row>
    <row r="83" spans="1:19" s="305" customFormat="1">
      <c r="A83" s="1828" t="s">
        <v>1588</v>
      </c>
      <c r="B83" s="1834" t="s">
        <v>5711</v>
      </c>
      <c r="C83" s="1836">
        <v>45609</v>
      </c>
      <c r="D83" s="1829">
        <v>46356</v>
      </c>
      <c r="E83" s="203" t="s">
        <v>3611</v>
      </c>
      <c r="F83" s="1830" t="s">
        <v>3612</v>
      </c>
      <c r="G83" s="1838" t="s">
        <v>1278</v>
      </c>
      <c r="H83" s="1841" t="s">
        <v>5655</v>
      </c>
      <c r="I83" s="1820" t="s">
        <v>5663</v>
      </c>
      <c r="J83" s="1831" t="s">
        <v>5625</v>
      </c>
      <c r="K83" s="1705" t="s">
        <v>5672</v>
      </c>
      <c r="L83" s="1714"/>
      <c r="M83" s="709"/>
      <c r="N83" s="709"/>
      <c r="O83" s="304"/>
      <c r="P83" s="304"/>
      <c r="Q83" s="304"/>
      <c r="R83" s="304"/>
      <c r="S83" s="304"/>
    </row>
    <row r="84" spans="1:19" s="305" customFormat="1" ht="30">
      <c r="A84" s="1828" t="s">
        <v>1588</v>
      </c>
      <c r="B84" s="1834" t="s">
        <v>5712</v>
      </c>
      <c r="C84" s="1836">
        <v>45609</v>
      </c>
      <c r="D84" s="1829">
        <v>46356</v>
      </c>
      <c r="E84" s="203" t="s">
        <v>3611</v>
      </c>
      <c r="F84" s="1830" t="s">
        <v>3612</v>
      </c>
      <c r="G84" s="1838" t="s">
        <v>1278</v>
      </c>
      <c r="H84" s="1841" t="s">
        <v>5656</v>
      </c>
      <c r="I84" s="1820" t="s">
        <v>5664</v>
      </c>
      <c r="J84" s="1831" t="s">
        <v>5625</v>
      </c>
      <c r="K84" s="1705" t="s">
        <v>5673</v>
      </c>
      <c r="L84" s="1714"/>
      <c r="M84" s="709"/>
      <c r="N84" s="709"/>
      <c r="O84" s="304"/>
      <c r="P84" s="304"/>
      <c r="Q84" s="304"/>
      <c r="R84" s="304"/>
      <c r="S84" s="304"/>
    </row>
    <row r="85" spans="1:19" s="305" customFormat="1" ht="30">
      <c r="A85" s="1821" t="s">
        <v>1589</v>
      </c>
      <c r="B85" s="1822" t="s">
        <v>5713</v>
      </c>
      <c r="C85" s="1837">
        <v>45609</v>
      </c>
      <c r="D85" s="1823">
        <v>46356</v>
      </c>
      <c r="E85" s="1293" t="str">
        <f>IF(D85&lt;=$T$2,"CADUCADO","VIGENTE")</f>
        <v>VIGENTE</v>
      </c>
      <c r="F85" s="1824" t="str">
        <f>IF($T$2&gt;=(EDATE(D85,-4)),"ALERTA","OK")</f>
        <v>OK</v>
      </c>
      <c r="G85" s="1825" t="s">
        <v>1278</v>
      </c>
      <c r="H85" s="1840" t="s">
        <v>5635</v>
      </c>
      <c r="I85" s="1826" t="s">
        <v>5636</v>
      </c>
      <c r="J85" s="1825"/>
      <c r="K85" s="1827"/>
      <c r="L85" s="1714"/>
      <c r="M85" s="709"/>
      <c r="N85" s="709"/>
      <c r="O85" s="304"/>
      <c r="P85" s="304"/>
      <c r="Q85" s="304"/>
      <c r="R85" s="304"/>
      <c r="S85" s="304"/>
    </row>
    <row r="86" spans="1:19" s="305" customFormat="1" ht="30">
      <c r="A86" s="1828" t="s">
        <v>1588</v>
      </c>
      <c r="B86" s="1831" t="s">
        <v>5714</v>
      </c>
      <c r="C86" s="1832">
        <v>45609</v>
      </c>
      <c r="D86" s="1829">
        <v>46356</v>
      </c>
      <c r="E86" s="203" t="str">
        <f t="shared" ref="E86:E88" si="10">IF(D86&lt;=$T$2,"CADUCADO","VIGENTE")</f>
        <v>VIGENTE</v>
      </c>
      <c r="F86" s="1830" t="str">
        <f t="shared" ref="F86:F88" si="11">IF($T$2&gt;=(EDATE(D86,-4)),"ALERTA","OK")</f>
        <v>OK</v>
      </c>
      <c r="G86" s="1831" t="s">
        <v>1278</v>
      </c>
      <c r="H86" s="1820" t="s">
        <v>5637</v>
      </c>
      <c r="I86" s="640" t="s">
        <v>5640</v>
      </c>
      <c r="J86" s="1831" t="s">
        <v>5643</v>
      </c>
      <c r="K86" s="1705" t="s">
        <v>5645</v>
      </c>
      <c r="L86" s="1714"/>
      <c r="M86" s="709"/>
      <c r="N86" s="709"/>
      <c r="O86" s="304"/>
      <c r="P86" s="304"/>
      <c r="Q86" s="304"/>
      <c r="R86" s="304"/>
      <c r="S86" s="304"/>
    </row>
    <row r="87" spans="1:19" s="305" customFormat="1">
      <c r="A87" s="1828" t="s">
        <v>1588</v>
      </c>
      <c r="B87" s="1831" t="s">
        <v>5715</v>
      </c>
      <c r="C87" s="1832">
        <v>45609</v>
      </c>
      <c r="D87" s="1829">
        <v>46356</v>
      </c>
      <c r="E87" s="203" t="str">
        <f t="shared" si="10"/>
        <v>VIGENTE</v>
      </c>
      <c r="F87" s="1830" t="str">
        <f t="shared" si="11"/>
        <v>OK</v>
      </c>
      <c r="G87" s="1831" t="s">
        <v>1278</v>
      </c>
      <c r="H87" s="1820" t="s">
        <v>5638</v>
      </c>
      <c r="I87" s="640" t="s">
        <v>5641</v>
      </c>
      <c r="J87" s="1831" t="s">
        <v>5643</v>
      </c>
      <c r="K87" s="1705" t="s">
        <v>5646</v>
      </c>
      <c r="L87" s="1714"/>
      <c r="M87" s="709"/>
      <c r="N87" s="709"/>
      <c r="O87" s="304"/>
      <c r="P87" s="304"/>
      <c r="Q87" s="304"/>
      <c r="R87" s="304"/>
      <c r="S87" s="304"/>
    </row>
    <row r="88" spans="1:19" s="305" customFormat="1">
      <c r="A88" s="1828" t="s">
        <v>1588</v>
      </c>
      <c r="B88" s="1831" t="s">
        <v>5716</v>
      </c>
      <c r="C88" s="1832">
        <v>45609</v>
      </c>
      <c r="D88" s="1829">
        <v>46356</v>
      </c>
      <c r="E88" s="203" t="str">
        <f t="shared" si="10"/>
        <v>VIGENTE</v>
      </c>
      <c r="F88" s="1830" t="str">
        <f t="shared" si="11"/>
        <v>OK</v>
      </c>
      <c r="G88" s="1831" t="s">
        <v>1278</v>
      </c>
      <c r="H88" s="1820" t="s">
        <v>5639</v>
      </c>
      <c r="I88" s="640" t="s">
        <v>5642</v>
      </c>
      <c r="J88" s="1831" t="s">
        <v>5644</v>
      </c>
      <c r="K88" s="1705" t="s">
        <v>5647</v>
      </c>
      <c r="L88" s="1714"/>
      <c r="M88" s="709"/>
      <c r="N88" s="709"/>
      <c r="O88" s="304"/>
      <c r="P88" s="304"/>
      <c r="Q88" s="304"/>
      <c r="R88" s="304"/>
      <c r="S88" s="304"/>
    </row>
    <row r="89" spans="1:19" s="305" customFormat="1" ht="30">
      <c r="A89" s="1821" t="s">
        <v>1589</v>
      </c>
      <c r="B89" s="1822" t="s">
        <v>5717</v>
      </c>
      <c r="C89" s="1837">
        <v>45609</v>
      </c>
      <c r="D89" s="1823">
        <v>46356</v>
      </c>
      <c r="E89" s="1293" t="str">
        <f t="shared" ref="E89" si="12">IF(D89&lt;=$T$2,"CADUCADO","VIGENTE")</f>
        <v>VIGENTE</v>
      </c>
      <c r="F89" s="1824" t="str">
        <f t="shared" ref="F89" si="13">IF($T$2&gt;=(EDATE(D89,-4)),"ALERTA","OK")</f>
        <v>OK</v>
      </c>
      <c r="G89" s="1825" t="s">
        <v>1278</v>
      </c>
      <c r="H89" s="1840" t="s">
        <v>5602</v>
      </c>
      <c r="I89" s="1826" t="s">
        <v>5603</v>
      </c>
      <c r="J89" s="1825"/>
      <c r="K89" s="1827"/>
      <c r="L89" s="1714"/>
      <c r="M89" s="709"/>
      <c r="N89" s="709"/>
      <c r="O89" s="304"/>
      <c r="P89" s="304"/>
      <c r="Q89" s="304"/>
      <c r="R89" s="304"/>
      <c r="S89" s="304"/>
    </row>
    <row r="90" spans="1:19" s="305" customFormat="1">
      <c r="A90" s="1828" t="s">
        <v>1588</v>
      </c>
      <c r="B90" s="1831" t="s">
        <v>5718</v>
      </c>
      <c r="C90" s="1832">
        <v>45609</v>
      </c>
      <c r="D90" s="1829">
        <v>46356</v>
      </c>
      <c r="E90" s="203" t="str">
        <f t="shared" ref="E90:E98" si="14">IF(D90&lt;=$T$2,"CADUCADO","VIGENTE")</f>
        <v>VIGENTE</v>
      </c>
      <c r="F90" s="1830" t="str">
        <f t="shared" ref="F90:F98" si="15">IF($T$2&gt;=(EDATE(D90,-4)),"ALERTA","OK")</f>
        <v>OK</v>
      </c>
      <c r="G90" s="1831" t="s">
        <v>1278</v>
      </c>
      <c r="H90" s="1844" t="s">
        <v>5604</v>
      </c>
      <c r="I90" s="1843" t="s">
        <v>5613</v>
      </c>
      <c r="J90" s="1811" t="s">
        <v>5622</v>
      </c>
      <c r="K90" s="1808" t="s">
        <v>5626</v>
      </c>
      <c r="L90" s="1714"/>
      <c r="M90" s="709"/>
      <c r="N90" s="709"/>
      <c r="O90" s="304"/>
      <c r="P90" s="304"/>
      <c r="Q90" s="304"/>
      <c r="R90" s="304"/>
      <c r="S90" s="304"/>
    </row>
    <row r="91" spans="1:19" s="305" customFormat="1">
      <c r="A91" s="1828" t="s">
        <v>1588</v>
      </c>
      <c r="B91" s="1831" t="s">
        <v>5719</v>
      </c>
      <c r="C91" s="1832">
        <v>45609</v>
      </c>
      <c r="D91" s="1829">
        <v>46356</v>
      </c>
      <c r="E91" s="203" t="str">
        <f t="shared" si="14"/>
        <v>VIGENTE</v>
      </c>
      <c r="F91" s="1830" t="str">
        <f t="shared" si="15"/>
        <v>OK</v>
      </c>
      <c r="G91" s="1831" t="s">
        <v>1278</v>
      </c>
      <c r="H91" s="1844" t="s">
        <v>5605</v>
      </c>
      <c r="I91" s="1843" t="s">
        <v>5614</v>
      </c>
      <c r="J91" s="1811" t="s">
        <v>5622</v>
      </c>
      <c r="K91" s="1808" t="s">
        <v>5627</v>
      </c>
      <c r="L91" s="1714"/>
      <c r="M91" s="709"/>
      <c r="N91" s="709"/>
      <c r="O91" s="304"/>
      <c r="P91" s="304"/>
      <c r="Q91" s="304"/>
      <c r="R91" s="304"/>
      <c r="S91" s="304"/>
    </row>
    <row r="92" spans="1:19" s="305" customFormat="1">
      <c r="A92" s="1828" t="s">
        <v>1588</v>
      </c>
      <c r="B92" s="1831" t="s">
        <v>5720</v>
      </c>
      <c r="C92" s="1832">
        <v>45609</v>
      </c>
      <c r="D92" s="1829">
        <v>46356</v>
      </c>
      <c r="E92" s="203" t="str">
        <f t="shared" si="14"/>
        <v>VIGENTE</v>
      </c>
      <c r="F92" s="1830" t="str">
        <f t="shared" si="15"/>
        <v>OK</v>
      </c>
      <c r="G92" s="1831" t="s">
        <v>1278</v>
      </c>
      <c r="H92" s="1844" t="s">
        <v>5606</v>
      </c>
      <c r="I92" s="1843" t="s">
        <v>5615</v>
      </c>
      <c r="J92" s="1811" t="s">
        <v>5623</v>
      </c>
      <c r="K92" s="1808" t="s">
        <v>5628</v>
      </c>
      <c r="L92" s="1714"/>
      <c r="M92" s="709"/>
      <c r="N92" s="709"/>
      <c r="O92" s="304"/>
      <c r="P92" s="304"/>
      <c r="Q92" s="304"/>
      <c r="R92" s="304"/>
      <c r="S92" s="304"/>
    </row>
    <row r="93" spans="1:19" s="305" customFormat="1">
      <c r="A93" s="1828" t="s">
        <v>1588</v>
      </c>
      <c r="B93" s="641" t="s">
        <v>5721</v>
      </c>
      <c r="C93" s="1832">
        <v>45609</v>
      </c>
      <c r="D93" s="1829">
        <v>46356</v>
      </c>
      <c r="E93" s="203" t="str">
        <f t="shared" si="14"/>
        <v>VIGENTE</v>
      </c>
      <c r="F93" s="1830" t="str">
        <f t="shared" si="15"/>
        <v>OK</v>
      </c>
      <c r="G93" s="1831" t="s">
        <v>1278</v>
      </c>
      <c r="H93" s="1845" t="s">
        <v>5607</v>
      </c>
      <c r="I93" s="1842" t="s">
        <v>5616</v>
      </c>
      <c r="J93" s="1831" t="s">
        <v>5624</v>
      </c>
      <c r="K93" s="1705" t="s">
        <v>5629</v>
      </c>
      <c r="L93" s="1714"/>
      <c r="M93" s="709"/>
      <c r="N93" s="709"/>
      <c r="O93" s="304"/>
      <c r="P93" s="304"/>
      <c r="Q93" s="304"/>
      <c r="R93" s="304"/>
      <c r="S93" s="304"/>
    </row>
    <row r="94" spans="1:19" s="305" customFormat="1">
      <c r="A94" s="1828" t="s">
        <v>1588</v>
      </c>
      <c r="B94" s="641" t="s">
        <v>5722</v>
      </c>
      <c r="C94" s="1832">
        <v>45609</v>
      </c>
      <c r="D94" s="1829">
        <v>46356</v>
      </c>
      <c r="E94" s="203" t="str">
        <f t="shared" si="14"/>
        <v>VIGENTE</v>
      </c>
      <c r="F94" s="1830" t="str">
        <f t="shared" si="15"/>
        <v>OK</v>
      </c>
      <c r="G94" s="1831" t="s">
        <v>1278</v>
      </c>
      <c r="H94" s="1845" t="s">
        <v>5608</v>
      </c>
      <c r="I94" s="1842" t="s">
        <v>5617</v>
      </c>
      <c r="J94" s="1831" t="s">
        <v>5625</v>
      </c>
      <c r="K94" s="1705" t="s">
        <v>5630</v>
      </c>
      <c r="L94" s="1714"/>
      <c r="M94" s="709"/>
      <c r="N94" s="709"/>
      <c r="O94" s="304"/>
      <c r="P94" s="304"/>
      <c r="Q94" s="304"/>
      <c r="R94" s="304"/>
      <c r="S94" s="304"/>
    </row>
    <row r="95" spans="1:19" s="305" customFormat="1">
      <c r="A95" s="1828" t="s">
        <v>1588</v>
      </c>
      <c r="B95" s="1831" t="s">
        <v>5723</v>
      </c>
      <c r="C95" s="1832">
        <v>45609</v>
      </c>
      <c r="D95" s="1829">
        <v>46356</v>
      </c>
      <c r="E95" s="203" t="str">
        <f t="shared" si="14"/>
        <v>VIGENTE</v>
      </c>
      <c r="F95" s="1830" t="str">
        <f t="shared" si="15"/>
        <v>OK</v>
      </c>
      <c r="G95" s="1831" t="s">
        <v>1278</v>
      </c>
      <c r="H95" s="1844" t="s">
        <v>5609</v>
      </c>
      <c r="I95" s="1843" t="s">
        <v>5618</v>
      </c>
      <c r="J95" s="1811" t="s">
        <v>5625</v>
      </c>
      <c r="K95" s="1808" t="s">
        <v>5631</v>
      </c>
      <c r="L95" s="1714"/>
      <c r="M95" s="709"/>
      <c r="N95" s="709"/>
      <c r="O95" s="304"/>
      <c r="P95" s="304"/>
      <c r="Q95" s="304"/>
      <c r="R95" s="304"/>
      <c r="S95" s="304"/>
    </row>
    <row r="96" spans="1:19" s="305" customFormat="1">
      <c r="A96" s="1828" t="s">
        <v>1588</v>
      </c>
      <c r="B96" s="1831" t="s">
        <v>5724</v>
      </c>
      <c r="C96" s="1832">
        <v>45609</v>
      </c>
      <c r="D96" s="1829">
        <v>46356</v>
      </c>
      <c r="E96" s="203" t="str">
        <f t="shared" si="14"/>
        <v>VIGENTE</v>
      </c>
      <c r="F96" s="1830" t="str">
        <f t="shared" si="15"/>
        <v>OK</v>
      </c>
      <c r="G96" s="1831" t="s">
        <v>1278</v>
      </c>
      <c r="H96" s="1844" t="s">
        <v>5610</v>
      </c>
      <c r="I96" s="1842" t="s">
        <v>5619</v>
      </c>
      <c r="J96" s="1811" t="s">
        <v>5625</v>
      </c>
      <c r="K96" s="1808" t="s">
        <v>5632</v>
      </c>
      <c r="L96" s="1714"/>
      <c r="M96" s="709"/>
      <c r="N96" s="709"/>
      <c r="O96" s="304"/>
      <c r="P96" s="304"/>
      <c r="Q96" s="304"/>
      <c r="R96" s="304"/>
      <c r="S96" s="304"/>
    </row>
    <row r="97" spans="1:19" s="305" customFormat="1">
      <c r="A97" s="1828" t="s">
        <v>1588</v>
      </c>
      <c r="B97" s="641" t="s">
        <v>5725</v>
      </c>
      <c r="C97" s="1832">
        <v>45609</v>
      </c>
      <c r="D97" s="1829">
        <v>46356</v>
      </c>
      <c r="E97" s="203" t="str">
        <f t="shared" si="14"/>
        <v>VIGENTE</v>
      </c>
      <c r="F97" s="1830" t="str">
        <f t="shared" si="15"/>
        <v>OK</v>
      </c>
      <c r="G97" s="1831" t="s">
        <v>1278</v>
      </c>
      <c r="H97" s="1845" t="s">
        <v>5611</v>
      </c>
      <c r="I97" s="1842" t="s">
        <v>5620</v>
      </c>
      <c r="J97" s="1831" t="s">
        <v>5625</v>
      </c>
      <c r="K97" s="1705" t="s">
        <v>5633</v>
      </c>
      <c r="L97" s="1714"/>
      <c r="M97" s="709"/>
      <c r="N97" s="709"/>
      <c r="O97" s="304"/>
      <c r="P97" s="304"/>
      <c r="Q97" s="304"/>
      <c r="R97" s="304"/>
      <c r="S97" s="304"/>
    </row>
    <row r="98" spans="1:19" s="305" customFormat="1">
      <c r="A98" s="1828" t="s">
        <v>1588</v>
      </c>
      <c r="B98" s="641" t="s">
        <v>5726</v>
      </c>
      <c r="C98" s="1832">
        <v>45609</v>
      </c>
      <c r="D98" s="1829">
        <v>46356</v>
      </c>
      <c r="E98" s="203" t="str">
        <f t="shared" si="14"/>
        <v>VIGENTE</v>
      </c>
      <c r="F98" s="1830" t="str">
        <f t="shared" si="15"/>
        <v>OK</v>
      </c>
      <c r="G98" s="1831" t="s">
        <v>1278</v>
      </c>
      <c r="H98" s="1845" t="s">
        <v>5612</v>
      </c>
      <c r="I98" s="1842" t="s">
        <v>5621</v>
      </c>
      <c r="J98" s="1831" t="s">
        <v>5625</v>
      </c>
      <c r="K98" s="1705" t="s">
        <v>5634</v>
      </c>
      <c r="L98" s="1714"/>
      <c r="M98" s="709"/>
      <c r="N98" s="709"/>
      <c r="O98" s="304"/>
      <c r="P98" s="304"/>
      <c r="Q98" s="304"/>
      <c r="R98" s="304"/>
      <c r="S98" s="304"/>
    </row>
    <row r="99" spans="1:19" s="305" customFormat="1" ht="30">
      <c r="A99" s="1705" t="s">
        <v>1587</v>
      </c>
      <c r="B99" s="641" t="s">
        <v>5805</v>
      </c>
      <c r="C99" s="1850">
        <v>45721</v>
      </c>
      <c r="D99" s="1829">
        <v>47573</v>
      </c>
      <c r="E99" s="203" t="str">
        <f>IF(D99&lt;=$T$2,"CADUCADO","VIGENTE")</f>
        <v>VIGENTE</v>
      </c>
      <c r="F99" s="203" t="str">
        <f>IF($T$2&gt;=(EDATE(D99,-4)),"ALERTA","OK")</f>
        <v>OK</v>
      </c>
      <c r="G99" s="641" t="s">
        <v>1277</v>
      </c>
      <c r="H99" s="1912" t="s">
        <v>5802</v>
      </c>
      <c r="I99" s="640" t="s">
        <v>5803</v>
      </c>
      <c r="J99" s="641" t="s">
        <v>5804</v>
      </c>
      <c r="K99" s="1705">
        <v>4787</v>
      </c>
      <c r="L99" s="1714"/>
      <c r="M99" s="709"/>
      <c r="N99" s="709"/>
      <c r="O99" s="304"/>
      <c r="P99" s="304"/>
      <c r="Q99" s="304"/>
      <c r="R99" s="304"/>
      <c r="S99" s="304"/>
    </row>
    <row r="100" spans="1:19" s="305" customFormat="1" ht="45">
      <c r="A100" s="2459" t="s">
        <v>1587</v>
      </c>
      <c r="B100" s="2460" t="s">
        <v>5797</v>
      </c>
      <c r="C100" s="2461">
        <v>45726</v>
      </c>
      <c r="D100" s="2462">
        <v>47573</v>
      </c>
      <c r="E100" s="2463" t="str">
        <f>IF(D100&lt;=$T$2,"CADUCADO","VIGENTE")</f>
        <v>VIGENTE</v>
      </c>
      <c r="F100" s="2464" t="str">
        <f>IF($T$2&gt;=(EDATE(D100,-4)),"ALERTA","OK")</f>
        <v>OK</v>
      </c>
      <c r="G100" s="2460" t="s">
        <v>1277</v>
      </c>
      <c r="H100" s="2465" t="s">
        <v>5798</v>
      </c>
      <c r="I100" s="2466" t="s">
        <v>5799</v>
      </c>
      <c r="J100" s="2460" t="s">
        <v>5800</v>
      </c>
      <c r="K100" s="2467" t="s">
        <v>5801</v>
      </c>
      <c r="L100" s="1714"/>
      <c r="M100" s="709"/>
      <c r="N100" s="709"/>
      <c r="O100" s="304"/>
      <c r="P100" s="304"/>
      <c r="Q100" s="304"/>
      <c r="R100" s="304"/>
      <c r="S100" s="304"/>
    </row>
    <row r="101" spans="1:19" s="305" customFormat="1" ht="120">
      <c r="A101" s="2477" t="s">
        <v>6260</v>
      </c>
      <c r="B101" s="2478" t="s">
        <v>6261</v>
      </c>
      <c r="C101" s="2479">
        <v>46010</v>
      </c>
      <c r="D101" s="2480">
        <v>47848</v>
      </c>
      <c r="E101" s="2480" t="str">
        <f>IF(D101&lt;=$T$2,"CADUCADO","VIGENTE")</f>
        <v>VIGENTE</v>
      </c>
      <c r="F101" s="2480" t="str">
        <f>IF($T$2&gt;=(EDATE(D101,-4)),"ALERTA","OK")</f>
        <v>OK</v>
      </c>
      <c r="G101" s="2478" t="s">
        <v>1277</v>
      </c>
      <c r="H101" s="2481" t="s">
        <v>6262</v>
      </c>
      <c r="I101" s="2482" t="s">
        <v>6263</v>
      </c>
      <c r="J101" s="2478" t="s">
        <v>6264</v>
      </c>
      <c r="K101" s="2478" t="s">
        <v>6265</v>
      </c>
      <c r="L101" s="126"/>
      <c r="M101" s="709"/>
      <c r="N101" s="709"/>
      <c r="O101" s="304"/>
      <c r="P101" s="304"/>
      <c r="Q101" s="304"/>
      <c r="R101" s="304"/>
      <c r="S101" s="304"/>
    </row>
    <row r="102" spans="1:19" s="305" customFormat="1" ht="90">
      <c r="A102" s="1725" t="s">
        <v>1587</v>
      </c>
      <c r="B102" s="1722" t="s">
        <v>6266</v>
      </c>
      <c r="C102" s="2483">
        <v>46017</v>
      </c>
      <c r="D102" s="1723">
        <v>47848</v>
      </c>
      <c r="E102" s="1723" t="str">
        <f>IF(D102&lt;=$T$2,"CADUCADO","VIGENTE")</f>
        <v>VIGENTE</v>
      </c>
      <c r="F102" s="1723" t="str">
        <f>IF($T$2&gt;=(EDATE(D102,-4)),"ALERTA","OK")</f>
        <v>OK</v>
      </c>
      <c r="G102" s="1722" t="s">
        <v>1278</v>
      </c>
      <c r="H102" s="2484" t="s">
        <v>6267</v>
      </c>
      <c r="I102" s="2485" t="s">
        <v>6268</v>
      </c>
      <c r="J102" s="1722" t="s">
        <v>5644</v>
      </c>
      <c r="K102" s="1725">
        <v>691413</v>
      </c>
      <c r="L102" s="126"/>
      <c r="M102" s="709"/>
      <c r="N102" s="709"/>
      <c r="O102" s="304"/>
      <c r="P102" s="304"/>
      <c r="Q102" s="304"/>
      <c r="R102" s="304"/>
      <c r="S102" s="304"/>
    </row>
    <row r="103" spans="1:19" s="305" customFormat="1" ht="60">
      <c r="A103" s="2492" t="s">
        <v>1589</v>
      </c>
      <c r="B103" s="2493" t="s">
        <v>6397</v>
      </c>
      <c r="C103" s="2494">
        <v>46142</v>
      </c>
      <c r="D103" s="2495">
        <v>47968</v>
      </c>
      <c r="E103" s="2495" t="str">
        <f>IF(D103&lt;=$T$2,"CADUCADO","VIGENTE")</f>
        <v>VIGENTE</v>
      </c>
      <c r="F103" s="2495" t="str">
        <f>IF($T$2&gt;=(EDATE(D103,-4)),"ALERTA","OK")</f>
        <v>OK</v>
      </c>
      <c r="G103" s="2493" t="s">
        <v>1277</v>
      </c>
      <c r="H103" s="2496" t="s">
        <v>6396</v>
      </c>
      <c r="I103" s="2497" t="s">
        <v>6398</v>
      </c>
      <c r="J103" s="2493"/>
      <c r="K103" s="2492"/>
      <c r="L103" s="126"/>
      <c r="M103" s="709"/>
      <c r="N103" s="709"/>
      <c r="O103" s="304"/>
      <c r="P103" s="304"/>
      <c r="Q103" s="304"/>
      <c r="R103" s="304"/>
      <c r="S103" s="304"/>
    </row>
    <row r="104" spans="1:19" s="305" customFormat="1" ht="60">
      <c r="A104" s="2487" t="s">
        <v>1588</v>
      </c>
      <c r="B104" s="1722" t="s">
        <v>6405</v>
      </c>
      <c r="C104" s="2483">
        <v>46142</v>
      </c>
      <c r="D104" s="1723">
        <v>47968</v>
      </c>
      <c r="E104" s="1723" t="str">
        <f t="shared" ref="E104:E118" si="16">IF(D104&lt;=$T$2,"CADUCADO","VIGENTE")</f>
        <v>VIGENTE</v>
      </c>
      <c r="F104" s="1723" t="str">
        <f t="shared" ref="F104:F106" si="17">IF($T$2&gt;=(EDATE(D104,-4)),"ALERTA","OK")</f>
        <v>OK</v>
      </c>
      <c r="G104" s="1722" t="s">
        <v>1277</v>
      </c>
      <c r="H104" s="2490" t="s">
        <v>6399</v>
      </c>
      <c r="I104" s="2491" t="s">
        <v>6402</v>
      </c>
      <c r="J104" s="2469" t="s">
        <v>352</v>
      </c>
      <c r="K104" s="2476">
        <v>3160</v>
      </c>
      <c r="L104" s="1714"/>
      <c r="M104" s="709"/>
      <c r="N104" s="709"/>
      <c r="O104" s="304"/>
      <c r="P104" s="304"/>
      <c r="Q104" s="304"/>
      <c r="R104" s="304"/>
      <c r="S104" s="304"/>
    </row>
    <row r="105" spans="1:19" s="305" customFormat="1" ht="60">
      <c r="A105" s="1828" t="s">
        <v>1588</v>
      </c>
      <c r="B105" s="1722" t="s">
        <v>6406</v>
      </c>
      <c r="C105" s="2483">
        <v>46142</v>
      </c>
      <c r="D105" s="1723">
        <v>47968</v>
      </c>
      <c r="E105" s="1723" t="str">
        <f t="shared" si="16"/>
        <v>VIGENTE</v>
      </c>
      <c r="F105" s="1723" t="str">
        <f t="shared" si="17"/>
        <v>OK</v>
      </c>
      <c r="G105" s="1722" t="s">
        <v>1277</v>
      </c>
      <c r="H105" s="1845" t="s">
        <v>6400</v>
      </c>
      <c r="I105" s="1843" t="s">
        <v>6403</v>
      </c>
      <c r="J105" s="2469" t="s">
        <v>352</v>
      </c>
      <c r="K105" s="1808">
        <v>3161</v>
      </c>
      <c r="L105" s="1714"/>
      <c r="M105" s="709"/>
      <c r="N105" s="709"/>
      <c r="O105" s="304"/>
      <c r="P105" s="304"/>
      <c r="Q105" s="304"/>
      <c r="R105" s="304"/>
      <c r="S105" s="304"/>
    </row>
    <row r="106" spans="1:19" s="305" customFormat="1" ht="30">
      <c r="A106" s="1828" t="s">
        <v>1588</v>
      </c>
      <c r="B106" s="1722" t="s">
        <v>6407</v>
      </c>
      <c r="C106" s="2483">
        <v>46142</v>
      </c>
      <c r="D106" s="1723">
        <v>47968</v>
      </c>
      <c r="E106" s="1723" t="str">
        <f t="shared" si="16"/>
        <v>VIGENTE</v>
      </c>
      <c r="F106" s="1723" t="str">
        <f t="shared" si="17"/>
        <v>OK</v>
      </c>
      <c r="G106" s="1722" t="s">
        <v>1277</v>
      </c>
      <c r="H106" s="1844" t="s">
        <v>6401</v>
      </c>
      <c r="I106" s="1843" t="s">
        <v>6404</v>
      </c>
      <c r="J106" s="2469" t="s">
        <v>352</v>
      </c>
      <c r="K106" s="1808">
        <v>3166</v>
      </c>
      <c r="L106" s="1714"/>
      <c r="M106" s="709"/>
      <c r="N106" s="709"/>
      <c r="O106" s="304"/>
      <c r="P106" s="304"/>
      <c r="Q106" s="304"/>
      <c r="R106" s="304"/>
      <c r="S106" s="304"/>
    </row>
    <row r="107" spans="1:19" s="305" customFormat="1" ht="45">
      <c r="A107" s="2492" t="s">
        <v>1589</v>
      </c>
      <c r="B107" s="2493" t="s">
        <v>6416</v>
      </c>
      <c r="C107" s="2494">
        <v>46142</v>
      </c>
      <c r="D107" s="2495">
        <v>47968</v>
      </c>
      <c r="E107" s="2495" t="str">
        <f>IF(D107&lt;=$T$2,"CADUCADO","VIGENTE")</f>
        <v>VIGENTE</v>
      </c>
      <c r="F107" s="2495" t="str">
        <f>IF($T$2&gt;=(EDATE(D107,-4)),"ALERTA","OK")</f>
        <v>OK</v>
      </c>
      <c r="G107" s="2493" t="s">
        <v>1277</v>
      </c>
      <c r="H107" s="2496" t="s">
        <v>6408</v>
      </c>
      <c r="I107" s="2497" t="s">
        <v>6409</v>
      </c>
      <c r="J107" s="2493"/>
      <c r="K107" s="2492"/>
      <c r="L107" s="126"/>
      <c r="M107" s="709"/>
      <c r="N107" s="709"/>
      <c r="O107" s="304"/>
      <c r="P107" s="304"/>
      <c r="Q107" s="304"/>
      <c r="R107" s="304"/>
      <c r="S107" s="304"/>
    </row>
    <row r="108" spans="1:19" s="305" customFormat="1" ht="60">
      <c r="A108" s="2487" t="s">
        <v>1588</v>
      </c>
      <c r="B108" s="1722" t="s">
        <v>6417</v>
      </c>
      <c r="C108" s="2483">
        <v>46142</v>
      </c>
      <c r="D108" s="1723">
        <v>47968</v>
      </c>
      <c r="E108" s="1723" t="str">
        <f t="shared" si="16"/>
        <v>VIGENTE</v>
      </c>
      <c r="F108" s="1723" t="str">
        <f t="shared" ref="F108:F109" si="18">IF($T$2&gt;=(EDATE(D108,-4)),"ALERTA","OK")</f>
        <v>OK</v>
      </c>
      <c r="G108" s="1722" t="s">
        <v>1277</v>
      </c>
      <c r="H108" s="2490" t="s">
        <v>6410</v>
      </c>
      <c r="I108" s="2491" t="s">
        <v>6413</v>
      </c>
      <c r="J108" s="2469" t="s">
        <v>352</v>
      </c>
      <c r="K108" s="2476">
        <v>3702</v>
      </c>
      <c r="L108" s="1714"/>
      <c r="M108" s="709"/>
      <c r="N108" s="709"/>
      <c r="O108" s="304"/>
      <c r="P108" s="304"/>
      <c r="Q108" s="304"/>
      <c r="R108" s="304"/>
      <c r="S108" s="304"/>
    </row>
    <row r="109" spans="1:19" s="305" customFormat="1" ht="45">
      <c r="A109" s="1828" t="s">
        <v>1588</v>
      </c>
      <c r="B109" s="1722" t="s">
        <v>6418</v>
      </c>
      <c r="C109" s="2483">
        <v>46142</v>
      </c>
      <c r="D109" s="1723">
        <v>47968</v>
      </c>
      <c r="E109" s="1723" t="str">
        <f t="shared" si="16"/>
        <v>VIGENTE</v>
      </c>
      <c r="F109" s="1723" t="str">
        <f t="shared" si="18"/>
        <v>OK</v>
      </c>
      <c r="G109" s="1722" t="s">
        <v>1277</v>
      </c>
      <c r="H109" s="1845" t="s">
        <v>6411</v>
      </c>
      <c r="I109" s="1843" t="s">
        <v>6414</v>
      </c>
      <c r="J109" s="2469" t="s">
        <v>352</v>
      </c>
      <c r="K109" s="1808">
        <v>3703</v>
      </c>
      <c r="L109" s="1714"/>
      <c r="M109" s="709"/>
      <c r="N109" s="709"/>
      <c r="O109" s="304"/>
      <c r="P109" s="304"/>
      <c r="Q109" s="304"/>
      <c r="R109" s="304"/>
      <c r="S109" s="304"/>
    </row>
    <row r="110" spans="1:19" s="305" customFormat="1" ht="45">
      <c r="A110" s="1828" t="s">
        <v>1588</v>
      </c>
      <c r="B110" s="1722" t="s">
        <v>6423</v>
      </c>
      <c r="C110" s="2483">
        <v>46142</v>
      </c>
      <c r="D110" s="1723">
        <v>47968</v>
      </c>
      <c r="E110" s="1723" t="str">
        <f t="shared" si="16"/>
        <v>VIGENTE</v>
      </c>
      <c r="F110" s="1723" t="str">
        <f t="shared" ref="F110" si="19">IF($T$2&gt;=(EDATE(D110,-4)),"ALERTA","OK")</f>
        <v>OK</v>
      </c>
      <c r="G110" s="1722" t="s">
        <v>1277</v>
      </c>
      <c r="H110" s="1845" t="s">
        <v>6412</v>
      </c>
      <c r="I110" s="1843" t="s">
        <v>6415</v>
      </c>
      <c r="J110" s="2469" t="s">
        <v>352</v>
      </c>
      <c r="K110" s="1808">
        <v>3705</v>
      </c>
      <c r="L110" s="1714"/>
      <c r="M110" s="709"/>
      <c r="N110" s="709"/>
      <c r="O110" s="304"/>
      <c r="P110" s="304"/>
      <c r="Q110" s="304"/>
      <c r="R110" s="304"/>
      <c r="S110" s="304"/>
    </row>
    <row r="111" spans="1:19" s="305" customFormat="1" ht="45">
      <c r="A111" s="2492" t="s">
        <v>1589</v>
      </c>
      <c r="B111" s="2493" t="s">
        <v>6419</v>
      </c>
      <c r="C111" s="2494">
        <v>46142</v>
      </c>
      <c r="D111" s="2495">
        <v>47968</v>
      </c>
      <c r="E111" s="2495" t="str">
        <f>IF(D111&lt;=$T$2,"CADUCADO","VIGENTE")</f>
        <v>VIGENTE</v>
      </c>
      <c r="F111" s="2495" t="str">
        <f>IF($T$2&gt;=(EDATE(D111,-4)),"ALERTA","OK")</f>
        <v>OK</v>
      </c>
      <c r="G111" s="2493" t="s">
        <v>1277</v>
      </c>
      <c r="H111" s="2496" t="s">
        <v>6424</v>
      </c>
      <c r="I111" s="2497" t="s">
        <v>6425</v>
      </c>
      <c r="J111" s="2493"/>
      <c r="K111" s="2492"/>
      <c r="L111" s="126"/>
      <c r="M111" s="709"/>
      <c r="N111" s="709"/>
      <c r="O111" s="304"/>
      <c r="P111" s="304"/>
      <c r="Q111" s="304"/>
      <c r="R111" s="304"/>
      <c r="S111" s="304"/>
    </row>
    <row r="112" spans="1:19" s="305" customFormat="1" ht="45">
      <c r="A112" s="2487" t="s">
        <v>1588</v>
      </c>
      <c r="B112" s="1722" t="s">
        <v>6420</v>
      </c>
      <c r="C112" s="2483">
        <v>46142</v>
      </c>
      <c r="D112" s="1723">
        <v>47968</v>
      </c>
      <c r="E112" s="1723" t="str">
        <f t="shared" si="16"/>
        <v>VIGENTE</v>
      </c>
      <c r="F112" s="1723" t="str">
        <f t="shared" ref="F112:F114" si="20">IF($T$2&gt;=(EDATE(D112,-4)),"ALERTA","OK")</f>
        <v>OK</v>
      </c>
      <c r="G112" s="1722" t="s">
        <v>1277</v>
      </c>
      <c r="H112" s="2490" t="s">
        <v>6429</v>
      </c>
      <c r="I112" s="2491" t="s">
        <v>6426</v>
      </c>
      <c r="J112" s="2469" t="s">
        <v>352</v>
      </c>
      <c r="K112" s="2476">
        <v>3400</v>
      </c>
      <c r="L112" s="1714"/>
      <c r="M112" s="709"/>
      <c r="N112" s="709"/>
      <c r="O112" s="304"/>
      <c r="P112" s="304"/>
      <c r="Q112" s="304"/>
      <c r="R112" s="304"/>
      <c r="S112" s="304"/>
    </row>
    <row r="113" spans="1:19" s="305" customFormat="1" ht="60">
      <c r="A113" s="1828" t="s">
        <v>1588</v>
      </c>
      <c r="B113" s="1722" t="s">
        <v>6421</v>
      </c>
      <c r="C113" s="2483">
        <v>46142</v>
      </c>
      <c r="D113" s="1723">
        <v>47968</v>
      </c>
      <c r="E113" s="1723" t="str">
        <f t="shared" si="16"/>
        <v>VIGENTE</v>
      </c>
      <c r="F113" s="1723" t="str">
        <f t="shared" si="20"/>
        <v>OK</v>
      </c>
      <c r="G113" s="1722" t="s">
        <v>1277</v>
      </c>
      <c r="H113" s="1845" t="s">
        <v>6430</v>
      </c>
      <c r="I113" s="1843" t="s">
        <v>6427</v>
      </c>
      <c r="J113" s="2469" t="s">
        <v>352</v>
      </c>
      <c r="K113" s="1808">
        <v>3401</v>
      </c>
      <c r="L113" s="1714"/>
      <c r="M113" s="709"/>
      <c r="N113" s="709"/>
      <c r="O113" s="304"/>
      <c r="P113" s="304"/>
      <c r="Q113" s="304"/>
      <c r="R113" s="304"/>
      <c r="S113" s="304"/>
    </row>
    <row r="114" spans="1:19" s="305" customFormat="1" ht="30">
      <c r="A114" s="1828" t="s">
        <v>1588</v>
      </c>
      <c r="B114" s="1722" t="s">
        <v>6422</v>
      </c>
      <c r="C114" s="2483">
        <v>46142</v>
      </c>
      <c r="D114" s="1723">
        <v>47968</v>
      </c>
      <c r="E114" s="1723" t="str">
        <f t="shared" si="16"/>
        <v>VIGENTE</v>
      </c>
      <c r="F114" s="1723" t="str">
        <f t="shared" si="20"/>
        <v>OK</v>
      </c>
      <c r="G114" s="1722" t="s">
        <v>1277</v>
      </c>
      <c r="H114" s="1845" t="s">
        <v>6431</v>
      </c>
      <c r="I114" s="1843" t="s">
        <v>6428</v>
      </c>
      <c r="J114" s="2469" t="s">
        <v>352</v>
      </c>
      <c r="K114" s="1808">
        <v>3402</v>
      </c>
      <c r="L114" s="1714"/>
      <c r="M114" s="709"/>
      <c r="N114" s="709"/>
      <c r="O114" s="304"/>
      <c r="P114" s="304"/>
      <c r="Q114" s="304"/>
      <c r="R114" s="304"/>
      <c r="S114" s="304"/>
    </row>
    <row r="115" spans="1:19" s="305" customFormat="1" ht="30">
      <c r="A115" s="2492" t="s">
        <v>1589</v>
      </c>
      <c r="B115" s="2493" t="s">
        <v>6432</v>
      </c>
      <c r="C115" s="2494">
        <v>46142</v>
      </c>
      <c r="D115" s="2495">
        <v>47968</v>
      </c>
      <c r="E115" s="2495" t="str">
        <f>IF(D115&lt;=$T$2,"CADUCADO","VIGENTE")</f>
        <v>VIGENTE</v>
      </c>
      <c r="F115" s="2495" t="str">
        <f>IF($T$2&gt;=(EDATE(D115,-4)),"ALERTA","OK")</f>
        <v>OK</v>
      </c>
      <c r="G115" s="2493" t="s">
        <v>1277</v>
      </c>
      <c r="H115" s="2496" t="s">
        <v>6433</v>
      </c>
      <c r="I115" s="2497" t="s">
        <v>6434</v>
      </c>
      <c r="J115" s="2493"/>
      <c r="K115" s="2492"/>
      <c r="L115" s="126"/>
      <c r="M115" s="709"/>
      <c r="N115" s="709"/>
      <c r="O115" s="304"/>
      <c r="P115" s="304"/>
      <c r="Q115" s="304"/>
      <c r="R115" s="304"/>
      <c r="S115" s="304"/>
    </row>
    <row r="116" spans="1:19" s="305" customFormat="1" ht="90">
      <c r="A116" s="2487" t="s">
        <v>1588</v>
      </c>
      <c r="B116" s="1722" t="s">
        <v>6442</v>
      </c>
      <c r="C116" s="2483">
        <v>46142</v>
      </c>
      <c r="D116" s="1723">
        <v>47968</v>
      </c>
      <c r="E116" s="1723" t="str">
        <f t="shared" si="16"/>
        <v>VIGENTE</v>
      </c>
      <c r="F116" s="1723" t="str">
        <f t="shared" ref="F116:F118" si="21">IF($T$2&gt;=(EDATE(D116,-4)),"ALERTA","OK")</f>
        <v>OK</v>
      </c>
      <c r="G116" s="1722" t="s">
        <v>1277</v>
      </c>
      <c r="H116" s="2498" t="s">
        <v>6435</v>
      </c>
      <c r="I116" s="2491" t="s">
        <v>6438</v>
      </c>
      <c r="J116" s="2488" t="s">
        <v>2953</v>
      </c>
      <c r="K116" s="2500" t="s">
        <v>6440</v>
      </c>
      <c r="L116" s="1714"/>
      <c r="M116" s="709"/>
      <c r="N116" s="709"/>
      <c r="O116" s="304"/>
      <c r="P116" s="304"/>
      <c r="Q116" s="304"/>
      <c r="R116" s="304"/>
      <c r="S116" s="304"/>
    </row>
    <row r="117" spans="1:19" s="305" customFormat="1" ht="78.75" customHeight="1">
      <c r="A117" s="1828" t="s">
        <v>1588</v>
      </c>
      <c r="B117" s="1722" t="s">
        <v>6443</v>
      </c>
      <c r="C117" s="2483">
        <v>46142</v>
      </c>
      <c r="D117" s="1723">
        <v>47968</v>
      </c>
      <c r="E117" s="1723" t="str">
        <f t="shared" si="16"/>
        <v>VIGENTE</v>
      </c>
      <c r="F117" s="1723" t="str">
        <f t="shared" si="21"/>
        <v>OK</v>
      </c>
      <c r="G117" s="1722" t="s">
        <v>1277</v>
      </c>
      <c r="H117" s="1845" t="s">
        <v>6436</v>
      </c>
      <c r="I117" s="2466" t="s">
        <v>6439</v>
      </c>
      <c r="J117" s="2488" t="s">
        <v>2953</v>
      </c>
      <c r="K117" s="2501" t="s">
        <v>6441</v>
      </c>
      <c r="L117" s="1714"/>
      <c r="M117" s="709"/>
      <c r="N117" s="709"/>
      <c r="O117" s="304"/>
      <c r="P117" s="304"/>
      <c r="Q117" s="304"/>
      <c r="R117" s="304"/>
      <c r="S117" s="304"/>
    </row>
    <row r="118" spans="1:19" s="305" customFormat="1" ht="80.25" customHeight="1">
      <c r="A118" s="2459" t="s">
        <v>1588</v>
      </c>
      <c r="B118" s="2503" t="s">
        <v>6444</v>
      </c>
      <c r="C118" s="2504">
        <v>46142</v>
      </c>
      <c r="D118" s="2505">
        <v>47968</v>
      </c>
      <c r="E118" s="2505" t="str">
        <f t="shared" si="16"/>
        <v>VIGENTE</v>
      </c>
      <c r="F118" s="2505" t="str">
        <f t="shared" si="21"/>
        <v>OK</v>
      </c>
      <c r="G118" s="2503" t="s">
        <v>1277</v>
      </c>
      <c r="H118" s="2506" t="s">
        <v>6437</v>
      </c>
      <c r="I118" s="2466" t="s">
        <v>6439</v>
      </c>
      <c r="J118" s="2507" t="s">
        <v>2953</v>
      </c>
      <c r="K118" s="2499">
        <v>54.100999999999999</v>
      </c>
      <c r="L118" s="1714"/>
      <c r="M118" s="709"/>
      <c r="N118" s="709"/>
      <c r="O118" s="304"/>
      <c r="P118" s="304"/>
      <c r="Q118" s="304"/>
      <c r="R118" s="304"/>
      <c r="S118" s="304"/>
    </row>
    <row r="119" spans="1:19" s="305" customFormat="1" ht="40.5" customHeight="1">
      <c r="A119" s="1725" t="s">
        <v>1587</v>
      </c>
      <c r="B119" s="1722" t="s">
        <v>6445</v>
      </c>
      <c r="C119" s="2483">
        <v>46142</v>
      </c>
      <c r="D119" s="1723">
        <v>47968</v>
      </c>
      <c r="E119" s="1723" t="str">
        <f>IF(D119&lt;=$T$2,"CADUCADO","VIGENTE")</f>
        <v>VIGENTE</v>
      </c>
      <c r="F119" s="1723" t="str">
        <f>IF($T$2&gt;=(EDATE(D119,-4)),"ALERTA","OK")</f>
        <v>OK</v>
      </c>
      <c r="G119" s="1722" t="s">
        <v>1277</v>
      </c>
      <c r="H119" s="2484" t="s">
        <v>6446</v>
      </c>
      <c r="I119" s="2485" t="s">
        <v>6447</v>
      </c>
      <c r="J119" s="2469" t="s">
        <v>352</v>
      </c>
      <c r="K119" s="2501" t="s">
        <v>6448</v>
      </c>
      <c r="L119" s="1714"/>
      <c r="M119" s="709"/>
      <c r="N119" s="709"/>
      <c r="O119" s="304"/>
      <c r="P119" s="304"/>
      <c r="Q119" s="304"/>
      <c r="R119" s="304"/>
      <c r="S119" s="304"/>
    </row>
    <row r="120" spans="1:19" s="305" customFormat="1">
      <c r="A120" s="2508"/>
      <c r="B120" s="2502"/>
      <c r="C120" s="2509"/>
      <c r="D120" s="2489"/>
      <c r="E120" s="1203" t="str">
        <f>IF(D120&lt;=$T$2,"CADUCADO","VIGENTE")</f>
        <v>CADUCADO</v>
      </c>
      <c r="F120" s="1203" t="e">
        <f>IF($T$2&gt;=(EDATE(D120,-4)),"ALERTA","OK")</f>
        <v>#NUM!</v>
      </c>
      <c r="G120" s="2502"/>
      <c r="H120" s="2510"/>
      <c r="I120" s="2511"/>
      <c r="J120" s="2502"/>
      <c r="K120" s="1705"/>
      <c r="L120" s="1714"/>
      <c r="M120" s="709"/>
      <c r="N120" s="709"/>
      <c r="O120" s="304"/>
      <c r="P120" s="304"/>
      <c r="Q120" s="304"/>
      <c r="R120" s="304"/>
      <c r="S120" s="304"/>
    </row>
    <row r="121" spans="1:19" s="305" customFormat="1">
      <c r="A121" s="2468"/>
      <c r="B121" s="2469"/>
      <c r="C121" s="2470"/>
      <c r="D121" s="2471"/>
      <c r="E121" s="1786" t="str">
        <f>IF(D121&lt;=$T$2,"CADUCADO","VIGENTE")</f>
        <v>CADUCADO</v>
      </c>
      <c r="F121" s="2472" t="e">
        <f>IF($T$2&gt;=(EDATE(D121,-4)),"ALERTA","OK")</f>
        <v>#NUM!</v>
      </c>
      <c r="G121" s="2469"/>
      <c r="H121" s="2473"/>
      <c r="I121" s="2474"/>
      <c r="J121" s="2475"/>
      <c r="K121" s="2476"/>
      <c r="L121" s="1714"/>
      <c r="M121" s="709"/>
      <c r="N121" s="709"/>
      <c r="O121" s="304"/>
      <c r="P121" s="304"/>
      <c r="Q121" s="304"/>
      <c r="R121" s="304"/>
      <c r="S121" s="304"/>
    </row>
    <row r="122" spans="1:19">
      <c r="A122" s="136"/>
      <c r="B122" s="375"/>
      <c r="C122" s="1296"/>
      <c r="D122" s="377"/>
      <c r="E122" s="377"/>
      <c r="F122" s="377"/>
      <c r="G122" s="375"/>
      <c r="H122" s="378"/>
      <c r="I122" s="1297"/>
      <c r="J122" s="375"/>
      <c r="K122" s="1715"/>
      <c r="M122" s="4">
        <f t="shared" ref="M122:M185" si="22">IF(ISNUMBER(FIND("/",$B126,1)),MID($B126,1,FIND("/",$B126,1)-1),$B126)</f>
        <v>6</v>
      </c>
      <c r="N122" s="4" t="str">
        <f t="shared" ref="N122:N185" si="23">IF(ISNUMBER(FIND("/",$B126,1)),MID($B126,FIND("/",$B126,1)+1,LEN($B126)),"")</f>
        <v/>
      </c>
      <c r="O122"/>
      <c r="P122"/>
      <c r="Q122"/>
      <c r="R122"/>
      <c r="S122"/>
    </row>
    <row r="123" spans="1:19" ht="24" customHeight="1">
      <c r="A123" s="2550" t="s">
        <v>2177</v>
      </c>
      <c r="B123" s="2551"/>
      <c r="C123" s="115"/>
      <c r="D123" s="117"/>
      <c r="E123" s="117"/>
      <c r="F123" s="117"/>
      <c r="G123" s="114"/>
      <c r="H123" s="90"/>
      <c r="I123" s="56"/>
      <c r="J123" s="114"/>
      <c r="K123" s="111"/>
      <c r="M123" s="4">
        <f t="shared" si="22"/>
        <v>0</v>
      </c>
      <c r="N123" s="4" t="str">
        <f t="shared" si="23"/>
        <v/>
      </c>
      <c r="O123"/>
      <c r="P123"/>
      <c r="Q123"/>
      <c r="R123"/>
      <c r="S123"/>
    </row>
    <row r="124" spans="1:19" ht="37.5" customHeight="1">
      <c r="E124" s="53"/>
      <c r="F124" s="53"/>
      <c r="I124" s="11"/>
      <c r="J124" s="10"/>
      <c r="K124" s="13"/>
      <c r="M124" s="4">
        <f t="shared" si="22"/>
        <v>0</v>
      </c>
      <c r="N124" s="4" t="str">
        <f t="shared" si="23"/>
        <v/>
      </c>
      <c r="O124"/>
      <c r="P124"/>
      <c r="Q124"/>
      <c r="R124"/>
      <c r="S124"/>
    </row>
    <row r="125" spans="1:19" ht="27.75" customHeight="1">
      <c r="A125" s="68" t="s">
        <v>1599</v>
      </c>
      <c r="B125" s="68" t="s">
        <v>1600</v>
      </c>
      <c r="C125" s="68" t="s">
        <v>1601</v>
      </c>
      <c r="D125" s="68" t="s">
        <v>1602</v>
      </c>
      <c r="E125" s="434"/>
      <c r="F125" s="434"/>
      <c r="G125" s="10"/>
      <c r="H125" s="89"/>
      <c r="I125" s="11"/>
      <c r="J125" s="10"/>
      <c r="K125" s="13"/>
      <c r="M125" s="4">
        <f t="shared" si="22"/>
        <v>0</v>
      </c>
      <c r="N125" s="4" t="str">
        <f t="shared" si="23"/>
        <v/>
      </c>
      <c r="O125"/>
      <c r="P125"/>
      <c r="Q125"/>
      <c r="R125"/>
      <c r="S125"/>
    </row>
    <row r="126" spans="1:19" ht="29.25" customHeight="1">
      <c r="A126" s="3">
        <f>COUNTIF($A5:$A124,"P*")</f>
        <v>96</v>
      </c>
      <c r="B126" s="3">
        <f>COUNTIF($A5:$A124,"S*")</f>
        <v>6</v>
      </c>
      <c r="C126" s="3">
        <f>COUNTIF($A5:$A124,"F")</f>
        <v>13</v>
      </c>
      <c r="D126" s="5">
        <f>COUNTIF($A5:$A124,"P*") + COUNTIF($A5:$A124,"S2") *2 + COUNTIF($A5:$A124,"S3") *3 + COUNTIF($A5:$A124,"S4") *4</f>
        <v>105</v>
      </c>
      <c r="E126" s="25"/>
      <c r="F126" s="25"/>
      <c r="G126" s="10"/>
      <c r="H126" s="11"/>
      <c r="I126" s="11"/>
      <c r="J126" s="10"/>
      <c r="K126" s="13"/>
      <c r="M126" s="4">
        <f t="shared" si="22"/>
        <v>0</v>
      </c>
      <c r="N126" s="4" t="str">
        <f t="shared" si="23"/>
        <v/>
      </c>
      <c r="O126"/>
      <c r="P126"/>
      <c r="Q126"/>
      <c r="R126"/>
      <c r="S126"/>
    </row>
    <row r="127" spans="1:19" ht="43.5" customHeight="1">
      <c r="A127" s="6"/>
      <c r="B127" s="10"/>
      <c r="C127" s="9"/>
      <c r="D127" s="10"/>
      <c r="E127" s="10"/>
      <c r="F127" s="10"/>
      <c r="G127" s="10"/>
      <c r="H127" s="11"/>
      <c r="I127" s="11"/>
      <c r="J127" s="10"/>
      <c r="M127" s="4">
        <f t="shared" si="22"/>
        <v>0</v>
      </c>
      <c r="N127" s="4" t="str">
        <f t="shared" si="23"/>
        <v/>
      </c>
      <c r="O127"/>
      <c r="P127"/>
      <c r="Q127"/>
      <c r="R127"/>
      <c r="S127"/>
    </row>
    <row r="128" spans="1:19" ht="39" customHeight="1">
      <c r="A128" s="12"/>
      <c r="B128" s="10"/>
      <c r="C128" s="9"/>
      <c r="D128" s="6"/>
      <c r="E128" s="6"/>
      <c r="F128" s="6"/>
      <c r="G128" s="10"/>
      <c r="H128" s="13"/>
      <c r="I128" s="11"/>
      <c r="J128" s="10"/>
      <c r="M128" s="4">
        <f t="shared" si="22"/>
        <v>0</v>
      </c>
      <c r="N128" s="4" t="str">
        <f t="shared" si="23"/>
        <v/>
      </c>
      <c r="O128"/>
      <c r="P128"/>
      <c r="Q128"/>
      <c r="R128"/>
      <c r="S128"/>
    </row>
    <row r="129" spans="1:37" ht="39.75" customHeight="1">
      <c r="A129" s="12"/>
      <c r="B129" s="15"/>
      <c r="C129" s="28"/>
      <c r="D129" s="6"/>
      <c r="E129" s="6"/>
      <c r="F129" s="6"/>
      <c r="G129" s="15"/>
      <c r="H129" s="16"/>
      <c r="I129" s="11"/>
      <c r="J129" s="6"/>
      <c r="M129" s="4">
        <f t="shared" si="22"/>
        <v>0</v>
      </c>
      <c r="N129" s="4" t="str">
        <f t="shared" si="23"/>
        <v/>
      </c>
      <c r="O129"/>
      <c r="P129"/>
      <c r="Q129"/>
      <c r="R129"/>
      <c r="S129"/>
    </row>
    <row r="130" spans="1:37" s="24" customFormat="1" ht="26.25" customHeight="1">
      <c r="A130" s="12"/>
      <c r="B130" s="10"/>
      <c r="C130" s="29"/>
      <c r="D130" s="6"/>
      <c r="E130" s="6"/>
      <c r="F130" s="6"/>
      <c r="G130" s="10"/>
      <c r="H130" s="11"/>
      <c r="I130" s="11"/>
      <c r="J130" s="10"/>
      <c r="K130" s="4"/>
      <c r="L130" s="4"/>
      <c r="M130" s="4">
        <f t="shared" si="22"/>
        <v>0</v>
      </c>
      <c r="N130" s="4" t="str">
        <f t="shared" si="23"/>
        <v/>
      </c>
      <c r="O130"/>
      <c r="P130"/>
      <c r="Q130"/>
      <c r="R130"/>
      <c r="S130"/>
      <c r="T130" s="13"/>
      <c r="U130" s="13"/>
      <c r="V130" s="13"/>
      <c r="W130" s="13"/>
      <c r="X130" s="13"/>
      <c r="Y130" s="13"/>
      <c r="Z130" s="13"/>
      <c r="AA130" s="13"/>
      <c r="AB130" s="13"/>
      <c r="AC130" s="13"/>
      <c r="AD130" s="13"/>
      <c r="AE130" s="13"/>
      <c r="AF130" s="13"/>
      <c r="AG130" s="13"/>
      <c r="AH130" s="13"/>
      <c r="AI130" s="13"/>
      <c r="AJ130" s="13"/>
      <c r="AK130" s="13"/>
    </row>
    <row r="131" spans="1:37">
      <c r="A131" s="12"/>
      <c r="B131" s="10"/>
      <c r="C131" s="29"/>
      <c r="D131" s="6"/>
      <c r="E131" s="6"/>
      <c r="F131" s="6"/>
      <c r="G131" s="10"/>
      <c r="H131" s="11"/>
      <c r="I131" s="27"/>
      <c r="J131" s="10"/>
      <c r="M131" s="4">
        <f t="shared" si="22"/>
        <v>0</v>
      </c>
      <c r="N131" s="4" t="str">
        <f t="shared" si="23"/>
        <v/>
      </c>
      <c r="O131" s="13"/>
      <c r="P131" s="13"/>
      <c r="R131"/>
      <c r="S131"/>
    </row>
    <row r="132" spans="1:37">
      <c r="A132" s="12"/>
      <c r="B132" s="10"/>
      <c r="C132" s="9"/>
      <c r="D132" s="10"/>
      <c r="E132" s="10"/>
      <c r="F132" s="10"/>
      <c r="G132" s="10"/>
      <c r="H132" s="11"/>
      <c r="I132" s="27"/>
      <c r="J132" s="6"/>
      <c r="M132" s="4">
        <f t="shared" si="22"/>
        <v>0</v>
      </c>
      <c r="N132" s="4" t="str">
        <f t="shared" si="23"/>
        <v/>
      </c>
      <c r="R132"/>
      <c r="S132"/>
    </row>
    <row r="133" spans="1:37">
      <c r="A133" s="12"/>
      <c r="B133" s="10"/>
      <c r="C133" s="9"/>
      <c r="D133" s="10"/>
      <c r="E133" s="10"/>
      <c r="F133" s="10"/>
      <c r="G133" s="10"/>
      <c r="H133" s="11"/>
      <c r="I133" s="27"/>
      <c r="J133" s="6"/>
      <c r="M133" s="4">
        <f t="shared" si="22"/>
        <v>0</v>
      </c>
      <c r="N133" s="4" t="str">
        <f t="shared" si="23"/>
        <v/>
      </c>
      <c r="R133"/>
      <c r="S133"/>
    </row>
    <row r="134" spans="1:37">
      <c r="A134" s="12"/>
      <c r="B134" s="10"/>
      <c r="C134" s="9"/>
      <c r="D134" s="10"/>
      <c r="E134" s="10"/>
      <c r="F134" s="10"/>
      <c r="G134" s="10"/>
      <c r="H134" s="11"/>
      <c r="I134" s="27"/>
      <c r="J134" s="6"/>
      <c r="K134" s="13"/>
      <c r="M134" s="4">
        <f t="shared" si="22"/>
        <v>0</v>
      </c>
      <c r="N134" s="4" t="str">
        <f t="shared" si="23"/>
        <v/>
      </c>
      <c r="R134"/>
      <c r="S134"/>
    </row>
    <row r="135" spans="1:37">
      <c r="M135" s="4">
        <f t="shared" si="22"/>
        <v>0</v>
      </c>
      <c r="N135" s="4" t="str">
        <f t="shared" si="23"/>
        <v/>
      </c>
      <c r="R135"/>
      <c r="S135"/>
    </row>
    <row r="136" spans="1:37">
      <c r="M136" s="4">
        <f t="shared" si="22"/>
        <v>0</v>
      </c>
      <c r="N136" s="4" t="str">
        <f t="shared" si="23"/>
        <v/>
      </c>
      <c r="R136"/>
      <c r="S136"/>
    </row>
    <row r="137" spans="1:37">
      <c r="M137" s="4">
        <f t="shared" si="22"/>
        <v>0</v>
      </c>
      <c r="N137" s="4" t="str">
        <f t="shared" si="23"/>
        <v/>
      </c>
      <c r="R137"/>
      <c r="S137"/>
    </row>
    <row r="138" spans="1:37">
      <c r="M138" s="4">
        <f t="shared" si="22"/>
        <v>0</v>
      </c>
      <c r="N138" s="4" t="str">
        <f t="shared" si="23"/>
        <v/>
      </c>
      <c r="R138"/>
      <c r="S138"/>
    </row>
    <row r="139" spans="1:37">
      <c r="M139" s="4">
        <f t="shared" si="22"/>
        <v>0</v>
      </c>
      <c r="N139" s="4" t="str">
        <f t="shared" si="23"/>
        <v/>
      </c>
      <c r="R139"/>
      <c r="S139"/>
    </row>
    <row r="140" spans="1:37">
      <c r="M140" s="4">
        <f t="shared" si="22"/>
        <v>0</v>
      </c>
      <c r="N140" s="4" t="str">
        <f t="shared" si="23"/>
        <v/>
      </c>
      <c r="R140"/>
      <c r="S140"/>
    </row>
    <row r="141" spans="1:37">
      <c r="M141" s="4">
        <f t="shared" si="22"/>
        <v>0</v>
      </c>
      <c r="N141" s="4" t="str">
        <f t="shared" si="23"/>
        <v/>
      </c>
      <c r="R141"/>
      <c r="S141"/>
    </row>
    <row r="142" spans="1:37">
      <c r="M142" s="4">
        <f t="shared" si="22"/>
        <v>0</v>
      </c>
      <c r="N142" s="4" t="str">
        <f t="shared" si="23"/>
        <v/>
      </c>
      <c r="R142"/>
      <c r="S142"/>
    </row>
    <row r="143" spans="1:37">
      <c r="M143" s="4">
        <f t="shared" si="22"/>
        <v>0</v>
      </c>
      <c r="N143" s="4" t="str">
        <f t="shared" si="23"/>
        <v/>
      </c>
      <c r="R143"/>
      <c r="S143"/>
    </row>
    <row r="144" spans="1:37">
      <c r="M144" s="4">
        <f t="shared" si="22"/>
        <v>0</v>
      </c>
      <c r="N144" s="4" t="str">
        <f t="shared" si="23"/>
        <v/>
      </c>
      <c r="R144"/>
      <c r="S144"/>
    </row>
    <row r="145" spans="12:14">
      <c r="M145" s="4">
        <f t="shared" si="22"/>
        <v>0</v>
      </c>
      <c r="N145" s="4" t="str">
        <f t="shared" si="23"/>
        <v/>
      </c>
    </row>
    <row r="146" spans="12:14">
      <c r="M146" s="4">
        <f t="shared" si="22"/>
        <v>0</v>
      </c>
      <c r="N146" s="4" t="str">
        <f t="shared" si="23"/>
        <v/>
      </c>
    </row>
    <row r="147" spans="12:14">
      <c r="M147" s="4">
        <f t="shared" si="22"/>
        <v>0</v>
      </c>
      <c r="N147" s="4" t="str">
        <f t="shared" si="23"/>
        <v/>
      </c>
    </row>
    <row r="148" spans="12:14">
      <c r="M148" s="4">
        <f t="shared" si="22"/>
        <v>0</v>
      </c>
      <c r="N148" s="4" t="str">
        <f t="shared" si="23"/>
        <v/>
      </c>
    </row>
    <row r="149" spans="12:14">
      <c r="L149" s="53"/>
      <c r="M149" s="4">
        <f t="shared" si="22"/>
        <v>0</v>
      </c>
      <c r="N149" s="4" t="str">
        <f t="shared" si="23"/>
        <v/>
      </c>
    </row>
    <row r="150" spans="12:14">
      <c r="L150" s="53"/>
      <c r="M150" s="4">
        <f t="shared" si="22"/>
        <v>0</v>
      </c>
      <c r="N150" s="4" t="str">
        <f t="shared" si="23"/>
        <v/>
      </c>
    </row>
    <row r="151" spans="12:14">
      <c r="M151" s="4">
        <f t="shared" si="22"/>
        <v>0</v>
      </c>
      <c r="N151" s="4" t="str">
        <f t="shared" si="23"/>
        <v/>
      </c>
    </row>
    <row r="152" spans="12:14">
      <c r="M152" s="4">
        <f t="shared" si="22"/>
        <v>0</v>
      </c>
      <c r="N152" s="4" t="str">
        <f t="shared" si="23"/>
        <v/>
      </c>
    </row>
    <row r="153" spans="12:14">
      <c r="M153" s="4">
        <f t="shared" si="22"/>
        <v>0</v>
      </c>
      <c r="N153" s="4" t="str">
        <f t="shared" si="23"/>
        <v/>
      </c>
    </row>
    <row r="154" spans="12:14">
      <c r="M154" s="4">
        <f t="shared" si="22"/>
        <v>0</v>
      </c>
      <c r="N154" s="4" t="str">
        <f t="shared" si="23"/>
        <v/>
      </c>
    </row>
    <row r="155" spans="12:14">
      <c r="M155" s="4">
        <f t="shared" si="22"/>
        <v>0</v>
      </c>
      <c r="N155" s="4" t="str">
        <f t="shared" si="23"/>
        <v/>
      </c>
    </row>
    <row r="156" spans="12:14">
      <c r="M156" s="4">
        <f t="shared" si="22"/>
        <v>0</v>
      </c>
      <c r="N156" s="4" t="str">
        <f t="shared" si="23"/>
        <v/>
      </c>
    </row>
    <row r="157" spans="12:14">
      <c r="M157" s="4">
        <f t="shared" si="22"/>
        <v>0</v>
      </c>
      <c r="N157" s="4" t="str">
        <f t="shared" si="23"/>
        <v/>
      </c>
    </row>
    <row r="158" spans="12:14">
      <c r="M158" s="4">
        <f t="shared" si="22"/>
        <v>0</v>
      </c>
      <c r="N158" s="4" t="str">
        <f t="shared" si="23"/>
        <v/>
      </c>
    </row>
    <row r="159" spans="12:14">
      <c r="M159" s="4">
        <f t="shared" si="22"/>
        <v>0</v>
      </c>
      <c r="N159" s="4" t="str">
        <f t="shared" si="23"/>
        <v/>
      </c>
    </row>
    <row r="160" spans="12:14">
      <c r="M160" s="4">
        <f t="shared" si="22"/>
        <v>0</v>
      </c>
      <c r="N160" s="4" t="str">
        <f t="shared" si="23"/>
        <v/>
      </c>
    </row>
    <row r="161" spans="13:14">
      <c r="M161" s="4">
        <f t="shared" si="22"/>
        <v>0</v>
      </c>
      <c r="N161" s="4" t="str">
        <f t="shared" si="23"/>
        <v/>
      </c>
    </row>
    <row r="162" spans="13:14">
      <c r="M162" s="4">
        <f t="shared" si="22"/>
        <v>0</v>
      </c>
      <c r="N162" s="4" t="str">
        <f t="shared" si="23"/>
        <v/>
      </c>
    </row>
    <row r="163" spans="13:14">
      <c r="M163" s="4">
        <f t="shared" si="22"/>
        <v>0</v>
      </c>
      <c r="N163" s="4" t="str">
        <f t="shared" si="23"/>
        <v/>
      </c>
    </row>
    <row r="164" spans="13:14">
      <c r="M164" s="4">
        <f t="shared" si="22"/>
        <v>0</v>
      </c>
      <c r="N164" s="4" t="str">
        <f t="shared" si="23"/>
        <v/>
      </c>
    </row>
    <row r="165" spans="13:14">
      <c r="M165" s="4">
        <f t="shared" si="22"/>
        <v>0</v>
      </c>
      <c r="N165" s="4" t="str">
        <f t="shared" si="23"/>
        <v/>
      </c>
    </row>
    <row r="166" spans="13:14">
      <c r="M166" s="4">
        <f t="shared" si="22"/>
        <v>0</v>
      </c>
      <c r="N166" s="4" t="str">
        <f t="shared" si="23"/>
        <v/>
      </c>
    </row>
    <row r="167" spans="13:14">
      <c r="M167" s="4">
        <f t="shared" si="22"/>
        <v>0</v>
      </c>
      <c r="N167" s="4" t="str">
        <f t="shared" si="23"/>
        <v/>
      </c>
    </row>
    <row r="168" spans="13:14">
      <c r="M168" s="4">
        <f t="shared" si="22"/>
        <v>0</v>
      </c>
      <c r="N168" s="4" t="str">
        <f t="shared" si="23"/>
        <v/>
      </c>
    </row>
    <row r="169" spans="13:14">
      <c r="M169" s="4">
        <f t="shared" si="22"/>
        <v>0</v>
      </c>
      <c r="N169" s="4" t="str">
        <f t="shared" si="23"/>
        <v/>
      </c>
    </row>
    <row r="170" spans="13:14">
      <c r="M170" s="4">
        <f t="shared" si="22"/>
        <v>0</v>
      </c>
      <c r="N170" s="4" t="str">
        <f t="shared" si="23"/>
        <v/>
      </c>
    </row>
    <row r="171" spans="13:14">
      <c r="M171" s="4">
        <f t="shared" si="22"/>
        <v>0</v>
      </c>
      <c r="N171" s="4" t="str">
        <f t="shared" si="23"/>
        <v/>
      </c>
    </row>
    <row r="172" spans="13:14">
      <c r="M172" s="4">
        <f t="shared" si="22"/>
        <v>0</v>
      </c>
      <c r="N172" s="4" t="str">
        <f t="shared" si="23"/>
        <v/>
      </c>
    </row>
    <row r="173" spans="13:14">
      <c r="M173" s="4">
        <f t="shared" si="22"/>
        <v>0</v>
      </c>
      <c r="N173" s="4" t="str">
        <f t="shared" si="23"/>
        <v/>
      </c>
    </row>
    <row r="174" spans="13:14">
      <c r="M174" s="4">
        <f t="shared" si="22"/>
        <v>0</v>
      </c>
      <c r="N174" s="4" t="str">
        <f t="shared" si="23"/>
        <v/>
      </c>
    </row>
    <row r="175" spans="13:14">
      <c r="M175" s="4">
        <f t="shared" si="22"/>
        <v>0</v>
      </c>
      <c r="N175" s="4" t="str">
        <f t="shared" si="23"/>
        <v/>
      </c>
    </row>
    <row r="176" spans="13:14">
      <c r="M176" s="4">
        <f t="shared" si="22"/>
        <v>0</v>
      </c>
      <c r="N176" s="4" t="str">
        <f t="shared" si="23"/>
        <v/>
      </c>
    </row>
    <row r="177" spans="12:14">
      <c r="M177" s="4">
        <f t="shared" si="22"/>
        <v>0</v>
      </c>
      <c r="N177" s="4" t="str">
        <f t="shared" si="23"/>
        <v/>
      </c>
    </row>
    <row r="178" spans="12:14">
      <c r="M178" s="4">
        <f t="shared" si="22"/>
        <v>0</v>
      </c>
      <c r="N178" s="4" t="str">
        <f t="shared" si="23"/>
        <v/>
      </c>
    </row>
    <row r="179" spans="12:14">
      <c r="M179" s="4">
        <f t="shared" si="22"/>
        <v>0</v>
      </c>
      <c r="N179" s="4" t="str">
        <f t="shared" si="23"/>
        <v/>
      </c>
    </row>
    <row r="180" spans="12:14">
      <c r="M180" s="4">
        <f t="shared" si="22"/>
        <v>0</v>
      </c>
      <c r="N180" s="4" t="str">
        <f t="shared" si="23"/>
        <v/>
      </c>
    </row>
    <row r="181" spans="12:14">
      <c r="M181" s="4">
        <f t="shared" si="22"/>
        <v>0</v>
      </c>
      <c r="N181" s="4" t="str">
        <f t="shared" si="23"/>
        <v/>
      </c>
    </row>
    <row r="182" spans="12:14">
      <c r="M182" s="4">
        <f t="shared" si="22"/>
        <v>0</v>
      </c>
      <c r="N182" s="4" t="str">
        <f t="shared" si="23"/>
        <v/>
      </c>
    </row>
    <row r="183" spans="12:14">
      <c r="M183" s="4">
        <f t="shared" si="22"/>
        <v>0</v>
      </c>
      <c r="N183" s="4" t="str">
        <f t="shared" si="23"/>
        <v/>
      </c>
    </row>
    <row r="184" spans="12:14">
      <c r="M184" s="4">
        <f t="shared" si="22"/>
        <v>0</v>
      </c>
      <c r="N184" s="4" t="str">
        <f t="shared" si="23"/>
        <v/>
      </c>
    </row>
    <row r="185" spans="12:14">
      <c r="M185" s="4">
        <f t="shared" si="22"/>
        <v>0</v>
      </c>
      <c r="N185" s="4" t="str">
        <f t="shared" si="23"/>
        <v/>
      </c>
    </row>
    <row r="186" spans="12:14">
      <c r="M186" s="4">
        <f t="shared" ref="M186:M249" si="24">IF(ISNUMBER(FIND("/",$B190,1)),MID($B190,1,FIND("/",$B190,1)-1),$B190)</f>
        <v>0</v>
      </c>
      <c r="N186" s="4" t="str">
        <f t="shared" ref="N186:N249" si="25">IF(ISNUMBER(FIND("/",$B190,1)),MID($B190,FIND("/",$B190,1)+1,LEN($B190)),"")</f>
        <v/>
      </c>
    </row>
    <row r="187" spans="12:14">
      <c r="M187" s="4">
        <f t="shared" si="24"/>
        <v>0</v>
      </c>
      <c r="N187" s="4" t="str">
        <f t="shared" si="25"/>
        <v/>
      </c>
    </row>
    <row r="188" spans="12:14">
      <c r="M188" s="4">
        <f t="shared" si="24"/>
        <v>0</v>
      </c>
      <c r="N188" s="4" t="str">
        <f t="shared" si="25"/>
        <v/>
      </c>
    </row>
    <row r="189" spans="12:14">
      <c r="M189" s="4">
        <f t="shared" si="24"/>
        <v>0</v>
      </c>
      <c r="N189" s="4" t="str">
        <f t="shared" si="25"/>
        <v/>
      </c>
    </row>
    <row r="190" spans="12:14">
      <c r="M190" s="4">
        <f t="shared" si="24"/>
        <v>0</v>
      </c>
      <c r="N190" s="4" t="str">
        <f t="shared" si="25"/>
        <v/>
      </c>
    </row>
    <row r="191" spans="12:14">
      <c r="L191" s="34"/>
      <c r="M191" s="4">
        <f t="shared" si="24"/>
        <v>0</v>
      </c>
      <c r="N191" s="4" t="str">
        <f t="shared" si="25"/>
        <v/>
      </c>
    </row>
    <row r="192" spans="12:14">
      <c r="M192" s="4">
        <f t="shared" si="24"/>
        <v>0</v>
      </c>
      <c r="N192" s="4" t="str">
        <f t="shared" si="25"/>
        <v/>
      </c>
    </row>
    <row r="193" spans="13:14">
      <c r="M193" s="4">
        <f t="shared" si="24"/>
        <v>0</v>
      </c>
      <c r="N193" s="4" t="str">
        <f t="shared" si="25"/>
        <v/>
      </c>
    </row>
    <row r="194" spans="13:14">
      <c r="M194" s="4">
        <f t="shared" si="24"/>
        <v>0</v>
      </c>
      <c r="N194" s="4" t="str">
        <f t="shared" si="25"/>
        <v/>
      </c>
    </row>
    <row r="195" spans="13:14">
      <c r="M195" s="4">
        <f t="shared" si="24"/>
        <v>0</v>
      </c>
      <c r="N195" s="4" t="str">
        <f t="shared" si="25"/>
        <v/>
      </c>
    </row>
    <row r="196" spans="13:14">
      <c r="M196" s="4">
        <f t="shared" si="24"/>
        <v>0</v>
      </c>
      <c r="N196" s="4" t="str">
        <f t="shared" si="25"/>
        <v/>
      </c>
    </row>
    <row r="197" spans="13:14">
      <c r="M197" s="4">
        <f t="shared" si="24"/>
        <v>0</v>
      </c>
      <c r="N197" s="4" t="str">
        <f t="shared" si="25"/>
        <v/>
      </c>
    </row>
    <row r="198" spans="13:14">
      <c r="M198" s="4">
        <f t="shared" si="24"/>
        <v>0</v>
      </c>
      <c r="N198" s="4" t="str">
        <f t="shared" si="25"/>
        <v/>
      </c>
    </row>
    <row r="199" spans="13:14">
      <c r="M199" s="4">
        <f t="shared" si="24"/>
        <v>0</v>
      </c>
      <c r="N199" s="4" t="str">
        <f t="shared" si="25"/>
        <v/>
      </c>
    </row>
    <row r="200" spans="13:14">
      <c r="M200" s="4">
        <f t="shared" si="24"/>
        <v>0</v>
      </c>
      <c r="N200" s="4" t="str">
        <f t="shared" si="25"/>
        <v/>
      </c>
    </row>
    <row r="201" spans="13:14">
      <c r="M201" s="4">
        <f t="shared" si="24"/>
        <v>0</v>
      </c>
      <c r="N201" s="4" t="str">
        <f t="shared" si="25"/>
        <v/>
      </c>
    </row>
    <row r="202" spans="13:14">
      <c r="M202" s="4">
        <f t="shared" si="24"/>
        <v>0</v>
      </c>
      <c r="N202" s="4" t="str">
        <f t="shared" si="25"/>
        <v/>
      </c>
    </row>
    <row r="203" spans="13:14">
      <c r="M203" s="4">
        <f t="shared" si="24"/>
        <v>0</v>
      </c>
      <c r="N203" s="4" t="str">
        <f t="shared" si="25"/>
        <v/>
      </c>
    </row>
    <row r="204" spans="13:14">
      <c r="M204" s="4">
        <f t="shared" si="24"/>
        <v>0</v>
      </c>
      <c r="N204" s="4" t="str">
        <f t="shared" si="25"/>
        <v/>
      </c>
    </row>
    <row r="205" spans="13:14">
      <c r="M205" s="4">
        <f t="shared" si="24"/>
        <v>0</v>
      </c>
      <c r="N205" s="4" t="str">
        <f t="shared" si="25"/>
        <v/>
      </c>
    </row>
    <row r="206" spans="13:14">
      <c r="M206" s="4">
        <f t="shared" si="24"/>
        <v>0</v>
      </c>
      <c r="N206" s="4" t="str">
        <f t="shared" si="25"/>
        <v/>
      </c>
    </row>
    <row r="207" spans="13:14">
      <c r="M207" s="4">
        <f t="shared" si="24"/>
        <v>0</v>
      </c>
      <c r="N207" s="4" t="str">
        <f t="shared" si="25"/>
        <v/>
      </c>
    </row>
    <row r="208" spans="13:14">
      <c r="M208" s="4">
        <f t="shared" si="24"/>
        <v>0</v>
      </c>
      <c r="N208" s="4" t="str">
        <f t="shared" si="25"/>
        <v/>
      </c>
    </row>
    <row r="209" spans="13:14">
      <c r="M209" s="4">
        <f t="shared" si="24"/>
        <v>0</v>
      </c>
      <c r="N209" s="4" t="str">
        <f t="shared" si="25"/>
        <v/>
      </c>
    </row>
    <row r="210" spans="13:14">
      <c r="M210" s="4">
        <f t="shared" si="24"/>
        <v>0</v>
      </c>
      <c r="N210" s="4" t="str">
        <f t="shared" si="25"/>
        <v/>
      </c>
    </row>
    <row r="211" spans="13:14">
      <c r="M211" s="4">
        <f t="shared" si="24"/>
        <v>0</v>
      </c>
      <c r="N211" s="4" t="str">
        <f t="shared" si="25"/>
        <v/>
      </c>
    </row>
    <row r="212" spans="13:14">
      <c r="M212" s="4">
        <f t="shared" si="24"/>
        <v>0</v>
      </c>
      <c r="N212" s="4" t="str">
        <f t="shared" si="25"/>
        <v/>
      </c>
    </row>
    <row r="213" spans="13:14">
      <c r="M213" s="4">
        <f t="shared" si="24"/>
        <v>0</v>
      </c>
      <c r="N213" s="4" t="str">
        <f t="shared" si="25"/>
        <v/>
      </c>
    </row>
    <row r="214" spans="13:14">
      <c r="M214" s="4">
        <f t="shared" si="24"/>
        <v>0</v>
      </c>
      <c r="N214" s="4" t="str">
        <f t="shared" si="25"/>
        <v/>
      </c>
    </row>
    <row r="215" spans="13:14">
      <c r="M215" s="4">
        <f t="shared" si="24"/>
        <v>0</v>
      </c>
      <c r="N215" s="4" t="str">
        <f t="shared" si="25"/>
        <v/>
      </c>
    </row>
    <row r="216" spans="13:14">
      <c r="M216" s="4">
        <f t="shared" si="24"/>
        <v>0</v>
      </c>
      <c r="N216" s="4" t="str">
        <f t="shared" si="25"/>
        <v/>
      </c>
    </row>
    <row r="217" spans="13:14">
      <c r="M217" s="4">
        <f t="shared" si="24"/>
        <v>0</v>
      </c>
      <c r="N217" s="4" t="str">
        <f t="shared" si="25"/>
        <v/>
      </c>
    </row>
    <row r="218" spans="13:14">
      <c r="M218" s="4">
        <f t="shared" si="24"/>
        <v>0</v>
      </c>
      <c r="N218" s="4" t="str">
        <f t="shared" si="25"/>
        <v/>
      </c>
    </row>
    <row r="219" spans="13:14">
      <c r="M219" s="4">
        <f t="shared" si="24"/>
        <v>0</v>
      </c>
      <c r="N219" s="4" t="str">
        <f t="shared" si="25"/>
        <v/>
      </c>
    </row>
    <row r="220" spans="13:14">
      <c r="M220" s="4">
        <f t="shared" si="24"/>
        <v>0</v>
      </c>
      <c r="N220" s="4" t="str">
        <f t="shared" si="25"/>
        <v/>
      </c>
    </row>
    <row r="221" spans="13:14">
      <c r="M221" s="4">
        <f t="shared" si="24"/>
        <v>0</v>
      </c>
      <c r="N221" s="4" t="str">
        <f t="shared" si="25"/>
        <v/>
      </c>
    </row>
    <row r="222" spans="13:14">
      <c r="M222" s="4">
        <f t="shared" si="24"/>
        <v>0</v>
      </c>
      <c r="N222" s="4" t="str">
        <f t="shared" si="25"/>
        <v/>
      </c>
    </row>
    <row r="223" spans="13:14">
      <c r="M223" s="4">
        <f t="shared" si="24"/>
        <v>0</v>
      </c>
      <c r="N223" s="4" t="str">
        <f t="shared" si="25"/>
        <v/>
      </c>
    </row>
    <row r="224" spans="13:14">
      <c r="M224" s="4">
        <f t="shared" si="24"/>
        <v>0</v>
      </c>
      <c r="N224" s="4" t="str">
        <f t="shared" si="25"/>
        <v/>
      </c>
    </row>
    <row r="225" spans="13:14">
      <c r="M225" s="4">
        <f t="shared" si="24"/>
        <v>0</v>
      </c>
      <c r="N225" s="4" t="str">
        <f t="shared" si="25"/>
        <v/>
      </c>
    </row>
    <row r="226" spans="13:14">
      <c r="M226" s="4">
        <f t="shared" si="24"/>
        <v>0</v>
      </c>
      <c r="N226" s="4" t="str">
        <f t="shared" si="25"/>
        <v/>
      </c>
    </row>
    <row r="227" spans="13:14">
      <c r="M227" s="4">
        <f t="shared" si="24"/>
        <v>0</v>
      </c>
      <c r="N227" s="4" t="str">
        <f t="shared" si="25"/>
        <v/>
      </c>
    </row>
    <row r="228" spans="13:14">
      <c r="M228" s="4">
        <f t="shared" si="24"/>
        <v>0</v>
      </c>
      <c r="N228" s="4" t="str">
        <f t="shared" si="25"/>
        <v/>
      </c>
    </row>
    <row r="229" spans="13:14">
      <c r="M229" s="4">
        <f t="shared" si="24"/>
        <v>0</v>
      </c>
      <c r="N229" s="4" t="str">
        <f t="shared" si="25"/>
        <v/>
      </c>
    </row>
    <row r="230" spans="13:14">
      <c r="M230" s="4">
        <f t="shared" si="24"/>
        <v>0</v>
      </c>
      <c r="N230" s="4" t="str">
        <f t="shared" si="25"/>
        <v/>
      </c>
    </row>
    <row r="231" spans="13:14">
      <c r="M231" s="4">
        <f t="shared" si="24"/>
        <v>0</v>
      </c>
      <c r="N231" s="4" t="str">
        <f t="shared" si="25"/>
        <v/>
      </c>
    </row>
    <row r="232" spans="13:14">
      <c r="M232" s="4">
        <f t="shared" si="24"/>
        <v>0</v>
      </c>
      <c r="N232" s="4" t="str">
        <f t="shared" si="25"/>
        <v/>
      </c>
    </row>
    <row r="233" spans="13:14">
      <c r="M233" s="4">
        <f t="shared" si="24"/>
        <v>0</v>
      </c>
      <c r="N233" s="4" t="str">
        <f t="shared" si="25"/>
        <v/>
      </c>
    </row>
    <row r="234" spans="13:14">
      <c r="M234" s="4">
        <f t="shared" si="24"/>
        <v>0</v>
      </c>
      <c r="N234" s="4" t="str">
        <f t="shared" si="25"/>
        <v/>
      </c>
    </row>
    <row r="235" spans="13:14">
      <c r="M235" s="4">
        <f t="shared" si="24"/>
        <v>0</v>
      </c>
      <c r="N235" s="4" t="str">
        <f t="shared" si="25"/>
        <v/>
      </c>
    </row>
    <row r="236" spans="13:14">
      <c r="M236" s="4">
        <f t="shared" si="24"/>
        <v>0</v>
      </c>
      <c r="N236" s="4" t="str">
        <f t="shared" si="25"/>
        <v/>
      </c>
    </row>
    <row r="237" spans="13:14">
      <c r="M237" s="4">
        <f t="shared" si="24"/>
        <v>0</v>
      </c>
      <c r="N237" s="4" t="str">
        <f t="shared" si="25"/>
        <v/>
      </c>
    </row>
    <row r="238" spans="13:14">
      <c r="M238" s="4">
        <f t="shared" si="24"/>
        <v>0</v>
      </c>
      <c r="N238" s="4" t="str">
        <f t="shared" si="25"/>
        <v/>
      </c>
    </row>
    <row r="239" spans="13:14">
      <c r="M239" s="4">
        <f t="shared" si="24"/>
        <v>0</v>
      </c>
      <c r="N239" s="4" t="str">
        <f t="shared" si="25"/>
        <v/>
      </c>
    </row>
    <row r="240" spans="13:14">
      <c r="M240" s="4">
        <f t="shared" si="24"/>
        <v>0</v>
      </c>
      <c r="N240" s="4" t="str">
        <f t="shared" si="25"/>
        <v/>
      </c>
    </row>
    <row r="241" spans="13:14">
      <c r="M241" s="4">
        <f t="shared" si="24"/>
        <v>0</v>
      </c>
      <c r="N241" s="4" t="str">
        <f t="shared" si="25"/>
        <v/>
      </c>
    </row>
    <row r="242" spans="13:14">
      <c r="M242" s="4">
        <f t="shared" si="24"/>
        <v>0</v>
      </c>
      <c r="N242" s="4" t="str">
        <f t="shared" si="25"/>
        <v/>
      </c>
    </row>
    <row r="243" spans="13:14">
      <c r="M243" s="4">
        <f t="shared" si="24"/>
        <v>0</v>
      </c>
      <c r="N243" s="4" t="str">
        <f t="shared" si="25"/>
        <v/>
      </c>
    </row>
    <row r="244" spans="13:14">
      <c r="M244" s="4">
        <f t="shared" si="24"/>
        <v>0</v>
      </c>
      <c r="N244" s="4" t="str">
        <f t="shared" si="25"/>
        <v/>
      </c>
    </row>
    <row r="245" spans="13:14">
      <c r="M245" s="4">
        <f t="shared" si="24"/>
        <v>0</v>
      </c>
      <c r="N245" s="4" t="str">
        <f t="shared" si="25"/>
        <v/>
      </c>
    </row>
    <row r="246" spans="13:14">
      <c r="M246" s="4">
        <f t="shared" si="24"/>
        <v>0</v>
      </c>
      <c r="N246" s="4" t="str">
        <f t="shared" si="25"/>
        <v/>
      </c>
    </row>
    <row r="247" spans="13:14">
      <c r="M247" s="4">
        <f t="shared" si="24"/>
        <v>0</v>
      </c>
      <c r="N247" s="4" t="str">
        <f t="shared" si="25"/>
        <v/>
      </c>
    </row>
    <row r="248" spans="13:14">
      <c r="M248" s="4">
        <f t="shared" si="24"/>
        <v>0</v>
      </c>
      <c r="N248" s="4" t="str">
        <f t="shared" si="25"/>
        <v/>
      </c>
    </row>
    <row r="249" spans="13:14">
      <c r="M249" s="4">
        <f t="shared" si="24"/>
        <v>0</v>
      </c>
      <c r="N249" s="4" t="str">
        <f t="shared" si="25"/>
        <v/>
      </c>
    </row>
    <row r="250" spans="13:14">
      <c r="M250" s="4">
        <f t="shared" ref="M250:M313" si="26">IF(ISNUMBER(FIND("/",$B254,1)),MID($B254,1,FIND("/",$B254,1)-1),$B254)</f>
        <v>0</v>
      </c>
      <c r="N250" s="4" t="str">
        <f t="shared" ref="N250:N313" si="27">IF(ISNUMBER(FIND("/",$B254,1)),MID($B254,FIND("/",$B254,1)+1,LEN($B254)),"")</f>
        <v/>
      </c>
    </row>
    <row r="251" spans="13:14">
      <c r="M251" s="4">
        <f t="shared" si="26"/>
        <v>0</v>
      </c>
      <c r="N251" s="4" t="str">
        <f t="shared" si="27"/>
        <v/>
      </c>
    </row>
    <row r="252" spans="13:14">
      <c r="M252" s="4">
        <f t="shared" si="26"/>
        <v>0</v>
      </c>
      <c r="N252" s="4" t="str">
        <f t="shared" si="27"/>
        <v/>
      </c>
    </row>
    <row r="253" spans="13:14">
      <c r="M253" s="4">
        <f t="shared" si="26"/>
        <v>0</v>
      </c>
      <c r="N253" s="4" t="str">
        <f t="shared" si="27"/>
        <v/>
      </c>
    </row>
    <row r="254" spans="13:14">
      <c r="M254" s="4">
        <f t="shared" si="26"/>
        <v>0</v>
      </c>
      <c r="N254" s="4" t="str">
        <f t="shared" si="27"/>
        <v/>
      </c>
    </row>
    <row r="255" spans="13:14">
      <c r="M255" s="4">
        <f t="shared" si="26"/>
        <v>0</v>
      </c>
      <c r="N255" s="4" t="str">
        <f t="shared" si="27"/>
        <v/>
      </c>
    </row>
    <row r="256" spans="13:14">
      <c r="M256" s="4">
        <f t="shared" si="26"/>
        <v>0</v>
      </c>
      <c r="N256" s="4" t="str">
        <f t="shared" si="27"/>
        <v/>
      </c>
    </row>
    <row r="257" spans="12:14">
      <c r="M257" s="4">
        <f t="shared" si="26"/>
        <v>0</v>
      </c>
      <c r="N257" s="4" t="str">
        <f t="shared" si="27"/>
        <v/>
      </c>
    </row>
    <row r="258" spans="12:14">
      <c r="M258" s="4">
        <f t="shared" si="26"/>
        <v>0</v>
      </c>
      <c r="N258" s="4" t="str">
        <f t="shared" si="27"/>
        <v/>
      </c>
    </row>
    <row r="259" spans="12:14">
      <c r="M259" s="4">
        <f t="shared" si="26"/>
        <v>0</v>
      </c>
      <c r="N259" s="4" t="str">
        <f t="shared" si="27"/>
        <v/>
      </c>
    </row>
    <row r="260" spans="12:14">
      <c r="M260" s="4">
        <f t="shared" si="26"/>
        <v>0</v>
      </c>
      <c r="N260" s="4" t="str">
        <f t="shared" si="27"/>
        <v/>
      </c>
    </row>
    <row r="261" spans="12:14">
      <c r="M261" s="4">
        <f t="shared" si="26"/>
        <v>0</v>
      </c>
      <c r="N261" s="4" t="str">
        <f t="shared" si="27"/>
        <v/>
      </c>
    </row>
    <row r="262" spans="12:14">
      <c r="M262" s="4">
        <f t="shared" si="26"/>
        <v>0</v>
      </c>
      <c r="N262" s="4" t="str">
        <f t="shared" si="27"/>
        <v/>
      </c>
    </row>
    <row r="263" spans="12:14">
      <c r="M263" s="4">
        <f t="shared" si="26"/>
        <v>0</v>
      </c>
      <c r="N263" s="4" t="str">
        <f t="shared" si="27"/>
        <v/>
      </c>
    </row>
    <row r="264" spans="12:14">
      <c r="M264" s="4">
        <f t="shared" si="26"/>
        <v>0</v>
      </c>
      <c r="N264" s="4" t="str">
        <f t="shared" si="27"/>
        <v/>
      </c>
    </row>
    <row r="265" spans="12:14">
      <c r="M265" s="4">
        <f t="shared" si="26"/>
        <v>0</v>
      </c>
      <c r="N265" s="4" t="str">
        <f t="shared" si="27"/>
        <v/>
      </c>
    </row>
    <row r="266" spans="12:14">
      <c r="M266" s="4">
        <f t="shared" si="26"/>
        <v>0</v>
      </c>
      <c r="N266" s="4" t="str">
        <f t="shared" si="27"/>
        <v/>
      </c>
    </row>
    <row r="267" spans="12:14">
      <c r="M267" s="4">
        <f t="shared" si="26"/>
        <v>0</v>
      </c>
      <c r="N267" s="4" t="str">
        <f t="shared" si="27"/>
        <v/>
      </c>
    </row>
    <row r="268" spans="12:14">
      <c r="M268" s="4">
        <f t="shared" si="26"/>
        <v>0</v>
      </c>
      <c r="N268" s="4" t="str">
        <f t="shared" si="27"/>
        <v/>
      </c>
    </row>
    <row r="269" spans="12:14">
      <c r="M269" s="4">
        <f t="shared" si="26"/>
        <v>0</v>
      </c>
      <c r="N269" s="4" t="str">
        <f t="shared" si="27"/>
        <v/>
      </c>
    </row>
    <row r="270" spans="12:14">
      <c r="M270" s="4">
        <f t="shared" si="26"/>
        <v>0</v>
      </c>
      <c r="N270" s="4" t="str">
        <f t="shared" si="27"/>
        <v/>
      </c>
    </row>
    <row r="271" spans="12:14">
      <c r="M271" s="4">
        <f t="shared" si="26"/>
        <v>0</v>
      </c>
      <c r="N271" s="4" t="str">
        <f t="shared" si="27"/>
        <v/>
      </c>
    </row>
    <row r="272" spans="12:14">
      <c r="L272" s="20"/>
      <c r="M272" s="4">
        <f t="shared" si="26"/>
        <v>0</v>
      </c>
      <c r="N272" s="4" t="str">
        <f t="shared" si="27"/>
        <v/>
      </c>
    </row>
    <row r="273" spans="12:14">
      <c r="L273" s="20"/>
      <c r="M273" s="4">
        <f t="shared" si="26"/>
        <v>0</v>
      </c>
      <c r="N273" s="4" t="str">
        <f t="shared" si="27"/>
        <v/>
      </c>
    </row>
    <row r="274" spans="12:14">
      <c r="L274" s="20"/>
      <c r="M274" s="4">
        <f t="shared" si="26"/>
        <v>0</v>
      </c>
      <c r="N274" s="4" t="str">
        <f t="shared" si="27"/>
        <v/>
      </c>
    </row>
    <row r="275" spans="12:14">
      <c r="L275" s="20"/>
      <c r="M275" s="4">
        <f t="shared" si="26"/>
        <v>0</v>
      </c>
      <c r="N275" s="4" t="str">
        <f t="shared" si="27"/>
        <v/>
      </c>
    </row>
    <row r="276" spans="12:14">
      <c r="L276" s="20"/>
      <c r="M276" s="4">
        <f t="shared" si="26"/>
        <v>0</v>
      </c>
      <c r="N276" s="4" t="str">
        <f t="shared" si="27"/>
        <v/>
      </c>
    </row>
    <row r="277" spans="12:14">
      <c r="L277" s="20"/>
      <c r="M277" s="4">
        <f t="shared" si="26"/>
        <v>0</v>
      </c>
      <c r="N277" s="4" t="str">
        <f t="shared" si="27"/>
        <v/>
      </c>
    </row>
    <row r="278" spans="12:14">
      <c r="L278" s="20"/>
      <c r="M278" s="4">
        <f t="shared" si="26"/>
        <v>0</v>
      </c>
      <c r="N278" s="4" t="str">
        <f t="shared" si="27"/>
        <v/>
      </c>
    </row>
    <row r="279" spans="12:14">
      <c r="L279" s="20"/>
      <c r="M279" s="4">
        <f t="shared" si="26"/>
        <v>0</v>
      </c>
      <c r="N279" s="4" t="str">
        <f t="shared" si="27"/>
        <v/>
      </c>
    </row>
    <row r="280" spans="12:14">
      <c r="L280" s="20"/>
      <c r="M280" s="4">
        <f t="shared" si="26"/>
        <v>0</v>
      </c>
      <c r="N280" s="4" t="str">
        <f t="shared" si="27"/>
        <v/>
      </c>
    </row>
    <row r="281" spans="12:14">
      <c r="L281" s="20"/>
      <c r="M281" s="4">
        <f t="shared" si="26"/>
        <v>0</v>
      </c>
      <c r="N281" s="4" t="str">
        <f t="shared" si="27"/>
        <v/>
      </c>
    </row>
    <row r="282" spans="12:14">
      <c r="L282" s="20"/>
      <c r="M282" s="4">
        <f t="shared" si="26"/>
        <v>0</v>
      </c>
      <c r="N282" s="4" t="str">
        <f t="shared" si="27"/>
        <v/>
      </c>
    </row>
    <row r="283" spans="12:14">
      <c r="L283" s="20"/>
      <c r="M283" s="4">
        <f t="shared" si="26"/>
        <v>0</v>
      </c>
      <c r="N283" s="4" t="str">
        <f t="shared" si="27"/>
        <v/>
      </c>
    </row>
    <row r="284" spans="12:14">
      <c r="L284" s="20"/>
      <c r="M284" s="4">
        <f t="shared" si="26"/>
        <v>0</v>
      </c>
      <c r="N284" s="4" t="str">
        <f t="shared" si="27"/>
        <v/>
      </c>
    </row>
    <row r="285" spans="12:14">
      <c r="L285" s="20"/>
      <c r="M285" s="4">
        <f t="shared" si="26"/>
        <v>0</v>
      </c>
      <c r="N285" s="4" t="str">
        <f t="shared" si="27"/>
        <v/>
      </c>
    </row>
    <row r="286" spans="12:14">
      <c r="L286" s="20"/>
      <c r="M286" s="4">
        <f t="shared" si="26"/>
        <v>0</v>
      </c>
      <c r="N286" s="4" t="str">
        <f t="shared" si="27"/>
        <v/>
      </c>
    </row>
    <row r="287" spans="12:14">
      <c r="L287" s="20"/>
      <c r="M287" s="4">
        <f t="shared" si="26"/>
        <v>0</v>
      </c>
      <c r="N287" s="4" t="str">
        <f t="shared" si="27"/>
        <v/>
      </c>
    </row>
    <row r="288" spans="12:14">
      <c r="L288" s="20"/>
      <c r="M288" s="4">
        <f t="shared" si="26"/>
        <v>0</v>
      </c>
      <c r="N288" s="4" t="str">
        <f t="shared" si="27"/>
        <v/>
      </c>
    </row>
    <row r="289" spans="12:14">
      <c r="L289" s="20"/>
      <c r="M289" s="4">
        <f t="shared" si="26"/>
        <v>0</v>
      </c>
      <c r="N289" s="4" t="str">
        <f t="shared" si="27"/>
        <v/>
      </c>
    </row>
    <row r="290" spans="12:14">
      <c r="L290" s="20"/>
      <c r="M290" s="4">
        <f t="shared" si="26"/>
        <v>0</v>
      </c>
      <c r="N290" s="4" t="str">
        <f t="shared" si="27"/>
        <v/>
      </c>
    </row>
    <row r="291" spans="12:14">
      <c r="L291" s="20"/>
      <c r="M291" s="4">
        <f t="shared" si="26"/>
        <v>0</v>
      </c>
      <c r="N291" s="4" t="str">
        <f t="shared" si="27"/>
        <v/>
      </c>
    </row>
    <row r="292" spans="12:14">
      <c r="L292" s="20"/>
      <c r="M292" s="4">
        <f t="shared" si="26"/>
        <v>0</v>
      </c>
      <c r="N292" s="4" t="str">
        <f t="shared" si="27"/>
        <v/>
      </c>
    </row>
    <row r="293" spans="12:14">
      <c r="L293" s="35"/>
      <c r="M293" s="4">
        <f t="shared" si="26"/>
        <v>0</v>
      </c>
      <c r="N293" s="4" t="str">
        <f t="shared" si="27"/>
        <v/>
      </c>
    </row>
    <row r="294" spans="12:14">
      <c r="L294" s="35"/>
      <c r="M294" s="4">
        <f t="shared" si="26"/>
        <v>0</v>
      </c>
      <c r="N294" s="4" t="str">
        <f t="shared" si="27"/>
        <v/>
      </c>
    </row>
    <row r="295" spans="12:14">
      <c r="L295" s="35"/>
      <c r="M295" s="4">
        <f t="shared" si="26"/>
        <v>0</v>
      </c>
      <c r="N295" s="4" t="str">
        <f t="shared" si="27"/>
        <v/>
      </c>
    </row>
    <row r="296" spans="12:14">
      <c r="L296" s="35"/>
      <c r="M296" s="4">
        <f t="shared" si="26"/>
        <v>0</v>
      </c>
      <c r="N296" s="4" t="str">
        <f t="shared" si="27"/>
        <v/>
      </c>
    </row>
    <row r="297" spans="12:14">
      <c r="L297" s="35"/>
      <c r="M297" s="4">
        <f t="shared" si="26"/>
        <v>0</v>
      </c>
      <c r="N297" s="4" t="str">
        <f t="shared" si="27"/>
        <v/>
      </c>
    </row>
    <row r="298" spans="12:14">
      <c r="L298" s="35"/>
      <c r="M298" s="4">
        <f t="shared" si="26"/>
        <v>0</v>
      </c>
      <c r="N298" s="4" t="str">
        <f t="shared" si="27"/>
        <v/>
      </c>
    </row>
    <row r="299" spans="12:14">
      <c r="L299" s="35"/>
      <c r="M299" s="4">
        <f t="shared" si="26"/>
        <v>0</v>
      </c>
      <c r="N299" s="4" t="str">
        <f t="shared" si="27"/>
        <v/>
      </c>
    </row>
    <row r="300" spans="12:14">
      <c r="L300" s="35"/>
      <c r="M300" s="4">
        <f t="shared" si="26"/>
        <v>0</v>
      </c>
      <c r="N300" s="4" t="str">
        <f t="shared" si="27"/>
        <v/>
      </c>
    </row>
    <row r="301" spans="12:14">
      <c r="L301" s="35"/>
      <c r="M301" s="4">
        <f t="shared" si="26"/>
        <v>0</v>
      </c>
      <c r="N301" s="4" t="str">
        <f t="shared" si="27"/>
        <v/>
      </c>
    </row>
    <row r="302" spans="12:14">
      <c r="L302" s="35"/>
      <c r="M302" s="4">
        <f t="shared" si="26"/>
        <v>0</v>
      </c>
      <c r="N302" s="4" t="str">
        <f t="shared" si="27"/>
        <v/>
      </c>
    </row>
    <row r="303" spans="12:14">
      <c r="L303" s="35"/>
      <c r="M303" s="4">
        <f t="shared" si="26"/>
        <v>0</v>
      </c>
      <c r="N303" s="4" t="str">
        <f t="shared" si="27"/>
        <v/>
      </c>
    </row>
    <row r="304" spans="12:14">
      <c r="L304" s="35"/>
      <c r="M304" s="4">
        <f t="shared" si="26"/>
        <v>0</v>
      </c>
      <c r="N304" s="4" t="str">
        <f t="shared" si="27"/>
        <v/>
      </c>
    </row>
    <row r="305" spans="12:14">
      <c r="L305" s="35"/>
      <c r="M305" s="4">
        <f t="shared" si="26"/>
        <v>0</v>
      </c>
      <c r="N305" s="4" t="str">
        <f t="shared" si="27"/>
        <v/>
      </c>
    </row>
    <row r="306" spans="12:14">
      <c r="L306" s="35"/>
      <c r="M306" s="4">
        <f t="shared" si="26"/>
        <v>0</v>
      </c>
      <c r="N306" s="4" t="str">
        <f t="shared" si="27"/>
        <v/>
      </c>
    </row>
    <row r="307" spans="12:14">
      <c r="L307" s="35"/>
      <c r="M307" s="4">
        <f t="shared" si="26"/>
        <v>0</v>
      </c>
      <c r="N307" s="4" t="str">
        <f t="shared" si="27"/>
        <v/>
      </c>
    </row>
    <row r="308" spans="12:14">
      <c r="L308" s="35"/>
      <c r="M308" s="4">
        <f t="shared" si="26"/>
        <v>0</v>
      </c>
      <c r="N308" s="4" t="str">
        <f t="shared" si="27"/>
        <v/>
      </c>
    </row>
    <row r="309" spans="12:14">
      <c r="L309" s="35"/>
      <c r="M309" s="4">
        <f t="shared" si="26"/>
        <v>0</v>
      </c>
      <c r="N309" s="4" t="str">
        <f t="shared" si="27"/>
        <v/>
      </c>
    </row>
    <row r="310" spans="12:14">
      <c r="L310" s="35"/>
      <c r="M310" s="4">
        <f t="shared" si="26"/>
        <v>0</v>
      </c>
      <c r="N310" s="4" t="str">
        <f t="shared" si="27"/>
        <v/>
      </c>
    </row>
    <row r="311" spans="12:14">
      <c r="L311" s="35"/>
      <c r="M311" s="4">
        <f t="shared" si="26"/>
        <v>0</v>
      </c>
      <c r="N311" s="4" t="str">
        <f t="shared" si="27"/>
        <v/>
      </c>
    </row>
    <row r="312" spans="12:14">
      <c r="L312" s="35"/>
      <c r="M312" s="4">
        <f t="shared" si="26"/>
        <v>0</v>
      </c>
      <c r="N312" s="4" t="str">
        <f t="shared" si="27"/>
        <v/>
      </c>
    </row>
    <row r="313" spans="12:14">
      <c r="L313" s="35"/>
      <c r="M313" s="4">
        <f t="shared" si="26"/>
        <v>0</v>
      </c>
      <c r="N313" s="4" t="str">
        <f t="shared" si="27"/>
        <v/>
      </c>
    </row>
    <row r="314" spans="12:14">
      <c r="L314" s="35"/>
      <c r="M314" s="4">
        <f t="shared" ref="M314:M377" si="28">IF(ISNUMBER(FIND("/",$B318,1)),MID($B318,1,FIND("/",$B318,1)-1),$B318)</f>
        <v>0</v>
      </c>
      <c r="N314" s="4" t="str">
        <f t="shared" ref="N314:N377" si="29">IF(ISNUMBER(FIND("/",$B318,1)),MID($B318,FIND("/",$B318,1)+1,LEN($B318)),"")</f>
        <v/>
      </c>
    </row>
    <row r="315" spans="12:14">
      <c r="L315" s="20"/>
      <c r="M315" s="4">
        <f t="shared" si="28"/>
        <v>0</v>
      </c>
      <c r="N315" s="4" t="str">
        <f t="shared" si="29"/>
        <v/>
      </c>
    </row>
    <row r="316" spans="12:14">
      <c r="L316" s="20"/>
      <c r="M316" s="4">
        <f t="shared" si="28"/>
        <v>0</v>
      </c>
      <c r="N316" s="4" t="str">
        <f t="shared" si="29"/>
        <v/>
      </c>
    </row>
    <row r="317" spans="12:14">
      <c r="L317" s="20"/>
      <c r="M317" s="4">
        <f t="shared" si="28"/>
        <v>0</v>
      </c>
      <c r="N317" s="4" t="str">
        <f t="shared" si="29"/>
        <v/>
      </c>
    </row>
    <row r="318" spans="12:14">
      <c r="L318" s="20"/>
      <c r="M318" s="4">
        <f t="shared" si="28"/>
        <v>0</v>
      </c>
      <c r="N318" s="4" t="str">
        <f t="shared" si="29"/>
        <v/>
      </c>
    </row>
    <row r="319" spans="12:14">
      <c r="L319" s="20"/>
      <c r="M319" s="4">
        <f t="shared" si="28"/>
        <v>0</v>
      </c>
      <c r="N319" s="4" t="str">
        <f t="shared" si="29"/>
        <v/>
      </c>
    </row>
    <row r="320" spans="12:14">
      <c r="L320" s="20"/>
      <c r="M320" s="4">
        <f t="shared" si="28"/>
        <v>0</v>
      </c>
      <c r="N320" s="4" t="str">
        <f t="shared" si="29"/>
        <v/>
      </c>
    </row>
    <row r="321" spans="12:14">
      <c r="L321" s="20"/>
      <c r="M321" s="4">
        <f t="shared" si="28"/>
        <v>0</v>
      </c>
      <c r="N321" s="4" t="str">
        <f t="shared" si="29"/>
        <v/>
      </c>
    </row>
    <row r="322" spans="12:14">
      <c r="M322" s="4">
        <f t="shared" si="28"/>
        <v>0</v>
      </c>
      <c r="N322" s="4" t="str">
        <f t="shared" si="29"/>
        <v/>
      </c>
    </row>
    <row r="323" spans="12:14">
      <c r="M323" s="4">
        <f t="shared" si="28"/>
        <v>0</v>
      </c>
      <c r="N323" s="4" t="str">
        <f t="shared" si="29"/>
        <v/>
      </c>
    </row>
    <row r="324" spans="12:14">
      <c r="M324" s="4">
        <f t="shared" si="28"/>
        <v>0</v>
      </c>
      <c r="N324" s="4" t="str">
        <f t="shared" si="29"/>
        <v/>
      </c>
    </row>
    <row r="325" spans="12:14">
      <c r="M325" s="4">
        <f t="shared" si="28"/>
        <v>0</v>
      </c>
      <c r="N325" s="4" t="str">
        <f t="shared" si="29"/>
        <v/>
      </c>
    </row>
    <row r="326" spans="12:14">
      <c r="M326" s="4">
        <f t="shared" si="28"/>
        <v>0</v>
      </c>
      <c r="N326" s="4" t="str">
        <f t="shared" si="29"/>
        <v/>
      </c>
    </row>
    <row r="327" spans="12:14">
      <c r="M327" s="4">
        <f t="shared" si="28"/>
        <v>0</v>
      </c>
      <c r="N327" s="4" t="str">
        <f t="shared" si="29"/>
        <v/>
      </c>
    </row>
    <row r="328" spans="12:14">
      <c r="M328" s="4">
        <f t="shared" si="28"/>
        <v>0</v>
      </c>
      <c r="N328" s="4" t="str">
        <f t="shared" si="29"/>
        <v/>
      </c>
    </row>
    <row r="329" spans="12:14">
      <c r="M329" s="4">
        <f t="shared" si="28"/>
        <v>0</v>
      </c>
      <c r="N329" s="4" t="str">
        <f t="shared" si="29"/>
        <v/>
      </c>
    </row>
    <row r="330" spans="12:14">
      <c r="M330" s="4">
        <f t="shared" si="28"/>
        <v>0</v>
      </c>
      <c r="N330" s="4" t="str">
        <f t="shared" si="29"/>
        <v/>
      </c>
    </row>
    <row r="331" spans="12:14">
      <c r="M331" s="4">
        <f t="shared" si="28"/>
        <v>0</v>
      </c>
      <c r="N331" s="4" t="str">
        <f t="shared" si="29"/>
        <v/>
      </c>
    </row>
    <row r="332" spans="12:14">
      <c r="M332" s="4">
        <f t="shared" si="28"/>
        <v>0</v>
      </c>
      <c r="N332" s="4" t="str">
        <f t="shared" si="29"/>
        <v/>
      </c>
    </row>
    <row r="333" spans="12:14">
      <c r="M333" s="4">
        <f t="shared" si="28"/>
        <v>0</v>
      </c>
      <c r="N333" s="4" t="str">
        <f t="shared" si="29"/>
        <v/>
      </c>
    </row>
    <row r="334" spans="12:14">
      <c r="M334" s="4">
        <f t="shared" si="28"/>
        <v>0</v>
      </c>
      <c r="N334" s="4" t="str">
        <f t="shared" si="29"/>
        <v/>
      </c>
    </row>
    <row r="335" spans="12:14">
      <c r="M335" s="4">
        <f t="shared" si="28"/>
        <v>0</v>
      </c>
      <c r="N335" s="4" t="str">
        <f t="shared" si="29"/>
        <v/>
      </c>
    </row>
    <row r="336" spans="12:14">
      <c r="M336" s="4">
        <f t="shared" si="28"/>
        <v>0</v>
      </c>
      <c r="N336" s="4" t="str">
        <f t="shared" si="29"/>
        <v/>
      </c>
    </row>
    <row r="337" spans="13:14">
      <c r="M337" s="4">
        <f t="shared" si="28"/>
        <v>0</v>
      </c>
      <c r="N337" s="4" t="str">
        <f t="shared" si="29"/>
        <v/>
      </c>
    </row>
    <row r="338" spans="13:14">
      <c r="M338" s="4">
        <f t="shared" si="28"/>
        <v>0</v>
      </c>
      <c r="N338" s="4" t="str">
        <f t="shared" si="29"/>
        <v/>
      </c>
    </row>
    <row r="339" spans="13:14">
      <c r="M339" s="4">
        <f t="shared" si="28"/>
        <v>0</v>
      </c>
      <c r="N339" s="4" t="str">
        <f t="shared" si="29"/>
        <v/>
      </c>
    </row>
    <row r="340" spans="13:14">
      <c r="M340" s="4">
        <f t="shared" si="28"/>
        <v>0</v>
      </c>
      <c r="N340" s="4" t="str">
        <f t="shared" si="29"/>
        <v/>
      </c>
    </row>
    <row r="341" spans="13:14">
      <c r="M341" s="4">
        <f t="shared" si="28"/>
        <v>0</v>
      </c>
      <c r="N341" s="4" t="str">
        <f t="shared" si="29"/>
        <v/>
      </c>
    </row>
    <row r="342" spans="13:14">
      <c r="M342" s="4">
        <f t="shared" si="28"/>
        <v>0</v>
      </c>
      <c r="N342" s="4" t="str">
        <f t="shared" si="29"/>
        <v/>
      </c>
    </row>
    <row r="343" spans="13:14">
      <c r="M343" s="4">
        <f t="shared" si="28"/>
        <v>0</v>
      </c>
      <c r="N343" s="4" t="str">
        <f t="shared" si="29"/>
        <v/>
      </c>
    </row>
    <row r="344" spans="13:14">
      <c r="M344" s="4">
        <f t="shared" si="28"/>
        <v>0</v>
      </c>
      <c r="N344" s="4" t="str">
        <f t="shared" si="29"/>
        <v/>
      </c>
    </row>
    <row r="345" spans="13:14">
      <c r="M345" s="4">
        <f t="shared" si="28"/>
        <v>0</v>
      </c>
      <c r="N345" s="4" t="str">
        <f t="shared" si="29"/>
        <v/>
      </c>
    </row>
    <row r="346" spans="13:14">
      <c r="M346" s="4">
        <f t="shared" si="28"/>
        <v>0</v>
      </c>
      <c r="N346" s="4" t="str">
        <f t="shared" si="29"/>
        <v/>
      </c>
    </row>
    <row r="347" spans="13:14">
      <c r="M347" s="4">
        <f t="shared" si="28"/>
        <v>0</v>
      </c>
      <c r="N347" s="4" t="str">
        <f t="shared" si="29"/>
        <v/>
      </c>
    </row>
    <row r="348" spans="13:14">
      <c r="M348" s="4">
        <f t="shared" si="28"/>
        <v>0</v>
      </c>
      <c r="N348" s="4" t="str">
        <f t="shared" si="29"/>
        <v/>
      </c>
    </row>
    <row r="349" spans="13:14">
      <c r="M349" s="4">
        <f t="shared" si="28"/>
        <v>0</v>
      </c>
      <c r="N349" s="4" t="str">
        <f t="shared" si="29"/>
        <v/>
      </c>
    </row>
    <row r="350" spans="13:14">
      <c r="M350" s="4">
        <f t="shared" si="28"/>
        <v>0</v>
      </c>
      <c r="N350" s="4" t="str">
        <f t="shared" si="29"/>
        <v/>
      </c>
    </row>
    <row r="351" spans="13:14">
      <c r="M351" s="4">
        <f t="shared" si="28"/>
        <v>0</v>
      </c>
      <c r="N351" s="4" t="str">
        <f t="shared" si="29"/>
        <v/>
      </c>
    </row>
    <row r="352" spans="13:14">
      <c r="M352" s="4">
        <f t="shared" si="28"/>
        <v>0</v>
      </c>
      <c r="N352" s="4" t="str">
        <f t="shared" si="29"/>
        <v/>
      </c>
    </row>
    <row r="353" spans="13:14">
      <c r="M353" s="4">
        <f t="shared" si="28"/>
        <v>0</v>
      </c>
      <c r="N353" s="4" t="str">
        <f t="shared" si="29"/>
        <v/>
      </c>
    </row>
    <row r="354" spans="13:14">
      <c r="M354" s="4">
        <f t="shared" si="28"/>
        <v>0</v>
      </c>
      <c r="N354" s="4" t="str">
        <f t="shared" si="29"/>
        <v/>
      </c>
    </row>
    <row r="355" spans="13:14">
      <c r="M355" s="4">
        <f t="shared" si="28"/>
        <v>0</v>
      </c>
      <c r="N355" s="4" t="str">
        <f t="shared" si="29"/>
        <v/>
      </c>
    </row>
    <row r="356" spans="13:14">
      <c r="M356" s="4">
        <f t="shared" si="28"/>
        <v>0</v>
      </c>
      <c r="N356" s="4" t="str">
        <f t="shared" si="29"/>
        <v/>
      </c>
    </row>
    <row r="357" spans="13:14">
      <c r="M357" s="4">
        <f t="shared" si="28"/>
        <v>0</v>
      </c>
      <c r="N357" s="4" t="str">
        <f t="shared" si="29"/>
        <v/>
      </c>
    </row>
    <row r="358" spans="13:14">
      <c r="M358" s="4">
        <f t="shared" si="28"/>
        <v>0</v>
      </c>
      <c r="N358" s="4" t="str">
        <f t="shared" si="29"/>
        <v/>
      </c>
    </row>
    <row r="359" spans="13:14">
      <c r="M359" s="4">
        <f t="shared" si="28"/>
        <v>0</v>
      </c>
      <c r="N359" s="4" t="str">
        <f t="shared" si="29"/>
        <v/>
      </c>
    </row>
    <row r="360" spans="13:14">
      <c r="M360" s="4">
        <f t="shared" si="28"/>
        <v>0</v>
      </c>
      <c r="N360" s="4" t="str">
        <f t="shared" si="29"/>
        <v/>
      </c>
    </row>
    <row r="361" spans="13:14">
      <c r="M361" s="4">
        <f t="shared" si="28"/>
        <v>0</v>
      </c>
      <c r="N361" s="4" t="str">
        <f t="shared" si="29"/>
        <v/>
      </c>
    </row>
    <row r="362" spans="13:14">
      <c r="M362" s="4">
        <f t="shared" si="28"/>
        <v>0</v>
      </c>
      <c r="N362" s="4" t="str">
        <f t="shared" si="29"/>
        <v/>
      </c>
    </row>
    <row r="363" spans="13:14">
      <c r="M363" s="4">
        <f t="shared" si="28"/>
        <v>0</v>
      </c>
      <c r="N363" s="4" t="str">
        <f t="shared" si="29"/>
        <v/>
      </c>
    </row>
    <row r="364" spans="13:14">
      <c r="M364" s="4">
        <f t="shared" si="28"/>
        <v>0</v>
      </c>
      <c r="N364" s="4" t="str">
        <f t="shared" si="29"/>
        <v/>
      </c>
    </row>
    <row r="365" spans="13:14">
      <c r="M365" s="4">
        <f t="shared" si="28"/>
        <v>0</v>
      </c>
      <c r="N365" s="4" t="str">
        <f t="shared" si="29"/>
        <v/>
      </c>
    </row>
    <row r="366" spans="13:14">
      <c r="M366" s="4">
        <f t="shared" si="28"/>
        <v>0</v>
      </c>
      <c r="N366" s="4" t="str">
        <f t="shared" si="29"/>
        <v/>
      </c>
    </row>
    <row r="367" spans="13:14">
      <c r="M367" s="4">
        <f t="shared" si="28"/>
        <v>0</v>
      </c>
      <c r="N367" s="4" t="str">
        <f t="shared" si="29"/>
        <v/>
      </c>
    </row>
    <row r="368" spans="13:14">
      <c r="M368" s="4">
        <f t="shared" si="28"/>
        <v>0</v>
      </c>
      <c r="N368" s="4" t="str">
        <f t="shared" si="29"/>
        <v/>
      </c>
    </row>
    <row r="369" spans="13:14">
      <c r="M369" s="4">
        <f t="shared" si="28"/>
        <v>0</v>
      </c>
      <c r="N369" s="4" t="str">
        <f t="shared" si="29"/>
        <v/>
      </c>
    </row>
    <row r="370" spans="13:14">
      <c r="M370" s="4">
        <f t="shared" si="28"/>
        <v>0</v>
      </c>
      <c r="N370" s="4" t="str">
        <f t="shared" si="29"/>
        <v/>
      </c>
    </row>
    <row r="371" spans="13:14">
      <c r="M371" s="4">
        <f t="shared" si="28"/>
        <v>0</v>
      </c>
      <c r="N371" s="4" t="str">
        <f t="shared" si="29"/>
        <v/>
      </c>
    </row>
    <row r="372" spans="13:14">
      <c r="M372" s="4">
        <f t="shared" si="28"/>
        <v>0</v>
      </c>
      <c r="N372" s="4" t="str">
        <f t="shared" si="29"/>
        <v/>
      </c>
    </row>
    <row r="373" spans="13:14">
      <c r="M373" s="4">
        <f t="shared" si="28"/>
        <v>0</v>
      </c>
      <c r="N373" s="4" t="str">
        <f t="shared" si="29"/>
        <v/>
      </c>
    </row>
    <row r="374" spans="13:14">
      <c r="M374" s="4">
        <f t="shared" si="28"/>
        <v>0</v>
      </c>
      <c r="N374" s="4" t="str">
        <f t="shared" si="29"/>
        <v/>
      </c>
    </row>
    <row r="375" spans="13:14">
      <c r="M375" s="4">
        <f t="shared" si="28"/>
        <v>0</v>
      </c>
      <c r="N375" s="4" t="str">
        <f t="shared" si="29"/>
        <v/>
      </c>
    </row>
    <row r="376" spans="13:14">
      <c r="M376" s="4">
        <f t="shared" si="28"/>
        <v>0</v>
      </c>
      <c r="N376" s="4" t="str">
        <f t="shared" si="29"/>
        <v/>
      </c>
    </row>
    <row r="377" spans="13:14">
      <c r="M377" s="4">
        <f t="shared" si="28"/>
        <v>0</v>
      </c>
      <c r="N377" s="4" t="str">
        <f t="shared" si="29"/>
        <v/>
      </c>
    </row>
    <row r="378" spans="13:14">
      <c r="M378" s="4">
        <f t="shared" ref="M378:M399" si="30">IF(ISNUMBER(FIND("/",$B382,1)),MID($B382,1,FIND("/",$B382,1)-1),$B382)</f>
        <v>0</v>
      </c>
      <c r="N378" s="4" t="str">
        <f t="shared" ref="N378:N399" si="31">IF(ISNUMBER(FIND("/",$B382,1)),MID($B382,FIND("/",$B382,1)+1,LEN($B382)),"")</f>
        <v/>
      </c>
    </row>
    <row r="379" spans="13:14">
      <c r="M379" s="4">
        <f t="shared" si="30"/>
        <v>0</v>
      </c>
      <c r="N379" s="4" t="str">
        <f t="shared" si="31"/>
        <v/>
      </c>
    </row>
    <row r="380" spans="13:14">
      <c r="M380" s="4">
        <f t="shared" si="30"/>
        <v>0</v>
      </c>
      <c r="N380" s="4" t="str">
        <f t="shared" si="31"/>
        <v/>
      </c>
    </row>
    <row r="381" spans="13:14">
      <c r="M381" s="4">
        <f t="shared" si="30"/>
        <v>0</v>
      </c>
      <c r="N381" s="4" t="str">
        <f t="shared" si="31"/>
        <v/>
      </c>
    </row>
    <row r="382" spans="13:14">
      <c r="M382" s="4">
        <f t="shared" si="30"/>
        <v>0</v>
      </c>
      <c r="N382" s="4" t="str">
        <f t="shared" si="31"/>
        <v/>
      </c>
    </row>
    <row r="383" spans="13:14">
      <c r="M383" s="4">
        <f t="shared" si="30"/>
        <v>0</v>
      </c>
      <c r="N383" s="4" t="str">
        <f t="shared" si="31"/>
        <v/>
      </c>
    </row>
    <row r="384" spans="13:14">
      <c r="M384" s="4">
        <f t="shared" si="30"/>
        <v>0</v>
      </c>
      <c r="N384" s="4" t="str">
        <f t="shared" si="31"/>
        <v/>
      </c>
    </row>
    <row r="385" spans="12:14">
      <c r="M385" s="4">
        <f t="shared" si="30"/>
        <v>0</v>
      </c>
      <c r="N385" s="4" t="str">
        <f t="shared" si="31"/>
        <v/>
      </c>
    </row>
    <row r="386" spans="12:14">
      <c r="M386" s="4">
        <f t="shared" si="30"/>
        <v>0</v>
      </c>
      <c r="N386" s="4" t="str">
        <f t="shared" si="31"/>
        <v/>
      </c>
    </row>
    <row r="387" spans="12:14">
      <c r="M387" s="4">
        <f t="shared" si="30"/>
        <v>0</v>
      </c>
      <c r="N387" s="4" t="str">
        <f t="shared" si="31"/>
        <v/>
      </c>
    </row>
    <row r="388" spans="12:14">
      <c r="M388" s="4">
        <f t="shared" si="30"/>
        <v>0</v>
      </c>
      <c r="N388" s="4" t="str">
        <f t="shared" si="31"/>
        <v/>
      </c>
    </row>
    <row r="389" spans="12:14">
      <c r="M389" s="4">
        <f t="shared" si="30"/>
        <v>0</v>
      </c>
      <c r="N389" s="4" t="str">
        <f t="shared" si="31"/>
        <v/>
      </c>
    </row>
    <row r="390" spans="12:14">
      <c r="M390" s="4">
        <f t="shared" si="30"/>
        <v>0</v>
      </c>
      <c r="N390" s="4" t="str">
        <f t="shared" si="31"/>
        <v/>
      </c>
    </row>
    <row r="391" spans="12:14">
      <c r="M391" s="4">
        <f t="shared" si="30"/>
        <v>0</v>
      </c>
      <c r="N391" s="4" t="str">
        <f t="shared" si="31"/>
        <v/>
      </c>
    </row>
    <row r="392" spans="12:14">
      <c r="L392" s="21"/>
      <c r="M392" s="4">
        <f t="shared" si="30"/>
        <v>0</v>
      </c>
      <c r="N392" s="4" t="str">
        <f t="shared" si="31"/>
        <v/>
      </c>
    </row>
    <row r="393" spans="12:14">
      <c r="L393" s="21"/>
      <c r="M393" s="4">
        <f t="shared" si="30"/>
        <v>0</v>
      </c>
      <c r="N393" s="4" t="str">
        <f t="shared" si="31"/>
        <v/>
      </c>
    </row>
    <row r="394" spans="12:14">
      <c r="L394" s="21"/>
      <c r="M394" s="4">
        <f t="shared" si="30"/>
        <v>0</v>
      </c>
      <c r="N394" s="4" t="str">
        <f t="shared" si="31"/>
        <v/>
      </c>
    </row>
    <row r="395" spans="12:14">
      <c r="L395" s="50"/>
      <c r="M395" s="4">
        <f t="shared" si="30"/>
        <v>0</v>
      </c>
      <c r="N395" s="4" t="str">
        <f t="shared" si="31"/>
        <v/>
      </c>
    </row>
    <row r="396" spans="12:14">
      <c r="L396" s="52"/>
      <c r="M396" s="4">
        <f t="shared" si="30"/>
        <v>0</v>
      </c>
      <c r="N396" s="4" t="str">
        <f t="shared" si="31"/>
        <v/>
      </c>
    </row>
    <row r="397" spans="12:14">
      <c r="L397" s="52"/>
      <c r="M397" s="4">
        <f t="shared" si="30"/>
        <v>0</v>
      </c>
      <c r="N397" s="4" t="str">
        <f t="shared" si="31"/>
        <v/>
      </c>
    </row>
    <row r="398" spans="12:14">
      <c r="L398" s="50"/>
      <c r="M398" s="4">
        <f t="shared" si="30"/>
        <v>0</v>
      </c>
      <c r="N398" s="4" t="str">
        <f t="shared" si="31"/>
        <v/>
      </c>
    </row>
    <row r="399" spans="12:14">
      <c r="L399" s="50"/>
      <c r="M399" s="4">
        <f t="shared" si="30"/>
        <v>0</v>
      </c>
      <c r="N399" s="4" t="str">
        <f t="shared" si="31"/>
        <v/>
      </c>
    </row>
    <row r="400" spans="12:14">
      <c r="L400" s="50"/>
    </row>
    <row r="401" spans="12:12">
      <c r="L401" s="50"/>
    </row>
    <row r="402" spans="12:12">
      <c r="L402" s="51"/>
    </row>
    <row r="403" spans="12:12">
      <c r="L403" s="51"/>
    </row>
  </sheetData>
  <sortState xmlns:xlrd2="http://schemas.microsoft.com/office/spreadsheetml/2017/richdata2" ref="A5:I21">
    <sortCondition ref="D5:D21"/>
  </sortState>
  <mergeCells count="4">
    <mergeCell ref="A1:H1"/>
    <mergeCell ref="A2:G2"/>
    <mergeCell ref="A3:G3"/>
    <mergeCell ref="A123:B123"/>
  </mergeCells>
  <phoneticPr fontId="0" type="noConversion"/>
  <conditionalFormatting sqref="E5">
    <cfRule type="containsText" dxfId="1472" priority="182" operator="containsText" text="CADUCADO">
      <formula>NOT(ISERROR(SEARCH("CADUCADO",E5)))</formula>
    </cfRule>
    <cfRule type="expression" dxfId="1471" priority="183">
      <formula xml:space="preserve"> CADUCADO</formula>
    </cfRule>
  </conditionalFormatting>
  <conditionalFormatting sqref="E5:E9 E13:E42 E122 E77:E84 E89">
    <cfRule type="containsText" dxfId="1470" priority="180" operator="containsText" text="CADUCADO">
      <formula>NOT(ISERROR(SEARCH("CADUCADO",E5)))</formula>
    </cfRule>
  </conditionalFormatting>
  <conditionalFormatting sqref="F6:F9 F13:F42 F122 F77:F84 F89">
    <cfRule type="containsText" dxfId="1469" priority="179" operator="containsText" text="ALERTA">
      <formula>NOT(ISERROR(SEARCH("ALERTA",F6)))</formula>
    </cfRule>
  </conditionalFormatting>
  <conditionalFormatting sqref="F5">
    <cfRule type="containsText" dxfId="1468" priority="177" operator="containsText" text="CADUCADO">
      <formula>NOT(ISERROR(SEARCH("CADUCADO",F5)))</formula>
    </cfRule>
    <cfRule type="expression" dxfId="1467" priority="178">
      <formula xml:space="preserve"> CADUCADO</formula>
    </cfRule>
  </conditionalFormatting>
  <conditionalFormatting sqref="F5 F122 F77:F84 F89">
    <cfRule type="containsText" dxfId="1466" priority="176" operator="containsText" text="ALERTA">
      <formula>NOT(ISERROR(SEARCH("ALERTA",F5)))</formula>
    </cfRule>
  </conditionalFormatting>
  <conditionalFormatting sqref="F5:F9 F13:F42">
    <cfRule type="containsText" dxfId="1465" priority="175" operator="containsText" text="ALERTA">
      <formula>NOT(ISERROR(SEARCH("ALERTA",F5)))</formula>
    </cfRule>
  </conditionalFormatting>
  <conditionalFormatting sqref="E43:E45">
    <cfRule type="containsText" dxfId="1464" priority="174" operator="containsText" text="CADUCADO">
      <formula>NOT(ISERROR(SEARCH("CADUCADO",E43)))</formula>
    </cfRule>
  </conditionalFormatting>
  <conditionalFormatting sqref="F43:F45">
    <cfRule type="containsText" dxfId="1463" priority="173" operator="containsText" text="ALERTA">
      <formula>NOT(ISERROR(SEARCH("ALERTA",F43)))</formula>
    </cfRule>
  </conditionalFormatting>
  <conditionalFormatting sqref="F43:F45">
    <cfRule type="containsText" dxfId="1462" priority="172" operator="containsText" text="ALERTA">
      <formula>NOT(ISERROR(SEARCH("ALERTA",F43)))</formula>
    </cfRule>
  </conditionalFormatting>
  <conditionalFormatting sqref="E46">
    <cfRule type="containsText" dxfId="1461" priority="171" operator="containsText" text="CADUCADO">
      <formula>NOT(ISERROR(SEARCH("CADUCADO",E46)))</formula>
    </cfRule>
  </conditionalFormatting>
  <conditionalFormatting sqref="F46">
    <cfRule type="containsText" dxfId="1460" priority="170" operator="containsText" text="ALERTA">
      <formula>NOT(ISERROR(SEARCH("ALERTA",F46)))</formula>
    </cfRule>
  </conditionalFormatting>
  <conditionalFormatting sqref="F46">
    <cfRule type="containsText" dxfId="1459" priority="169" operator="containsText" text="ALERTA">
      <formula>NOT(ISERROR(SEARCH("ALERTA",F46)))</formula>
    </cfRule>
  </conditionalFormatting>
  <conditionalFormatting sqref="E47:E48">
    <cfRule type="containsText" dxfId="1458" priority="168" operator="containsText" text="CADUCADO">
      <formula>NOT(ISERROR(SEARCH("CADUCADO",E47)))</formula>
    </cfRule>
  </conditionalFormatting>
  <conditionalFormatting sqref="F47:F48">
    <cfRule type="containsText" dxfId="1457" priority="167" operator="containsText" text="ALERTA">
      <formula>NOT(ISERROR(SEARCH("ALERTA",F47)))</formula>
    </cfRule>
  </conditionalFormatting>
  <conditionalFormatting sqref="F47:F48">
    <cfRule type="containsText" dxfId="1456" priority="166" operator="containsText" text="ALERTA">
      <formula>NOT(ISERROR(SEARCH("ALERTA",F47)))</formula>
    </cfRule>
  </conditionalFormatting>
  <conditionalFormatting sqref="E49">
    <cfRule type="containsText" dxfId="1455" priority="165" operator="containsText" text="CADUCADO">
      <formula>NOT(ISERROR(SEARCH("CADUCADO",E49)))</formula>
    </cfRule>
  </conditionalFormatting>
  <conditionalFormatting sqref="F49">
    <cfRule type="containsText" dxfId="1454" priority="164" operator="containsText" text="ALERTA">
      <formula>NOT(ISERROR(SEARCH("ALERTA",F49)))</formula>
    </cfRule>
  </conditionalFormatting>
  <conditionalFormatting sqref="F49">
    <cfRule type="containsText" dxfId="1453" priority="163" operator="containsText" text="ALERTA">
      <formula>NOT(ISERROR(SEARCH("ALERTA",F49)))</formula>
    </cfRule>
  </conditionalFormatting>
  <conditionalFormatting sqref="E50">
    <cfRule type="containsText" dxfId="1452" priority="162" operator="containsText" text="CADUCADO">
      <formula>NOT(ISERROR(SEARCH("CADUCADO",E50)))</formula>
    </cfRule>
  </conditionalFormatting>
  <conditionalFormatting sqref="F50">
    <cfRule type="containsText" dxfId="1451" priority="161" operator="containsText" text="ALERTA">
      <formula>NOT(ISERROR(SEARCH("ALERTA",F50)))</formula>
    </cfRule>
  </conditionalFormatting>
  <conditionalFormatting sqref="F50">
    <cfRule type="containsText" dxfId="1450" priority="160" operator="containsText" text="ALERTA">
      <formula>NOT(ISERROR(SEARCH("ALERTA",F50)))</formula>
    </cfRule>
  </conditionalFormatting>
  <conditionalFormatting sqref="E51">
    <cfRule type="containsText" dxfId="1449" priority="159" operator="containsText" text="CADUCADO">
      <formula>NOT(ISERROR(SEARCH("CADUCADO",E51)))</formula>
    </cfRule>
  </conditionalFormatting>
  <conditionalFormatting sqref="F51">
    <cfRule type="containsText" dxfId="1448" priority="158" operator="containsText" text="ALERTA">
      <formula>NOT(ISERROR(SEARCH("ALERTA",F51)))</formula>
    </cfRule>
  </conditionalFormatting>
  <conditionalFormatting sqref="F51">
    <cfRule type="containsText" dxfId="1447" priority="157" operator="containsText" text="ALERTA">
      <formula>NOT(ISERROR(SEARCH("ALERTA",F51)))</formula>
    </cfRule>
  </conditionalFormatting>
  <conditionalFormatting sqref="E52">
    <cfRule type="containsText" dxfId="1446" priority="156" operator="containsText" text="CADUCADO">
      <formula>NOT(ISERROR(SEARCH("CADUCADO",E52)))</formula>
    </cfRule>
  </conditionalFormatting>
  <conditionalFormatting sqref="F52">
    <cfRule type="containsText" dxfId="1445" priority="155" operator="containsText" text="ALERTA">
      <formula>NOT(ISERROR(SEARCH("ALERTA",F52)))</formula>
    </cfRule>
  </conditionalFormatting>
  <conditionalFormatting sqref="F52">
    <cfRule type="containsText" dxfId="1444" priority="154" operator="containsText" text="ALERTA">
      <formula>NOT(ISERROR(SEARCH("ALERTA",F52)))</formula>
    </cfRule>
  </conditionalFormatting>
  <conditionalFormatting sqref="E53">
    <cfRule type="containsText" dxfId="1443" priority="153" operator="containsText" text="CADUCADO">
      <formula>NOT(ISERROR(SEARCH("CADUCADO",E53)))</formula>
    </cfRule>
  </conditionalFormatting>
  <conditionalFormatting sqref="F53">
    <cfRule type="containsText" dxfId="1442" priority="152" operator="containsText" text="ALERTA">
      <formula>NOT(ISERROR(SEARCH("ALERTA",F53)))</formula>
    </cfRule>
  </conditionalFormatting>
  <conditionalFormatting sqref="F53">
    <cfRule type="containsText" dxfId="1441" priority="151" operator="containsText" text="ALERTA">
      <formula>NOT(ISERROR(SEARCH("ALERTA",F53)))</formula>
    </cfRule>
  </conditionalFormatting>
  <conditionalFormatting sqref="E54">
    <cfRule type="containsText" dxfId="1440" priority="150" operator="containsText" text="CADUCADO">
      <formula>NOT(ISERROR(SEARCH("CADUCADO",E54)))</formula>
    </cfRule>
  </conditionalFormatting>
  <conditionalFormatting sqref="F54">
    <cfRule type="containsText" dxfId="1439" priority="149" operator="containsText" text="ALERTA">
      <formula>NOT(ISERROR(SEARCH("ALERTA",F54)))</formula>
    </cfRule>
  </conditionalFormatting>
  <conditionalFormatting sqref="F54">
    <cfRule type="containsText" dxfId="1438" priority="148" operator="containsText" text="ALERTA">
      <formula>NOT(ISERROR(SEARCH("ALERTA",F54)))</formula>
    </cfRule>
  </conditionalFormatting>
  <conditionalFormatting sqref="E55:E63">
    <cfRule type="containsText" dxfId="1437" priority="147" operator="containsText" text="CADUCADO">
      <formula>NOT(ISERROR(SEARCH("CADUCADO",E55)))</formula>
    </cfRule>
  </conditionalFormatting>
  <conditionalFormatting sqref="F55:F63">
    <cfRule type="containsText" dxfId="1436" priority="146" operator="containsText" text="ALERTA">
      <formula>NOT(ISERROR(SEARCH("ALERTA",F55)))</formula>
    </cfRule>
  </conditionalFormatting>
  <conditionalFormatting sqref="F55:F63">
    <cfRule type="containsText" dxfId="1435" priority="145" operator="containsText" text="ALERTA">
      <formula>NOT(ISERROR(SEARCH("ALERTA",F55)))</formula>
    </cfRule>
  </conditionalFormatting>
  <conditionalFormatting sqref="E10">
    <cfRule type="containsText" dxfId="1434" priority="144" operator="containsText" text="CADUCADO">
      <formula>NOT(ISERROR(SEARCH("CADUCADO",E10)))</formula>
    </cfRule>
  </conditionalFormatting>
  <conditionalFormatting sqref="F10">
    <cfRule type="containsText" dxfId="1433" priority="143" operator="containsText" text="ALERTA">
      <formula>NOT(ISERROR(SEARCH("ALERTA",F10)))</formula>
    </cfRule>
  </conditionalFormatting>
  <conditionalFormatting sqref="F10">
    <cfRule type="containsText" dxfId="1432" priority="142" operator="containsText" text="ALERTA">
      <formula>NOT(ISERROR(SEARCH("ALERTA",F10)))</formula>
    </cfRule>
  </conditionalFormatting>
  <conditionalFormatting sqref="E11">
    <cfRule type="containsText" dxfId="1431" priority="141" operator="containsText" text="CADUCADO">
      <formula>NOT(ISERROR(SEARCH("CADUCADO",E11)))</formula>
    </cfRule>
  </conditionalFormatting>
  <conditionalFormatting sqref="F11">
    <cfRule type="containsText" dxfId="1430" priority="140" operator="containsText" text="ALERTA">
      <formula>NOT(ISERROR(SEARCH("ALERTA",F11)))</formula>
    </cfRule>
  </conditionalFormatting>
  <conditionalFormatting sqref="F11">
    <cfRule type="containsText" dxfId="1429" priority="139" operator="containsText" text="ALERTA">
      <formula>NOT(ISERROR(SEARCH("ALERTA",F11)))</formula>
    </cfRule>
  </conditionalFormatting>
  <conditionalFormatting sqref="E12">
    <cfRule type="containsText" dxfId="1428" priority="138" operator="containsText" text="CADUCADO">
      <formula>NOT(ISERROR(SEARCH("CADUCADO",E12)))</formula>
    </cfRule>
  </conditionalFormatting>
  <conditionalFormatting sqref="F12">
    <cfRule type="containsText" dxfId="1427" priority="137" operator="containsText" text="ALERTA">
      <formula>NOT(ISERROR(SEARCH("ALERTA",F12)))</formula>
    </cfRule>
  </conditionalFormatting>
  <conditionalFormatting sqref="F12">
    <cfRule type="containsText" dxfId="1426" priority="136" operator="containsText" text="ALERTA">
      <formula>NOT(ISERROR(SEARCH("ALERTA",F12)))</formula>
    </cfRule>
  </conditionalFormatting>
  <conditionalFormatting sqref="E56:E63">
    <cfRule type="containsText" dxfId="1425" priority="135" operator="containsText" text="CADUCADO">
      <formula>NOT(ISERROR(SEARCH("CADUCADO",E56)))</formula>
    </cfRule>
  </conditionalFormatting>
  <conditionalFormatting sqref="F56:F63">
    <cfRule type="containsText" dxfId="1424" priority="134" operator="containsText" text="ALERTA">
      <formula>NOT(ISERROR(SEARCH("ALERTA",F56)))</formula>
    </cfRule>
  </conditionalFormatting>
  <conditionalFormatting sqref="F56:F63">
    <cfRule type="containsText" dxfId="1423" priority="133" operator="containsText" text="ALERTA">
      <formula>NOT(ISERROR(SEARCH("ALERTA",F56)))</formula>
    </cfRule>
  </conditionalFormatting>
  <conditionalFormatting sqref="E64 E66">
    <cfRule type="containsText" dxfId="1422" priority="132" operator="containsText" text="CADUCADO">
      <formula>NOT(ISERROR(SEARCH("CADUCADO",E64)))</formula>
    </cfRule>
  </conditionalFormatting>
  <conditionalFormatting sqref="F64 F66">
    <cfRule type="containsText" dxfId="1421" priority="131" operator="containsText" text="ALERTA">
      <formula>NOT(ISERROR(SEARCH("ALERTA",F64)))</formula>
    </cfRule>
  </conditionalFormatting>
  <conditionalFormatting sqref="F64 F66">
    <cfRule type="containsText" dxfId="1420" priority="130" operator="containsText" text="ALERTA">
      <formula>NOT(ISERROR(SEARCH("ALERTA",F64)))</formula>
    </cfRule>
  </conditionalFormatting>
  <conditionalFormatting sqref="E64 E66">
    <cfRule type="containsText" dxfId="1419" priority="129" operator="containsText" text="CADUCADO">
      <formula>NOT(ISERROR(SEARCH("CADUCADO",E64)))</formula>
    </cfRule>
  </conditionalFormatting>
  <conditionalFormatting sqref="F64 F66">
    <cfRule type="containsText" dxfId="1418" priority="128" operator="containsText" text="ALERTA">
      <formula>NOT(ISERROR(SEARCH("ALERTA",F64)))</formula>
    </cfRule>
  </conditionalFormatting>
  <conditionalFormatting sqref="F64 F66">
    <cfRule type="containsText" dxfId="1417" priority="127" operator="containsText" text="ALERTA">
      <formula>NOT(ISERROR(SEARCH("ALERTA",F64)))</formula>
    </cfRule>
  </conditionalFormatting>
  <conditionalFormatting sqref="E65">
    <cfRule type="containsText" dxfId="1416" priority="126" operator="containsText" text="CADUCADO">
      <formula>NOT(ISERROR(SEARCH("CADUCADO",E65)))</formula>
    </cfRule>
  </conditionalFormatting>
  <conditionalFormatting sqref="F65">
    <cfRule type="containsText" dxfId="1415" priority="125" operator="containsText" text="ALERTA">
      <formula>NOT(ISERROR(SEARCH("ALERTA",F65)))</formula>
    </cfRule>
  </conditionalFormatting>
  <conditionalFormatting sqref="F65">
    <cfRule type="containsText" dxfId="1414" priority="124" operator="containsText" text="ALERTA">
      <formula>NOT(ISERROR(SEARCH("ALERTA",F65)))</formula>
    </cfRule>
  </conditionalFormatting>
  <conditionalFormatting sqref="E65">
    <cfRule type="containsText" dxfId="1413" priority="123" operator="containsText" text="CADUCADO">
      <formula>NOT(ISERROR(SEARCH("CADUCADO",E65)))</formula>
    </cfRule>
  </conditionalFormatting>
  <conditionalFormatting sqref="F65">
    <cfRule type="containsText" dxfId="1412" priority="122" operator="containsText" text="ALERTA">
      <formula>NOT(ISERROR(SEARCH("ALERTA",F65)))</formula>
    </cfRule>
  </conditionalFormatting>
  <conditionalFormatting sqref="F65">
    <cfRule type="containsText" dxfId="1411" priority="121" operator="containsText" text="ALERTA">
      <formula>NOT(ISERROR(SEARCH("ALERTA",F65)))</formula>
    </cfRule>
  </conditionalFormatting>
  <conditionalFormatting sqref="E67:E69 E77:E84 E71:E74">
    <cfRule type="containsText" dxfId="1410" priority="120" operator="containsText" text="CADUCADO">
      <formula>NOT(ISERROR(SEARCH("CADUCADO",E67)))</formula>
    </cfRule>
  </conditionalFormatting>
  <conditionalFormatting sqref="F67:F69 F77:F84 F71:F74">
    <cfRule type="containsText" dxfId="1409" priority="119" operator="containsText" text="ALERTA">
      <formula>NOT(ISERROR(SEARCH("ALERTA",F67)))</formula>
    </cfRule>
  </conditionalFormatting>
  <conditionalFormatting sqref="F67:F69 F77:F84 F71:F74">
    <cfRule type="containsText" dxfId="1408" priority="118" operator="containsText" text="ALERTA">
      <formula>NOT(ISERROR(SEARCH("ALERTA",F67)))</formula>
    </cfRule>
  </conditionalFormatting>
  <conditionalFormatting sqref="E67:E69 E77:E84 E71:E74">
    <cfRule type="containsText" dxfId="1407" priority="117" operator="containsText" text="CADUCADO">
      <formula>NOT(ISERROR(SEARCH("CADUCADO",E67)))</formula>
    </cfRule>
  </conditionalFormatting>
  <conditionalFormatting sqref="F67:F69 F77:F84 F71:F74">
    <cfRule type="containsText" dxfId="1406" priority="116" operator="containsText" text="ALERTA">
      <formula>NOT(ISERROR(SEARCH("ALERTA",F67)))</formula>
    </cfRule>
  </conditionalFormatting>
  <conditionalFormatting sqref="F67:F69 F77:F84 F71:F74">
    <cfRule type="containsText" dxfId="1405" priority="115" operator="containsText" text="ALERTA">
      <formula>NOT(ISERROR(SEARCH("ALERTA",F67)))</formula>
    </cfRule>
  </conditionalFormatting>
  <conditionalFormatting sqref="E90:E99">
    <cfRule type="containsText" dxfId="1404" priority="102" operator="containsText" text="CADUCADO">
      <formula>NOT(ISERROR(SEARCH("CADUCADO",E90)))</formula>
    </cfRule>
  </conditionalFormatting>
  <conditionalFormatting sqref="F90:F99">
    <cfRule type="containsText" dxfId="1403" priority="101" operator="containsText" text="ALERTA">
      <formula>NOT(ISERROR(SEARCH("ALERTA",F90)))</formula>
    </cfRule>
  </conditionalFormatting>
  <conditionalFormatting sqref="F90:F99">
    <cfRule type="containsText" dxfId="1402" priority="100" operator="containsText" text="ALERTA">
      <formula>NOT(ISERROR(SEARCH("ALERTA",F90)))</formula>
    </cfRule>
  </conditionalFormatting>
  <conditionalFormatting sqref="E90:E99">
    <cfRule type="containsText" dxfId="1401" priority="99" operator="containsText" text="CADUCADO">
      <formula>NOT(ISERROR(SEARCH("CADUCADO",E90)))</formula>
    </cfRule>
  </conditionalFormatting>
  <conditionalFormatting sqref="F90:F99">
    <cfRule type="containsText" dxfId="1400" priority="98" operator="containsText" text="ALERTA">
      <formula>NOT(ISERROR(SEARCH("ALERTA",F90)))</formula>
    </cfRule>
  </conditionalFormatting>
  <conditionalFormatting sqref="F90:F99">
    <cfRule type="containsText" dxfId="1399" priority="97" operator="containsText" text="ALERTA">
      <formula>NOT(ISERROR(SEARCH("ALERTA",F90)))</formula>
    </cfRule>
  </conditionalFormatting>
  <conditionalFormatting sqref="E100:E103 E121">
    <cfRule type="containsText" dxfId="1398" priority="108" operator="containsText" text="CADUCADO">
      <formula>NOT(ISERROR(SEARCH("CADUCADO",E100)))</formula>
    </cfRule>
  </conditionalFormatting>
  <conditionalFormatting sqref="F100:F103 F121">
    <cfRule type="containsText" dxfId="1397" priority="107" operator="containsText" text="ALERTA">
      <formula>NOT(ISERROR(SEARCH("ALERTA",F100)))</formula>
    </cfRule>
  </conditionalFormatting>
  <conditionalFormatting sqref="F100:F103 F121">
    <cfRule type="containsText" dxfId="1396" priority="106" operator="containsText" text="ALERTA">
      <formula>NOT(ISERROR(SEARCH("ALERTA",F100)))</formula>
    </cfRule>
  </conditionalFormatting>
  <conditionalFormatting sqref="E100:E103 E121">
    <cfRule type="containsText" dxfId="1395" priority="105" operator="containsText" text="CADUCADO">
      <formula>NOT(ISERROR(SEARCH("CADUCADO",E100)))</formula>
    </cfRule>
  </conditionalFormatting>
  <conditionalFormatting sqref="F100:F103 F121">
    <cfRule type="containsText" dxfId="1394" priority="104" operator="containsText" text="ALERTA">
      <formula>NOT(ISERROR(SEARCH("ALERTA",F100)))</formula>
    </cfRule>
  </conditionalFormatting>
  <conditionalFormatting sqref="F100:F103 F121">
    <cfRule type="containsText" dxfId="1393" priority="103" operator="containsText" text="ALERTA">
      <formula>NOT(ISERROR(SEARCH("ALERTA",F100)))</formula>
    </cfRule>
  </conditionalFormatting>
  <conditionalFormatting sqref="E86:E88">
    <cfRule type="containsText" dxfId="1392" priority="90" operator="containsText" text="CADUCADO">
      <formula>NOT(ISERROR(SEARCH("CADUCADO",E86)))</formula>
    </cfRule>
  </conditionalFormatting>
  <conditionalFormatting sqref="F86:F88">
    <cfRule type="containsText" dxfId="1391" priority="89" operator="containsText" text="ALERTA">
      <formula>NOT(ISERROR(SEARCH("ALERTA",F86)))</formula>
    </cfRule>
  </conditionalFormatting>
  <conditionalFormatting sqref="F86:F88">
    <cfRule type="containsText" dxfId="1390" priority="88" operator="containsText" text="ALERTA">
      <formula>NOT(ISERROR(SEARCH("ALERTA",F86)))</formula>
    </cfRule>
  </conditionalFormatting>
  <conditionalFormatting sqref="E86:E88">
    <cfRule type="containsText" dxfId="1389" priority="87" operator="containsText" text="CADUCADO">
      <formula>NOT(ISERROR(SEARCH("CADUCADO",E86)))</formula>
    </cfRule>
  </conditionalFormatting>
  <conditionalFormatting sqref="F86:F88">
    <cfRule type="containsText" dxfId="1388" priority="86" operator="containsText" text="ALERTA">
      <formula>NOT(ISERROR(SEARCH("ALERTA",F86)))</formula>
    </cfRule>
  </conditionalFormatting>
  <conditionalFormatting sqref="F86:F88">
    <cfRule type="containsText" dxfId="1387" priority="85" operator="containsText" text="ALERTA">
      <formula>NOT(ISERROR(SEARCH("ALERTA",F86)))</formula>
    </cfRule>
  </conditionalFormatting>
  <conditionalFormatting sqref="E85">
    <cfRule type="containsText" dxfId="1386" priority="96" operator="containsText" text="CADUCADO">
      <formula>NOT(ISERROR(SEARCH("CADUCADO",E85)))</formula>
    </cfRule>
  </conditionalFormatting>
  <conditionalFormatting sqref="F85">
    <cfRule type="containsText" dxfId="1385" priority="95" operator="containsText" text="ALERTA">
      <formula>NOT(ISERROR(SEARCH("ALERTA",F85)))</formula>
    </cfRule>
  </conditionalFormatting>
  <conditionalFormatting sqref="F85">
    <cfRule type="containsText" dxfId="1384" priority="94" operator="containsText" text="ALERTA">
      <formula>NOT(ISERROR(SEARCH("ALERTA",F85)))</formula>
    </cfRule>
  </conditionalFormatting>
  <conditionalFormatting sqref="E85">
    <cfRule type="containsText" dxfId="1383" priority="93" operator="containsText" text="CADUCADO">
      <formula>NOT(ISERROR(SEARCH("CADUCADO",E85)))</formula>
    </cfRule>
  </conditionalFormatting>
  <conditionalFormatting sqref="F85">
    <cfRule type="containsText" dxfId="1382" priority="92" operator="containsText" text="ALERTA">
      <formula>NOT(ISERROR(SEARCH("ALERTA",F85)))</formula>
    </cfRule>
  </conditionalFormatting>
  <conditionalFormatting sqref="F85">
    <cfRule type="containsText" dxfId="1381" priority="91" operator="containsText" text="ALERTA">
      <formula>NOT(ISERROR(SEARCH("ALERTA",F85)))</formula>
    </cfRule>
  </conditionalFormatting>
  <conditionalFormatting sqref="E76">
    <cfRule type="containsText" dxfId="1380" priority="84" operator="containsText" text="CADUCADO">
      <formula>NOT(ISERROR(SEARCH("CADUCADO",E76)))</formula>
    </cfRule>
  </conditionalFormatting>
  <conditionalFormatting sqref="F76">
    <cfRule type="containsText" dxfId="1379" priority="83" operator="containsText" text="ALERTA">
      <formula>NOT(ISERROR(SEARCH("ALERTA",F76)))</formula>
    </cfRule>
  </conditionalFormatting>
  <conditionalFormatting sqref="F76">
    <cfRule type="containsText" dxfId="1378" priority="82" operator="containsText" text="ALERTA">
      <formula>NOT(ISERROR(SEARCH("ALERTA",F76)))</formula>
    </cfRule>
  </conditionalFormatting>
  <conditionalFormatting sqref="E76">
    <cfRule type="containsText" dxfId="1377" priority="81" operator="containsText" text="CADUCADO">
      <formula>NOT(ISERROR(SEARCH("CADUCADO",E76)))</formula>
    </cfRule>
  </conditionalFormatting>
  <conditionalFormatting sqref="F76">
    <cfRule type="containsText" dxfId="1376" priority="80" operator="containsText" text="ALERTA">
      <formula>NOT(ISERROR(SEARCH("ALERTA",F76)))</formula>
    </cfRule>
  </conditionalFormatting>
  <conditionalFormatting sqref="F76">
    <cfRule type="containsText" dxfId="1375" priority="79" operator="containsText" text="ALERTA">
      <formula>NOT(ISERROR(SEARCH("ALERTA",F76)))</formula>
    </cfRule>
  </conditionalFormatting>
  <conditionalFormatting sqref="E70">
    <cfRule type="containsText" dxfId="1374" priority="78" operator="containsText" text="CADUCADO">
      <formula>NOT(ISERROR(SEARCH("CADUCADO",E70)))</formula>
    </cfRule>
  </conditionalFormatting>
  <conditionalFormatting sqref="F70">
    <cfRule type="containsText" dxfId="1373" priority="77" operator="containsText" text="ALERTA">
      <formula>NOT(ISERROR(SEARCH("ALERTA",F70)))</formula>
    </cfRule>
  </conditionalFormatting>
  <conditionalFormatting sqref="F70">
    <cfRule type="containsText" dxfId="1372" priority="76" operator="containsText" text="ALERTA">
      <formula>NOT(ISERROR(SEARCH("ALERTA",F70)))</formula>
    </cfRule>
  </conditionalFormatting>
  <conditionalFormatting sqref="E70">
    <cfRule type="containsText" dxfId="1371" priority="75" operator="containsText" text="CADUCADO">
      <formula>NOT(ISERROR(SEARCH("CADUCADO",E70)))</formula>
    </cfRule>
  </conditionalFormatting>
  <conditionalFormatting sqref="F70">
    <cfRule type="containsText" dxfId="1370" priority="74" operator="containsText" text="ALERTA">
      <formula>NOT(ISERROR(SEARCH("ALERTA",F70)))</formula>
    </cfRule>
  </conditionalFormatting>
  <conditionalFormatting sqref="F70">
    <cfRule type="containsText" dxfId="1369" priority="73" operator="containsText" text="ALERTA">
      <formula>NOT(ISERROR(SEARCH("ALERTA",F70)))</formula>
    </cfRule>
  </conditionalFormatting>
  <conditionalFormatting sqref="E75">
    <cfRule type="containsText" dxfId="1368" priority="72" operator="containsText" text="CADUCADO">
      <formula>NOT(ISERROR(SEARCH("CADUCADO",E75)))</formula>
    </cfRule>
  </conditionalFormatting>
  <conditionalFormatting sqref="F75">
    <cfRule type="containsText" dxfId="1367" priority="71" operator="containsText" text="ALERTA">
      <formula>NOT(ISERROR(SEARCH("ALERTA",F75)))</formula>
    </cfRule>
  </conditionalFormatting>
  <conditionalFormatting sqref="F75">
    <cfRule type="containsText" dxfId="1366" priority="70" operator="containsText" text="ALERTA">
      <formula>NOT(ISERROR(SEARCH("ALERTA",F75)))</formula>
    </cfRule>
  </conditionalFormatting>
  <conditionalFormatting sqref="E75">
    <cfRule type="containsText" dxfId="1365" priority="69" operator="containsText" text="CADUCADO">
      <formula>NOT(ISERROR(SEARCH("CADUCADO",E75)))</formula>
    </cfRule>
  </conditionalFormatting>
  <conditionalFormatting sqref="F75">
    <cfRule type="containsText" dxfId="1364" priority="68" operator="containsText" text="ALERTA">
      <formula>NOT(ISERROR(SEARCH("ALERTA",F75)))</formula>
    </cfRule>
  </conditionalFormatting>
  <conditionalFormatting sqref="F75">
    <cfRule type="containsText" dxfId="1363" priority="67" operator="containsText" text="ALERTA">
      <formula>NOT(ISERROR(SEARCH("ALERTA",F75)))</formula>
    </cfRule>
  </conditionalFormatting>
  <conditionalFormatting sqref="E104:E106 E120">
    <cfRule type="containsText" dxfId="1362" priority="60" operator="containsText" text="CADUCADO">
      <formula>NOT(ISERROR(SEARCH("CADUCADO",E104)))</formula>
    </cfRule>
  </conditionalFormatting>
  <conditionalFormatting sqref="F104:F106 F120">
    <cfRule type="containsText" dxfId="1361" priority="59" operator="containsText" text="ALERTA">
      <formula>NOT(ISERROR(SEARCH("ALERTA",F104)))</formula>
    </cfRule>
  </conditionalFormatting>
  <conditionalFormatting sqref="F104:F106 F120">
    <cfRule type="containsText" dxfId="1360" priority="58" operator="containsText" text="ALERTA">
      <formula>NOT(ISERROR(SEARCH("ALERTA",F104)))</formula>
    </cfRule>
  </conditionalFormatting>
  <conditionalFormatting sqref="E104:E106 E120">
    <cfRule type="containsText" dxfId="1359" priority="57" operator="containsText" text="CADUCADO">
      <formula>NOT(ISERROR(SEARCH("CADUCADO",E104)))</formula>
    </cfRule>
  </conditionalFormatting>
  <conditionalFormatting sqref="F104:F106 F120">
    <cfRule type="containsText" dxfId="1358" priority="56" operator="containsText" text="ALERTA">
      <formula>NOT(ISERROR(SEARCH("ALERTA",F104)))</formula>
    </cfRule>
  </conditionalFormatting>
  <conditionalFormatting sqref="F104:F106 F120">
    <cfRule type="containsText" dxfId="1357" priority="55" operator="containsText" text="ALERTA">
      <formula>NOT(ISERROR(SEARCH("ALERTA",F104)))</formula>
    </cfRule>
  </conditionalFormatting>
  <conditionalFormatting sqref="E108:E109">
    <cfRule type="containsText" dxfId="1356" priority="48" operator="containsText" text="CADUCADO">
      <formula>NOT(ISERROR(SEARCH("CADUCADO",E108)))</formula>
    </cfRule>
  </conditionalFormatting>
  <conditionalFormatting sqref="F108:F109">
    <cfRule type="containsText" dxfId="1355" priority="47" operator="containsText" text="ALERTA">
      <formula>NOT(ISERROR(SEARCH("ALERTA",F108)))</formula>
    </cfRule>
  </conditionalFormatting>
  <conditionalFormatting sqref="F108:F109">
    <cfRule type="containsText" dxfId="1354" priority="46" operator="containsText" text="ALERTA">
      <formula>NOT(ISERROR(SEARCH("ALERTA",F108)))</formula>
    </cfRule>
  </conditionalFormatting>
  <conditionalFormatting sqref="E108:E109">
    <cfRule type="containsText" dxfId="1353" priority="45" operator="containsText" text="CADUCADO">
      <formula>NOT(ISERROR(SEARCH("CADUCADO",E108)))</formula>
    </cfRule>
  </conditionalFormatting>
  <conditionalFormatting sqref="F108:F109">
    <cfRule type="containsText" dxfId="1352" priority="44" operator="containsText" text="ALERTA">
      <formula>NOT(ISERROR(SEARCH("ALERTA",F108)))</formula>
    </cfRule>
  </conditionalFormatting>
  <conditionalFormatting sqref="F108:F109">
    <cfRule type="containsText" dxfId="1351" priority="43" operator="containsText" text="ALERTA">
      <formula>NOT(ISERROR(SEARCH("ALERTA",F108)))</formula>
    </cfRule>
  </conditionalFormatting>
  <conditionalFormatting sqref="E107">
    <cfRule type="containsText" dxfId="1350" priority="54" operator="containsText" text="CADUCADO">
      <formula>NOT(ISERROR(SEARCH("CADUCADO",E107)))</formula>
    </cfRule>
  </conditionalFormatting>
  <conditionalFormatting sqref="F107">
    <cfRule type="containsText" dxfId="1349" priority="53" operator="containsText" text="ALERTA">
      <formula>NOT(ISERROR(SEARCH("ALERTA",F107)))</formula>
    </cfRule>
  </conditionalFormatting>
  <conditionalFormatting sqref="F107">
    <cfRule type="containsText" dxfId="1348" priority="52" operator="containsText" text="ALERTA">
      <formula>NOT(ISERROR(SEARCH("ALERTA",F107)))</formula>
    </cfRule>
  </conditionalFormatting>
  <conditionalFormatting sqref="E107">
    <cfRule type="containsText" dxfId="1347" priority="51" operator="containsText" text="CADUCADO">
      <formula>NOT(ISERROR(SEARCH("CADUCADO",E107)))</formula>
    </cfRule>
  </conditionalFormatting>
  <conditionalFormatting sqref="F107">
    <cfRule type="containsText" dxfId="1346" priority="50" operator="containsText" text="ALERTA">
      <formula>NOT(ISERROR(SEARCH("ALERTA",F107)))</formula>
    </cfRule>
  </conditionalFormatting>
  <conditionalFormatting sqref="F107">
    <cfRule type="containsText" dxfId="1345" priority="49" operator="containsText" text="ALERTA">
      <formula>NOT(ISERROR(SEARCH("ALERTA",F107)))</formula>
    </cfRule>
  </conditionalFormatting>
  <conditionalFormatting sqref="E110">
    <cfRule type="containsText" dxfId="1344" priority="42" operator="containsText" text="CADUCADO">
      <formula>NOT(ISERROR(SEARCH("CADUCADO",E110)))</formula>
    </cfRule>
  </conditionalFormatting>
  <conditionalFormatting sqref="F110">
    <cfRule type="containsText" dxfId="1343" priority="41" operator="containsText" text="ALERTA">
      <formula>NOT(ISERROR(SEARCH("ALERTA",F110)))</formula>
    </cfRule>
  </conditionalFormatting>
  <conditionalFormatting sqref="F110">
    <cfRule type="containsText" dxfId="1342" priority="40" operator="containsText" text="ALERTA">
      <formula>NOT(ISERROR(SEARCH("ALERTA",F110)))</formula>
    </cfRule>
  </conditionalFormatting>
  <conditionalFormatting sqref="E110">
    <cfRule type="containsText" dxfId="1341" priority="39" operator="containsText" text="CADUCADO">
      <formula>NOT(ISERROR(SEARCH("CADUCADO",E110)))</formula>
    </cfRule>
  </conditionalFormatting>
  <conditionalFormatting sqref="F110">
    <cfRule type="containsText" dxfId="1340" priority="38" operator="containsText" text="ALERTA">
      <formula>NOT(ISERROR(SEARCH("ALERTA",F110)))</formula>
    </cfRule>
  </conditionalFormatting>
  <conditionalFormatting sqref="F110">
    <cfRule type="containsText" dxfId="1339" priority="37" operator="containsText" text="ALERTA">
      <formula>NOT(ISERROR(SEARCH("ALERTA",F110)))</formula>
    </cfRule>
  </conditionalFormatting>
  <conditionalFormatting sqref="E114">
    <cfRule type="containsText" dxfId="1338" priority="24" operator="containsText" text="CADUCADO">
      <formula>NOT(ISERROR(SEARCH("CADUCADO",E114)))</formula>
    </cfRule>
  </conditionalFormatting>
  <conditionalFormatting sqref="F114">
    <cfRule type="containsText" dxfId="1337" priority="23" operator="containsText" text="ALERTA">
      <formula>NOT(ISERROR(SEARCH("ALERTA",F114)))</formula>
    </cfRule>
  </conditionalFormatting>
  <conditionalFormatting sqref="F114">
    <cfRule type="containsText" dxfId="1336" priority="22" operator="containsText" text="ALERTA">
      <formula>NOT(ISERROR(SEARCH("ALERTA",F114)))</formula>
    </cfRule>
  </conditionalFormatting>
  <conditionalFormatting sqref="E114">
    <cfRule type="containsText" dxfId="1335" priority="21" operator="containsText" text="CADUCADO">
      <formula>NOT(ISERROR(SEARCH("CADUCADO",E114)))</formula>
    </cfRule>
  </conditionalFormatting>
  <conditionalFormatting sqref="F114">
    <cfRule type="containsText" dxfId="1334" priority="20" operator="containsText" text="ALERTA">
      <formula>NOT(ISERROR(SEARCH("ALERTA",F114)))</formula>
    </cfRule>
  </conditionalFormatting>
  <conditionalFormatting sqref="F114">
    <cfRule type="containsText" dxfId="1333" priority="19" operator="containsText" text="ALERTA">
      <formula>NOT(ISERROR(SEARCH("ALERTA",F114)))</formula>
    </cfRule>
  </conditionalFormatting>
  <conditionalFormatting sqref="E112:E113">
    <cfRule type="containsText" dxfId="1332" priority="30" operator="containsText" text="CADUCADO">
      <formula>NOT(ISERROR(SEARCH("CADUCADO",E112)))</formula>
    </cfRule>
  </conditionalFormatting>
  <conditionalFormatting sqref="F112:F113">
    <cfRule type="containsText" dxfId="1331" priority="29" operator="containsText" text="ALERTA">
      <formula>NOT(ISERROR(SEARCH("ALERTA",F112)))</formula>
    </cfRule>
  </conditionalFormatting>
  <conditionalFormatting sqref="F112:F113">
    <cfRule type="containsText" dxfId="1330" priority="28" operator="containsText" text="ALERTA">
      <formula>NOT(ISERROR(SEARCH("ALERTA",F112)))</formula>
    </cfRule>
  </conditionalFormatting>
  <conditionalFormatting sqref="E112:E113">
    <cfRule type="containsText" dxfId="1329" priority="27" operator="containsText" text="CADUCADO">
      <formula>NOT(ISERROR(SEARCH("CADUCADO",E112)))</formula>
    </cfRule>
  </conditionalFormatting>
  <conditionalFormatting sqref="F112:F113">
    <cfRule type="containsText" dxfId="1328" priority="26" operator="containsText" text="ALERTA">
      <formula>NOT(ISERROR(SEARCH("ALERTA",F112)))</formula>
    </cfRule>
  </conditionalFormatting>
  <conditionalFormatting sqref="F112:F113">
    <cfRule type="containsText" dxfId="1327" priority="25" operator="containsText" text="ALERTA">
      <formula>NOT(ISERROR(SEARCH("ALERTA",F112)))</formula>
    </cfRule>
  </conditionalFormatting>
  <conditionalFormatting sqref="E111">
    <cfRule type="containsText" dxfId="1326" priority="36" operator="containsText" text="CADUCADO">
      <formula>NOT(ISERROR(SEARCH("CADUCADO",E111)))</formula>
    </cfRule>
  </conditionalFormatting>
  <conditionalFormatting sqref="F111">
    <cfRule type="containsText" dxfId="1325" priority="35" operator="containsText" text="ALERTA">
      <formula>NOT(ISERROR(SEARCH("ALERTA",F111)))</formula>
    </cfRule>
  </conditionalFormatting>
  <conditionalFormatting sqref="F111">
    <cfRule type="containsText" dxfId="1324" priority="34" operator="containsText" text="ALERTA">
      <formula>NOT(ISERROR(SEARCH("ALERTA",F111)))</formula>
    </cfRule>
  </conditionalFormatting>
  <conditionalFormatting sqref="E111">
    <cfRule type="containsText" dxfId="1323" priority="33" operator="containsText" text="CADUCADO">
      <formula>NOT(ISERROR(SEARCH("CADUCADO",E111)))</formula>
    </cfRule>
  </conditionalFormatting>
  <conditionalFormatting sqref="F111">
    <cfRule type="containsText" dxfId="1322" priority="32" operator="containsText" text="ALERTA">
      <formula>NOT(ISERROR(SEARCH("ALERTA",F111)))</formula>
    </cfRule>
  </conditionalFormatting>
  <conditionalFormatting sqref="F111">
    <cfRule type="containsText" dxfId="1321" priority="31" operator="containsText" text="ALERTA">
      <formula>NOT(ISERROR(SEARCH("ALERTA",F111)))</formula>
    </cfRule>
  </conditionalFormatting>
  <conditionalFormatting sqref="E118:E119">
    <cfRule type="containsText" dxfId="1320" priority="6" operator="containsText" text="CADUCADO">
      <formula>NOT(ISERROR(SEARCH("CADUCADO",E118)))</formula>
    </cfRule>
  </conditionalFormatting>
  <conditionalFormatting sqref="F118:F119">
    <cfRule type="containsText" dxfId="1319" priority="5" operator="containsText" text="ALERTA">
      <formula>NOT(ISERROR(SEARCH("ALERTA",F118)))</formula>
    </cfRule>
  </conditionalFormatting>
  <conditionalFormatting sqref="F118:F119">
    <cfRule type="containsText" dxfId="1318" priority="4" operator="containsText" text="ALERTA">
      <formula>NOT(ISERROR(SEARCH("ALERTA",F118)))</formula>
    </cfRule>
  </conditionalFormatting>
  <conditionalFormatting sqref="E118:E119">
    <cfRule type="containsText" dxfId="1317" priority="3" operator="containsText" text="CADUCADO">
      <formula>NOT(ISERROR(SEARCH("CADUCADO",E118)))</formula>
    </cfRule>
  </conditionalFormatting>
  <conditionalFormatting sqref="F118:F119">
    <cfRule type="containsText" dxfId="1316" priority="2" operator="containsText" text="ALERTA">
      <formula>NOT(ISERROR(SEARCH("ALERTA",F118)))</formula>
    </cfRule>
  </conditionalFormatting>
  <conditionalFormatting sqref="F118:F119">
    <cfRule type="containsText" dxfId="1315" priority="1" operator="containsText" text="ALERTA">
      <formula>NOT(ISERROR(SEARCH("ALERTA",F118)))</formula>
    </cfRule>
  </conditionalFormatting>
  <conditionalFormatting sqref="E116:E117">
    <cfRule type="containsText" dxfId="1314" priority="12" operator="containsText" text="CADUCADO">
      <formula>NOT(ISERROR(SEARCH("CADUCADO",E116)))</formula>
    </cfRule>
  </conditionalFormatting>
  <conditionalFormatting sqref="F116:F117">
    <cfRule type="containsText" dxfId="1313" priority="11" operator="containsText" text="ALERTA">
      <formula>NOT(ISERROR(SEARCH("ALERTA",F116)))</formula>
    </cfRule>
  </conditionalFormatting>
  <conditionalFormatting sqref="F116:F117">
    <cfRule type="containsText" dxfId="1312" priority="10" operator="containsText" text="ALERTA">
      <formula>NOT(ISERROR(SEARCH("ALERTA",F116)))</formula>
    </cfRule>
  </conditionalFormatting>
  <conditionalFormatting sqref="E116:E117">
    <cfRule type="containsText" dxfId="1311" priority="9" operator="containsText" text="CADUCADO">
      <formula>NOT(ISERROR(SEARCH("CADUCADO",E116)))</formula>
    </cfRule>
  </conditionalFormatting>
  <conditionalFormatting sqref="F116:F117">
    <cfRule type="containsText" dxfId="1310" priority="8" operator="containsText" text="ALERTA">
      <formula>NOT(ISERROR(SEARCH("ALERTA",F116)))</formula>
    </cfRule>
  </conditionalFormatting>
  <conditionalFormatting sqref="F116:F117">
    <cfRule type="containsText" dxfId="1309" priority="7" operator="containsText" text="ALERTA">
      <formula>NOT(ISERROR(SEARCH("ALERTA",F116)))</formula>
    </cfRule>
  </conditionalFormatting>
  <conditionalFormatting sqref="E115">
    <cfRule type="containsText" dxfId="1308" priority="18" operator="containsText" text="CADUCADO">
      <formula>NOT(ISERROR(SEARCH("CADUCADO",E115)))</formula>
    </cfRule>
  </conditionalFormatting>
  <conditionalFormatting sqref="F115">
    <cfRule type="containsText" dxfId="1307" priority="17" operator="containsText" text="ALERTA">
      <formula>NOT(ISERROR(SEARCH("ALERTA",F115)))</formula>
    </cfRule>
  </conditionalFormatting>
  <conditionalFormatting sqref="F115">
    <cfRule type="containsText" dxfId="1306" priority="16" operator="containsText" text="ALERTA">
      <formula>NOT(ISERROR(SEARCH("ALERTA",F115)))</formula>
    </cfRule>
  </conditionalFormatting>
  <conditionalFormatting sqref="E115">
    <cfRule type="containsText" dxfId="1305" priority="15" operator="containsText" text="CADUCADO">
      <formula>NOT(ISERROR(SEARCH("CADUCADO",E115)))</formula>
    </cfRule>
  </conditionalFormatting>
  <conditionalFormatting sqref="F115">
    <cfRule type="containsText" dxfId="1304" priority="14" operator="containsText" text="ALERTA">
      <formula>NOT(ISERROR(SEARCH("ALERTA",F115)))</formula>
    </cfRule>
  </conditionalFormatting>
  <conditionalFormatting sqref="F115">
    <cfRule type="containsText" dxfId="1303" priority="13" operator="containsText" text="ALERTA">
      <formula>NOT(ISERROR(SEARCH("ALERTA",F115)))</formula>
    </cfRule>
  </conditionalFormatting>
  <hyperlinks>
    <hyperlink ref="A1:H1" location="TITULARES!A1" display="LISTA DE DIAGNOSTICADORES CON AUTORIZACIÓN DE COMERCIALIZACIÓN EN CUBA 2017" xr:uid="{00000000-0004-0000-0200-000000000000}"/>
  </hyperlinks>
  <pageMargins left="0.75" right="0.75" top="1" bottom="1" header="0" footer="0"/>
  <pageSetup orientation="landscape" verticalDpi="300" r:id="rId2"/>
  <headerFooter alignWithMargins="0"/>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348"/>
  <sheetViews>
    <sheetView workbookViewId="0">
      <selection sqref="A1:H1"/>
    </sheetView>
  </sheetViews>
  <sheetFormatPr baseColWidth="10" defaultRowHeight="15"/>
  <cols>
    <col min="1" max="1" width="15.5703125" style="4" customWidth="1"/>
    <col min="2" max="2" width="13.5703125" style="4" customWidth="1"/>
    <col min="3" max="3" width="12.7109375" style="4" customWidth="1"/>
    <col min="4" max="4" width="14.85546875" style="4" customWidth="1"/>
    <col min="5" max="5" width="16.85546875" style="4" customWidth="1"/>
    <col min="6" max="6" width="14.85546875" style="4" customWidth="1"/>
    <col min="7" max="7" width="13.28515625" style="4" customWidth="1"/>
    <col min="8" max="8" width="40" style="4" customWidth="1"/>
    <col min="9" max="9" width="72.85546875" style="4" customWidth="1"/>
    <col min="10" max="10" width="24.85546875" style="21" customWidth="1"/>
    <col min="11" max="11" width="17.28515625" style="4" customWidth="1"/>
    <col min="12" max="12" width="11.42578125" style="1955" customWidth="1"/>
    <col min="13" max="13" width="12.85546875" style="1955" hidden="1" customWidth="1"/>
    <col min="14" max="14" width="17.28515625" style="1955" hidden="1" customWidth="1"/>
    <col min="15" max="15" width="11.5703125" style="1955" hidden="1" customWidth="1"/>
    <col min="16" max="16" width="8.5703125" style="1955" hidden="1" customWidth="1"/>
    <col min="17" max="17" width="5" style="1955" hidden="1" customWidth="1"/>
    <col min="18" max="18" width="8.5703125" style="1955" hidden="1" customWidth="1"/>
    <col min="19" max="19" width="6.7109375" style="1955" hidden="1" customWidth="1"/>
    <col min="20" max="28" width="11.42578125" style="1955" hidden="1" customWidth="1"/>
    <col min="29" max="29" width="11.42578125" style="1955" customWidth="1"/>
    <col min="30" max="39" width="11.42578125" style="1955"/>
    <col min="40" max="16384" width="11.42578125" style="4"/>
  </cols>
  <sheetData>
    <row r="1" spans="1:39" s="1955" customFormat="1" ht="18.75" customHeight="1">
      <c r="A1" s="2540" t="s">
        <v>6200</v>
      </c>
      <c r="B1" s="2540"/>
      <c r="C1" s="2540"/>
      <c r="D1" s="2540"/>
      <c r="E1" s="2540"/>
      <c r="F1" s="2540"/>
      <c r="G1" s="2540"/>
      <c r="H1" s="2540"/>
      <c r="J1" s="1956"/>
      <c r="S1" s="1942" t="s">
        <v>2735</v>
      </c>
      <c r="T1" s="1960">
        <f ca="1">TODAY()</f>
        <v>46175</v>
      </c>
    </row>
    <row r="2" spans="1:39" s="1955" customFormat="1" ht="24" customHeight="1" thickBot="1">
      <c r="A2" s="2546" t="s">
        <v>4879</v>
      </c>
      <c r="B2" s="2546"/>
      <c r="C2" s="2546"/>
      <c r="D2" s="2546"/>
      <c r="E2" s="2546"/>
      <c r="F2" s="2546"/>
      <c r="G2" s="2546"/>
      <c r="J2" s="1956"/>
      <c r="M2" s="1936"/>
    </row>
    <row r="3" spans="1:39" s="1956" customFormat="1" ht="21.75" customHeight="1" thickTop="1" thickBot="1">
      <c r="A3" s="2547" t="s">
        <v>1161</v>
      </c>
      <c r="B3" s="2548"/>
      <c r="C3" s="2548"/>
      <c r="D3" s="2548"/>
      <c r="E3" s="2548"/>
      <c r="F3" s="2548"/>
      <c r="G3" s="2549"/>
      <c r="H3" s="1963"/>
      <c r="I3" s="1963"/>
      <c r="J3" s="1963"/>
      <c r="K3" s="1964"/>
      <c r="L3" s="1955"/>
      <c r="M3" s="1955"/>
      <c r="N3" s="1955"/>
      <c r="U3" s="1965"/>
      <c r="V3" s="1966">
        <v>2012</v>
      </c>
      <c r="W3" s="1967">
        <v>2013</v>
      </c>
      <c r="X3" s="1967">
        <v>2014</v>
      </c>
      <c r="Y3" s="1967">
        <v>2015</v>
      </c>
      <c r="Z3" s="1967">
        <v>2016</v>
      </c>
      <c r="AA3" s="1966" t="s">
        <v>2739</v>
      </c>
      <c r="AB3" s="1968" t="s">
        <v>1595</v>
      </c>
    </row>
    <row r="4" spans="1:39" s="451" customFormat="1" ht="34.5" customHeight="1" thickBot="1">
      <c r="A4" s="442" t="s">
        <v>1603</v>
      </c>
      <c r="B4" s="443" t="s">
        <v>1160</v>
      </c>
      <c r="C4" s="443" t="s">
        <v>1162</v>
      </c>
      <c r="D4" s="443" t="s">
        <v>1163</v>
      </c>
      <c r="E4" s="437" t="s">
        <v>2736</v>
      </c>
      <c r="F4" s="437" t="s">
        <v>2737</v>
      </c>
      <c r="G4" s="444" t="s">
        <v>914</v>
      </c>
      <c r="H4" s="443" t="s">
        <v>1586</v>
      </c>
      <c r="I4" s="443" t="s">
        <v>1164</v>
      </c>
      <c r="J4" s="443" t="s">
        <v>429</v>
      </c>
      <c r="K4" s="445" t="s">
        <v>1047</v>
      </c>
      <c r="L4" s="2045" t="s">
        <v>1592</v>
      </c>
      <c r="M4" s="2045" t="s">
        <v>1590</v>
      </c>
      <c r="N4" s="2045" t="s">
        <v>1591</v>
      </c>
      <c r="O4" s="2023" t="s">
        <v>1594</v>
      </c>
      <c r="P4" s="2024"/>
      <c r="Q4" s="2046"/>
      <c r="R4" s="1972"/>
      <c r="S4" s="1972"/>
      <c r="T4" s="1978"/>
      <c r="U4" s="1995"/>
      <c r="V4" s="1996">
        <f>COUNTIFS($C$5:$C$208, "&gt;="&amp;V9, $C$5:$C$208, "&lt;="&amp;V13, $A$5:$A$208, "&lt;&gt;F")</f>
        <v>0</v>
      </c>
      <c r="W4" s="1996">
        <f>COUNTIFS($C$5:$C$208, "&gt;="&amp;W9, $C$5:$C$208, "&lt;="&amp;W13, $A$5:$A$208, "&lt;&gt;F")</f>
        <v>0</v>
      </c>
      <c r="X4" s="1996">
        <f>COUNTIFS($C$5:$C$208, "&gt;="&amp;X9, $C$5:$C$208, "&lt;="&amp;X13, $A$5:$A$208, "&lt;&gt;F")</f>
        <v>0</v>
      </c>
      <c r="Y4" s="1996">
        <f>COUNTIFS($C$5:$C$208, "&gt;="&amp;Y9, $C$5:$C$208, "&lt;="&amp;Y13, $A$5:$A$208, "&lt;&gt;F")</f>
        <v>0</v>
      </c>
      <c r="Z4" s="1996">
        <f>COUNTIFS($C$5:$C$208, "&gt;="&amp;Z9, $C$5:$C$208, "&lt;="&amp;Z13, $A$5:$A$208, "&lt;&gt;F")</f>
        <v>0</v>
      </c>
      <c r="AA4" s="1996">
        <f>COUNTIFS($C$5:$C$208,"&gt;="&amp;AA9, $C$5:$C$208, "&lt;="&amp;AA13, $A$5:$A$208, "&lt;&gt;F")</f>
        <v>0</v>
      </c>
      <c r="AB4" s="1997">
        <f>SUM(V4:Z4)</f>
        <v>0</v>
      </c>
      <c r="AC4" s="1978"/>
      <c r="AD4" s="1978"/>
      <c r="AE4" s="1978"/>
      <c r="AF4" s="1978"/>
      <c r="AG4" s="1978"/>
      <c r="AH4" s="1978"/>
      <c r="AI4" s="1978"/>
      <c r="AJ4" s="1978"/>
      <c r="AK4" s="1978"/>
      <c r="AL4" s="2047"/>
      <c r="AM4" s="2047"/>
    </row>
    <row r="5" spans="1:39" ht="48" customHeight="1">
      <c r="A5" s="225" t="s">
        <v>1587</v>
      </c>
      <c r="B5" s="172" t="s">
        <v>4891</v>
      </c>
      <c r="C5" s="173">
        <v>44446</v>
      </c>
      <c r="D5" s="219">
        <v>46266</v>
      </c>
      <c r="E5" s="219" t="str">
        <f>IF(D5&lt;=$T$2,"CADUCADO","VIGENTE")</f>
        <v>VIGENTE</v>
      </c>
      <c r="F5" s="530" t="str">
        <f t="shared" ref="F5:F6" si="0">IF($T$2&gt;=(EDATE(D5,-4)),"ALERTA","OK")</f>
        <v>OK</v>
      </c>
      <c r="G5" s="172" t="s">
        <v>1277</v>
      </c>
      <c r="H5" s="174" t="s">
        <v>4881</v>
      </c>
      <c r="I5" s="1512" t="s">
        <v>4884</v>
      </c>
      <c r="J5" s="172" t="s">
        <v>4882</v>
      </c>
      <c r="K5" s="229" t="s">
        <v>4883</v>
      </c>
      <c r="L5" s="1936"/>
      <c r="M5" s="1955" t="e">
        <f>IF(ISNUMBER(FIND("/",#REF!,1)),MID(#REF!,1,FIND("/",#REF!,1)-1),#REF!)</f>
        <v>#REF!</v>
      </c>
      <c r="N5" s="1955" t="str">
        <f>IF(ISNUMBER(FIND("/",#REF!,1)),MID(#REF!,FIND("/",#REF!,1)+1,LEN(#REF!)),"")</f>
        <v/>
      </c>
      <c r="O5" s="2023" t="s">
        <v>1603</v>
      </c>
      <c r="P5" s="2023" t="s">
        <v>1590</v>
      </c>
      <c r="Q5" s="2046" t="s">
        <v>1595</v>
      </c>
      <c r="R5" s="2048"/>
      <c r="S5" s="2049"/>
      <c r="U5" s="2003" t="s">
        <v>2740</v>
      </c>
      <c r="V5" s="1996">
        <f>COUNTIFS($C$5:$C$208, "&gt;="&amp;V9, $C$5:$C$208, "&lt;="&amp;V13, $A$5:$A$208, "&lt;&gt;F",$G$5:$G$208, "A" )</f>
        <v>0</v>
      </c>
      <c r="W5" s="1996">
        <f>COUNTIFS($C$5:$C$208, "&gt;="&amp;W9, $C$5:$C$208, "&lt;="&amp;W13, $A$5:$A$208, "&lt;&gt;F",$G$5:$G$208, "A" )</f>
        <v>0</v>
      </c>
      <c r="X5" s="1996">
        <f>COUNTIFS($C$5:$C$208, "&gt;="&amp;X9, $C$5:$C$208, "&lt;="&amp;X13, $A$5:$A$208, "&lt;&gt;F",$G$5:$G$208, "A" )</f>
        <v>0</v>
      </c>
      <c r="Y5" s="1996">
        <f>COUNTIFS($C$5:$C$208, "&gt;="&amp;Y9, $C$5:$C$208, "&lt;="&amp;Y13, $A$5:$A$208, "&lt;&gt;F",$G$5:$G$208, "A" )</f>
        <v>0</v>
      </c>
      <c r="Z5" s="1996">
        <f>COUNTIFS($C$5:$C$208, "&gt;="&amp;Z9, $C$5:$C$208, "&lt;="&amp;Z13, $A$5:$A$208, "&lt;&gt;F",$G$5:$G$208, "A" )</f>
        <v>0</v>
      </c>
      <c r="AA5" s="1996">
        <f>COUNTIFS($C$5:$C$208,"&gt;="&amp;AA13, $C$5:$C$208, "&lt;="&amp;AA14, $A$5:$A$208, "&lt;&gt;F",$G$5:$G$208, "A")</f>
        <v>0</v>
      </c>
      <c r="AB5" s="1997">
        <f>SUM(V5:Z5)</f>
        <v>0</v>
      </c>
      <c r="AH5" s="1972"/>
      <c r="AI5" s="1972"/>
      <c r="AJ5" s="1972"/>
      <c r="AK5" s="1972"/>
    </row>
    <row r="6" spans="1:39" ht="60">
      <c r="A6" s="642" t="s">
        <v>1587</v>
      </c>
      <c r="B6" s="1913" t="s">
        <v>5823</v>
      </c>
      <c r="C6" s="1914">
        <v>45790</v>
      </c>
      <c r="D6" s="1915">
        <v>47634</v>
      </c>
      <c r="E6" s="219" t="str">
        <f>IF(D6&lt;=$T$2,"CADUCADO","VIGENTE")</f>
        <v>VIGENTE</v>
      </c>
      <c r="F6" s="219" t="str">
        <f t="shared" si="0"/>
        <v>OK</v>
      </c>
      <c r="G6" s="1913" t="s">
        <v>1278</v>
      </c>
      <c r="H6" s="1851" t="s">
        <v>5819</v>
      </c>
      <c r="I6" s="1916" t="s">
        <v>5820</v>
      </c>
      <c r="J6" s="1917" t="s">
        <v>5821</v>
      </c>
      <c r="K6" s="1913" t="s">
        <v>5822</v>
      </c>
      <c r="L6" s="1936"/>
      <c r="M6" s="1955" t="str">
        <f>IF(ISNUMBER(FIND("/",$B5,1)),MID($B5,1,FIND("/",$B5,1)-1),$B5)</f>
        <v>D2109-20</v>
      </c>
      <c r="N6" s="1955" t="str">
        <f>IF(ISNUMBER(FIND("/",$B5,1)),MID($B5,FIND("/",$B5,1)+1,LEN($B5)),"")</f>
        <v/>
      </c>
      <c r="O6" s="2023" t="s">
        <v>1589</v>
      </c>
      <c r="P6" s="2024"/>
      <c r="Q6" s="2025">
        <v>2</v>
      </c>
      <c r="R6" s="2039"/>
      <c r="S6" s="2050"/>
      <c r="U6" s="2003" t="s">
        <v>2741</v>
      </c>
      <c r="V6" s="1996">
        <f>COUNTIFS($C$5:$C$208, "&gt;="&amp;V9, $C$5:$C$208, "&lt;="&amp;V13, $A$5:$A$208, "&lt;&gt;F",$G$5:$G$208, "B" )</f>
        <v>0</v>
      </c>
      <c r="W6" s="1996">
        <f>COUNTIFS($C$5:$C$208, "&gt;="&amp;W9, $C$5:$C$208, "&lt;="&amp;W13, $A$5:$A$208, "&lt;&gt;F",$G$5:$G$208, "B" )</f>
        <v>0</v>
      </c>
      <c r="X6" s="1996">
        <f>COUNTIFS($C$5:$C$208, "&gt;="&amp;X9, $C$5:$C$208, "&lt;="&amp;X13, $A$5:$A$208, "&lt;&gt;F",$G$5:$G$208, "B" )</f>
        <v>0</v>
      </c>
      <c r="Y6" s="1996">
        <f>COUNTIFS($C$5:$C$208, "&gt;="&amp;Y9, $C$5:$C$208, "&lt;="&amp;Y13, $A$5:$A$208, "&lt;&gt;F",$G$5:$G$208, "B" )</f>
        <v>0</v>
      </c>
      <c r="Z6" s="1996">
        <f>COUNTIFS($C$5:$C$208, "&gt;="&amp;Z9, $C$5:$C$208, "&lt;="&amp;Z13, $A$5:$A$208, "&lt;&gt;F",$G$5:$G$208, "B" )</f>
        <v>0</v>
      </c>
      <c r="AA6" s="1996">
        <f>COUNTIFS($C$5:$C$208,"&gt;="&amp;AA14, $C$5:$C$208, "&lt;="&amp;AA15, $A$5:$A$208, "&lt;&gt;F",$G$5:$G$208, "A")</f>
        <v>0</v>
      </c>
      <c r="AB6" s="1997">
        <f>SUM(V6:Z6)</f>
        <v>0</v>
      </c>
    </row>
    <row r="7" spans="1:39" s="1955" customFormat="1">
      <c r="A7" s="2017"/>
      <c r="B7" s="2018"/>
      <c r="C7" s="2019"/>
      <c r="D7" s="2020"/>
      <c r="E7" s="2020"/>
      <c r="F7" s="2020"/>
      <c r="G7" s="2018"/>
      <c r="H7" s="2021"/>
      <c r="I7" s="2022"/>
      <c r="J7" s="2018"/>
      <c r="K7" s="2018"/>
      <c r="L7" s="1936"/>
      <c r="M7" s="1955" t="e">
        <f>IF(ISNUMBER(FIND("/",#REF!,1)),MID(#REF!,1,FIND("/",#REF!,1)-1),#REF!)</f>
        <v>#REF!</v>
      </c>
      <c r="N7" s="1955" t="str">
        <f>IF(ISNUMBER(FIND("/",#REF!,1)),MID(#REF!,FIND("/",#REF!,1)+1,LEN(#REF!)),"")</f>
        <v/>
      </c>
      <c r="O7" s="2023" t="s">
        <v>1588</v>
      </c>
      <c r="P7" s="2024"/>
      <c r="Q7" s="2025">
        <v>14</v>
      </c>
      <c r="R7" s="2026"/>
      <c r="S7" s="2027"/>
      <c r="U7" s="2003" t="s">
        <v>2742</v>
      </c>
      <c r="V7" s="1996">
        <f>COUNTIFS($C$5:$C$208, "&gt;="&amp;V9, $C$5:$C$208, "&lt;="&amp;V13, $A$5:$A$208, "&lt;&gt;F",$G$5:$G$208, "C" )</f>
        <v>0</v>
      </c>
      <c r="W7" s="1996">
        <f>COUNTIFS($C$5:$C$208, "&gt;="&amp;W9, $C$5:$C$208, "&lt;="&amp;W13, $A$5:$A$208, "&lt;&gt;F",$G$5:$G$208, "C" )</f>
        <v>0</v>
      </c>
      <c r="X7" s="1996">
        <f>COUNTIFS($C$5:$C$208, "&gt;="&amp;X9, $C$5:$C$208, "&lt;="&amp;X13, $A$5:$A$208, "&lt;&gt;F",$G$5:$G$208, "C" )</f>
        <v>0</v>
      </c>
      <c r="Y7" s="1996">
        <f>COUNTIFS($C$5:$C$208, "&gt;="&amp;Y9, $C$5:$C$208, "&lt;="&amp;Y13, $A$5:$A$208, "&lt;&gt;F",$G$5:$G$208, "C" )</f>
        <v>0</v>
      </c>
      <c r="Z7" s="1996">
        <f>COUNTIFS($C$5:$C$208, "&gt;="&amp;Z9, $C$5:$C$208, "&lt;="&amp;Z13, $A$5:$A$208, "&lt;&gt;F",$G$5:$G$208, "C" )</f>
        <v>0</v>
      </c>
      <c r="AA7" s="1996">
        <f>COUNTIFS($C$5:$C$208,"&gt;="&amp;AA15, $C$5:$C$208, "&lt;="&amp;AA16, $A$5:$A$208, "&lt;&gt;F",$G$5:$G$208, "A")</f>
        <v>0</v>
      </c>
      <c r="AB7" s="1997">
        <f>SUM(V7:Z7)</f>
        <v>0</v>
      </c>
    </row>
    <row r="8" spans="1:39" s="1955" customFormat="1" ht="15.75" thickBot="1">
      <c r="A8" s="2552" t="s">
        <v>2177</v>
      </c>
      <c r="B8" s="2553"/>
      <c r="C8" s="2028"/>
      <c r="D8" s="2029"/>
      <c r="E8" s="2029"/>
      <c r="F8" s="2029"/>
      <c r="G8" s="2030"/>
      <c r="H8" s="1950"/>
      <c r="I8" s="2031"/>
      <c r="J8" s="2030"/>
      <c r="K8" s="1979"/>
      <c r="L8" s="1936"/>
      <c r="M8" s="1955" t="e">
        <f>IF(ISNUMBER(FIND("/",#REF!,1)),MID(#REF!,1,FIND("/",#REF!,1)-1),#REF!)</f>
        <v>#REF!</v>
      </c>
      <c r="N8" s="1955" t="str">
        <f>IF(ISNUMBER(FIND("/",#REF!,1)),MID(#REF!,FIND("/",#REF!,1)+1,LEN(#REF!)),"")</f>
        <v/>
      </c>
      <c r="O8" s="2023" t="s">
        <v>1587</v>
      </c>
      <c r="P8" s="2024"/>
      <c r="Q8" s="2025">
        <v>1</v>
      </c>
      <c r="R8" s="2026"/>
      <c r="S8" s="2027"/>
      <c r="U8" s="1980" t="s">
        <v>2743</v>
      </c>
      <c r="V8" s="1981">
        <f>COUNTIFS($C$5:$C$208, "&gt;="&amp;V9, $C$5:$C$208, "&lt;="&amp;V13, $A$5:$A$208, "&lt;&gt;F",$G$5:$G$208, "D" )</f>
        <v>0</v>
      </c>
      <c r="W8" s="1981">
        <f>COUNTIFS($C$5:$C$208, "&gt;="&amp;W9, $C$5:$C$208, "&lt;="&amp;W13, $A$5:$A$208, "&lt;&gt;F",$G$5:$G$208, "D" )</f>
        <v>0</v>
      </c>
      <c r="X8" s="1981">
        <f>COUNTIFS($C$5:$C$208, "&gt;="&amp;X9, $C$5:$C$208, "&lt;="&amp;X13, $A$5:$A$208, "&lt;&gt;F",$G$5:$G$208, "D" )</f>
        <v>0</v>
      </c>
      <c r="Y8" s="1981">
        <f>COUNTIFS($C$5:$C$208, "&gt;="&amp;Y9, $C$5:$C$208, "&lt;="&amp;Y13, $A$5:$A$208, "&lt;&gt;F",$G$5:$G$208, "D" )</f>
        <v>0</v>
      </c>
      <c r="Z8" s="1981">
        <f>COUNTIFS($C$5:$C$208, "&gt;="&amp;Z9, $C$5:$C$208, "&lt;="&amp;Z13, $A$5:$A$208, "&lt;&gt;F",$G$5:$G$208, "D" )</f>
        <v>0</v>
      </c>
      <c r="AA8" s="1981">
        <f>COUNTIFS($C$5:$C$208,"&gt;="&amp;AA16, $C$5:$C$208, "&lt;="&amp;AA17, $A$5:$A$208, "&lt;&gt;F",$G$5:$G$208, "A")</f>
        <v>0</v>
      </c>
      <c r="AB8" s="1982">
        <f>SUM(V8:Z8)</f>
        <v>0</v>
      </c>
    </row>
    <row r="9" spans="1:39" s="1983" customFormat="1" ht="15.75" thickTop="1">
      <c r="A9" s="1955"/>
      <c r="B9" s="1955"/>
      <c r="C9" s="1955"/>
      <c r="D9" s="1955"/>
      <c r="E9" s="1955"/>
      <c r="F9" s="1955"/>
      <c r="G9" s="1955"/>
      <c r="H9" s="1955"/>
      <c r="I9" s="1985"/>
      <c r="J9" s="1984"/>
      <c r="K9" s="1972"/>
      <c r="L9" s="1936"/>
      <c r="M9" s="1955" t="e">
        <f>IF(ISNUMBER(FIND("/",#REF!,1)),MID(#REF!,1,FIND("/",#REF!,1)-1),#REF!)</f>
        <v>#REF!</v>
      </c>
      <c r="N9" s="1955" t="str">
        <f>IF(ISNUMBER(FIND("/",#REF!,1)),MID(#REF!,FIND("/",#REF!,1)+1,LEN(#REF!)),"")</f>
        <v/>
      </c>
      <c r="O9" s="2032" t="s">
        <v>1593</v>
      </c>
      <c r="P9" s="2033"/>
      <c r="Q9" s="2034">
        <v>17</v>
      </c>
      <c r="R9" s="2026"/>
      <c r="S9" s="2027"/>
      <c r="T9" s="1972"/>
      <c r="U9" s="1986"/>
      <c r="V9" s="1987">
        <v>40909</v>
      </c>
      <c r="W9" s="1987">
        <v>41275</v>
      </c>
      <c r="X9" s="1987">
        <v>41640</v>
      </c>
      <c r="Y9" s="1987">
        <v>42005</v>
      </c>
      <c r="Z9" s="1987">
        <v>42370</v>
      </c>
      <c r="AA9" s="1987">
        <v>40909</v>
      </c>
      <c r="AB9" s="1986"/>
      <c r="AC9" s="1972"/>
      <c r="AD9" s="1972"/>
      <c r="AE9" s="1972"/>
      <c r="AF9" s="1972"/>
      <c r="AG9" s="1972"/>
      <c r="AH9" s="1972"/>
      <c r="AI9" s="1972"/>
      <c r="AJ9" s="1972"/>
      <c r="AK9" s="1972"/>
    </row>
    <row r="10" spans="1:39" s="13" customFormat="1" ht="30">
      <c r="A10" s="68" t="s">
        <v>1599</v>
      </c>
      <c r="B10" s="68" t="s">
        <v>1600</v>
      </c>
      <c r="C10" s="68" t="s">
        <v>1601</v>
      </c>
      <c r="D10" s="68" t="s">
        <v>1602</v>
      </c>
      <c r="E10" s="2043"/>
      <c r="F10" s="2043"/>
      <c r="G10" s="1984"/>
      <c r="H10" s="2044"/>
      <c r="I10" s="1985"/>
      <c r="J10" s="1984"/>
      <c r="K10" s="1972"/>
      <c r="L10" s="1936"/>
      <c r="M10" s="1955"/>
      <c r="N10" s="1955"/>
      <c r="O10" s="1928"/>
      <c r="P10" s="1928"/>
      <c r="Q10" s="2035"/>
      <c r="R10" s="2026"/>
      <c r="S10" s="2027"/>
      <c r="T10" s="1972"/>
      <c r="U10" s="1986"/>
      <c r="V10" s="1987"/>
      <c r="W10" s="1987"/>
      <c r="X10" s="1987"/>
      <c r="Y10" s="1987"/>
      <c r="Z10" s="1987"/>
      <c r="AA10" s="1987"/>
      <c r="AB10" s="1986"/>
      <c r="AC10" s="1972"/>
      <c r="AD10" s="1972"/>
      <c r="AE10" s="1972"/>
      <c r="AF10" s="1972"/>
      <c r="AG10" s="1972"/>
      <c r="AH10" s="1972"/>
      <c r="AI10" s="1972"/>
      <c r="AJ10" s="1972"/>
      <c r="AK10" s="1972"/>
      <c r="AL10" s="1972"/>
      <c r="AM10" s="1972"/>
    </row>
    <row r="11" spans="1:39" s="13" customFormat="1">
      <c r="A11" s="3">
        <f>COUNTIF($A5:$A9,"P")</f>
        <v>2</v>
      </c>
      <c r="B11" s="3">
        <f>COUNTIF($A5:$A9,"S*")</f>
        <v>0</v>
      </c>
      <c r="C11" s="3">
        <f>COUNTIF($A5:$A9,"F")</f>
        <v>0</v>
      </c>
      <c r="D11" s="5">
        <f>COUNTIF($A5:$A9,"P*") + COUNTIF($A5:$A9,"S2") *2 + COUNTIF($A5:$A9,"S3") *3 + COUNTIF($A5:$A9,"S4") *4</f>
        <v>2</v>
      </c>
      <c r="E11" s="1984"/>
      <c r="F11" s="1984"/>
      <c r="G11" s="1984"/>
      <c r="H11" s="1985"/>
      <c r="I11" s="1985"/>
      <c r="J11" s="1984"/>
      <c r="K11" s="1972"/>
      <c r="L11" s="1936"/>
      <c r="M11" s="1955"/>
      <c r="N11" s="1955"/>
      <c r="O11" s="1928"/>
      <c r="P11" s="1928"/>
      <c r="Q11" s="2035"/>
      <c r="R11" s="2026"/>
      <c r="S11" s="2027"/>
      <c r="T11" s="1972"/>
      <c r="U11" s="1986"/>
      <c r="V11" s="1987"/>
      <c r="W11" s="1987"/>
      <c r="X11" s="1987"/>
      <c r="Y11" s="1987"/>
      <c r="Z11" s="1987"/>
      <c r="AA11" s="1987"/>
      <c r="AB11" s="1986"/>
      <c r="AC11" s="1972"/>
      <c r="AD11" s="1972"/>
      <c r="AE11" s="1972"/>
      <c r="AF11" s="1972"/>
      <c r="AG11" s="1972"/>
      <c r="AH11" s="1972"/>
      <c r="AI11" s="1972"/>
      <c r="AJ11" s="1972"/>
      <c r="AK11" s="1972"/>
      <c r="AL11" s="1972"/>
      <c r="AM11" s="1972"/>
    </row>
    <row r="12" spans="1:39" s="1972" customFormat="1">
      <c r="A12" s="1978"/>
      <c r="B12" s="1984"/>
      <c r="C12" s="1988"/>
      <c r="D12" s="1984"/>
      <c r="E12" s="1984"/>
      <c r="F12" s="1984"/>
      <c r="G12" s="1984"/>
      <c r="H12" s="1985"/>
      <c r="I12" s="1985"/>
      <c r="J12" s="1984"/>
      <c r="K12" s="1955"/>
      <c r="L12" s="1936"/>
      <c r="M12" s="1955"/>
      <c r="N12" s="1955"/>
      <c r="O12" s="1928"/>
      <c r="P12" s="1928"/>
      <c r="Q12" s="2035"/>
      <c r="R12" s="2026"/>
      <c r="S12" s="2027"/>
      <c r="U12" s="1986"/>
      <c r="V12" s="1987"/>
      <c r="W12" s="1987"/>
      <c r="X12" s="1987"/>
      <c r="Y12" s="1987"/>
      <c r="Z12" s="1987"/>
      <c r="AA12" s="1987"/>
      <c r="AB12" s="1986"/>
    </row>
    <row r="13" spans="1:39" s="1972" customFormat="1">
      <c r="A13" s="1978"/>
      <c r="B13" s="1984"/>
      <c r="C13" s="1988"/>
      <c r="D13" s="1978"/>
      <c r="E13" s="1978"/>
      <c r="F13" s="1978"/>
      <c r="G13" s="1984"/>
      <c r="I13" s="1985"/>
      <c r="J13" s="1984"/>
      <c r="K13" s="1955"/>
      <c r="L13" s="1936"/>
      <c r="M13" s="1955" t="e">
        <f>IF(ISNUMBER(FIND("/",#REF!,1)),MID(#REF!,1,FIND("/",#REF!,1)-1),#REF!)</f>
        <v>#REF!</v>
      </c>
      <c r="N13" s="1955" t="str">
        <f>IF(ISNUMBER(FIND("/",#REF!,1)),MID(#REF!,FIND("/",#REF!,1)+1,LEN(#REF!)),"")</f>
        <v/>
      </c>
      <c r="O13" s="1975"/>
      <c r="P13" s="1975"/>
      <c r="Q13" s="1975"/>
      <c r="R13" s="2026"/>
      <c r="S13" s="2027"/>
      <c r="U13" s="1986"/>
      <c r="V13" s="2005">
        <v>41274</v>
      </c>
      <c r="W13" s="2005">
        <v>41639</v>
      </c>
      <c r="X13" s="2005">
        <v>42004</v>
      </c>
      <c r="Y13" s="2005">
        <v>42369</v>
      </c>
      <c r="Z13" s="2005">
        <v>42735</v>
      </c>
      <c r="AA13" s="2005">
        <v>42735</v>
      </c>
      <c r="AB13" s="1986"/>
    </row>
    <row r="14" spans="1:39" s="1972" customFormat="1">
      <c r="A14" s="1978"/>
      <c r="B14" s="2036"/>
      <c r="C14" s="2037"/>
      <c r="D14" s="1978"/>
      <c r="E14" s="1978"/>
      <c r="F14" s="1978"/>
      <c r="G14" s="2036"/>
      <c r="H14" s="2038"/>
      <c r="I14" s="1985"/>
      <c r="J14" s="1978"/>
      <c r="K14" s="1955"/>
      <c r="L14" s="1936"/>
      <c r="M14" s="1955" t="e">
        <f>IF(ISNUMBER(FIND("/",#REF!,1)),MID(#REF!,1,FIND("/",#REF!,1)-1),#REF!)</f>
        <v>#REF!</v>
      </c>
      <c r="N14" s="1955" t="str">
        <f>IF(ISNUMBER(FIND("/",#REF!,1)),MID(#REF!,FIND("/",#REF!,1)+1,LEN(#REF!)),"")</f>
        <v/>
      </c>
      <c r="O14" s="1975"/>
      <c r="P14" s="1975"/>
      <c r="Q14" s="1975"/>
      <c r="R14" s="2039"/>
      <c r="S14" s="2027"/>
    </row>
    <row r="15" spans="1:39" s="1972" customFormat="1">
      <c r="A15" s="1978"/>
      <c r="B15" s="1984"/>
      <c r="C15" s="2040"/>
      <c r="D15" s="1978"/>
      <c r="E15" s="1978"/>
      <c r="F15" s="1978"/>
      <c r="G15" s="1984"/>
      <c r="H15" s="1985"/>
      <c r="I15" s="1985"/>
      <c r="J15" s="1984"/>
      <c r="K15" s="1955"/>
      <c r="L15" s="1936"/>
      <c r="M15" s="1955" t="e">
        <f>IF(ISNUMBER(FIND("/",#REF!,1)),MID(#REF!,1,FIND("/",#REF!,1)-1),#REF!)</f>
        <v>#REF!</v>
      </c>
      <c r="N15" s="1955" t="str">
        <f>IF(ISNUMBER(FIND("/",#REF!,1)),MID(#REF!,FIND("/",#REF!,1)+1,LEN(#REF!)),"")</f>
        <v/>
      </c>
      <c r="O15" s="1975"/>
      <c r="P15" s="1975"/>
      <c r="Q15" s="1975"/>
      <c r="R15" s="2026"/>
      <c r="S15" s="2027"/>
    </row>
    <row r="16" spans="1:39" s="1972" customFormat="1">
      <c r="A16" s="1978"/>
      <c r="B16" s="1984"/>
      <c r="C16" s="2040"/>
      <c r="D16" s="1978"/>
      <c r="E16" s="1978"/>
      <c r="F16" s="1978"/>
      <c r="G16" s="1984"/>
      <c r="H16" s="1985"/>
      <c r="I16" s="2012"/>
      <c r="J16" s="1984"/>
      <c r="K16" s="1955"/>
      <c r="L16" s="1936"/>
      <c r="M16" s="1955" t="e">
        <f>IF(ISNUMBER(FIND("/",#REF!,1)),MID(#REF!,1,FIND("/",#REF!,1)-1),#REF!)</f>
        <v>#REF!</v>
      </c>
      <c r="N16" s="1955" t="str">
        <f>IF(ISNUMBER(FIND("/",#REF!,1)),MID(#REF!,FIND("/",#REF!,1)+1,LEN(#REF!)),"")</f>
        <v/>
      </c>
      <c r="O16" s="1975"/>
      <c r="P16" s="1975"/>
      <c r="Q16" s="1975"/>
      <c r="R16" s="2041"/>
      <c r="S16" s="2042"/>
    </row>
    <row r="17" spans="1:39" s="1972" customFormat="1">
      <c r="A17" s="1978"/>
      <c r="B17" s="1984"/>
      <c r="C17" s="1988"/>
      <c r="D17" s="1984"/>
      <c r="E17" s="1984"/>
      <c r="F17" s="1984"/>
      <c r="G17" s="1984"/>
      <c r="H17" s="1985"/>
      <c r="I17" s="2012"/>
      <c r="J17" s="1978"/>
      <c r="K17" s="1955"/>
      <c r="L17" s="1936"/>
      <c r="M17" s="1955" t="e">
        <f>IF(ISNUMBER(FIND("/",#REF!,1)),MID(#REF!,1,FIND("/",#REF!,1)-1),#REF!)</f>
        <v>#REF!</v>
      </c>
      <c r="N17" s="1955" t="str">
        <f>IF(ISNUMBER(FIND("/",#REF!,1)),MID(#REF!,FIND("/",#REF!,1)+1,LEN(#REF!)),"")</f>
        <v/>
      </c>
      <c r="O17" s="1975"/>
      <c r="P17" s="1975"/>
      <c r="Q17" s="1975"/>
      <c r="R17" s="1975"/>
      <c r="S17" s="1975"/>
    </row>
    <row r="18" spans="1:39" s="1972" customFormat="1">
      <c r="A18" s="1978"/>
      <c r="B18" s="1984"/>
      <c r="C18" s="1988"/>
      <c r="D18" s="1984"/>
      <c r="E18" s="1984"/>
      <c r="F18" s="1984"/>
      <c r="G18" s="1984"/>
      <c r="H18" s="1985"/>
      <c r="I18" s="2012"/>
      <c r="J18" s="1978"/>
      <c r="K18" s="1955"/>
      <c r="L18" s="1936"/>
      <c r="M18" s="1955" t="e">
        <f>IF(ISNUMBER(FIND("/",#REF!,1)),MID(#REF!,1,FIND("/",#REF!,1)-1),#REF!)</f>
        <v>#REF!</v>
      </c>
      <c r="N18" s="1955" t="str">
        <f>IF(ISNUMBER(FIND("/",#REF!,1)),MID(#REF!,FIND("/",#REF!,1)+1,LEN(#REF!)),"")</f>
        <v/>
      </c>
      <c r="O18" s="1975"/>
      <c r="P18" s="1975"/>
      <c r="Q18" s="1975"/>
      <c r="R18" s="1975"/>
      <c r="S18" s="1975"/>
    </row>
    <row r="19" spans="1:39" s="1972" customFormat="1">
      <c r="A19" s="1978"/>
      <c r="B19" s="1984"/>
      <c r="C19" s="1988"/>
      <c r="D19" s="1984"/>
      <c r="E19" s="1984"/>
      <c r="F19" s="1984"/>
      <c r="G19" s="1984"/>
      <c r="H19" s="1985"/>
      <c r="I19" s="2012"/>
      <c r="J19" s="1978"/>
      <c r="L19" s="1936"/>
      <c r="M19" s="1955" t="e">
        <f>IF(ISNUMBER(FIND("/",#REF!,1)),MID(#REF!,1,FIND("/",#REF!,1)-1),#REF!)</f>
        <v>#REF!</v>
      </c>
      <c r="N19" s="1955" t="str">
        <f>IF(ISNUMBER(FIND("/",#REF!,1)),MID(#REF!,FIND("/",#REF!,1)+1,LEN(#REF!)),"")</f>
        <v/>
      </c>
      <c r="O19" s="1975"/>
      <c r="P19" s="1975"/>
      <c r="Q19" s="1975"/>
      <c r="R19" s="1975"/>
      <c r="S19" s="1975"/>
    </row>
    <row r="20" spans="1:39" s="1972" customFormat="1">
      <c r="A20" s="1955"/>
      <c r="B20" s="1955"/>
      <c r="C20" s="1955"/>
      <c r="D20" s="1955"/>
      <c r="E20" s="1955"/>
      <c r="F20" s="1955"/>
      <c r="G20" s="1955"/>
      <c r="H20" s="1955"/>
      <c r="I20" s="1955"/>
      <c r="J20" s="1956"/>
      <c r="K20" s="1955"/>
      <c r="L20" s="1936"/>
      <c r="M20" s="1955" t="e">
        <f>IF(ISNUMBER(FIND("/",#REF!,1)),MID(#REF!,1,FIND("/",#REF!,1)-1),#REF!)</f>
        <v>#REF!</v>
      </c>
      <c r="N20" s="1955" t="str">
        <f>IF(ISNUMBER(FIND("/",#REF!,1)),MID(#REF!,FIND("/",#REF!,1)+1,LEN(#REF!)),"")</f>
        <v/>
      </c>
      <c r="O20" s="1975"/>
      <c r="P20" s="1975"/>
      <c r="Q20" s="1975"/>
      <c r="R20" s="1975"/>
      <c r="S20" s="1975"/>
    </row>
    <row r="21" spans="1:39" s="1972" customFormat="1">
      <c r="A21" s="1955"/>
      <c r="B21" s="1955"/>
      <c r="C21" s="1955"/>
      <c r="D21" s="1955"/>
      <c r="E21" s="1955"/>
      <c r="F21" s="1955"/>
      <c r="G21" s="1955"/>
      <c r="H21" s="1955"/>
      <c r="I21" s="1955"/>
      <c r="J21" s="1956"/>
      <c r="K21" s="1955"/>
      <c r="L21" s="1936"/>
      <c r="M21" s="1955" t="e">
        <f>IF(ISNUMBER(FIND("/",#REF!,1)),MID(#REF!,1,FIND("/",#REF!,1)-1),#REF!)</f>
        <v>#REF!</v>
      </c>
      <c r="N21" s="1955" t="str">
        <f>IF(ISNUMBER(FIND("/",#REF!,1)),MID(#REF!,FIND("/",#REF!,1)+1,LEN(#REF!)),"")</f>
        <v/>
      </c>
      <c r="O21" s="1975"/>
      <c r="P21" s="1975"/>
      <c r="Q21" s="1975"/>
      <c r="R21" s="1975"/>
      <c r="S21" s="1975"/>
    </row>
    <row r="22" spans="1:39" s="1972" customFormat="1">
      <c r="A22" s="1955"/>
      <c r="B22" s="1955"/>
      <c r="C22" s="1955"/>
      <c r="D22" s="1955"/>
      <c r="E22" s="1955"/>
      <c r="F22" s="1955"/>
      <c r="G22" s="1955"/>
      <c r="H22" s="1955"/>
      <c r="I22" s="1955"/>
      <c r="J22" s="1956"/>
      <c r="K22" s="1955"/>
      <c r="L22" s="1936"/>
      <c r="M22" s="1955" t="e">
        <f>IF(ISNUMBER(FIND("/",#REF!,1)),MID(#REF!,1,FIND("/",#REF!,1)-1),#REF!)</f>
        <v>#REF!</v>
      </c>
      <c r="N22" s="1955" t="str">
        <f>IF(ISNUMBER(FIND("/",#REF!,1)),MID(#REF!,FIND("/",#REF!,1)+1,LEN(#REF!)),"")</f>
        <v/>
      </c>
      <c r="O22" s="1975"/>
      <c r="P22" s="1975"/>
      <c r="Q22" s="1975"/>
      <c r="R22" s="1975"/>
      <c r="S22" s="1975"/>
    </row>
    <row r="23" spans="1:39" s="1972" customFormat="1">
      <c r="A23" s="1955"/>
      <c r="B23" s="1955"/>
      <c r="C23" s="1955"/>
      <c r="D23" s="1955"/>
      <c r="E23" s="1955"/>
      <c r="F23" s="1955"/>
      <c r="G23" s="1955"/>
      <c r="H23" s="1955"/>
      <c r="I23" s="1955"/>
      <c r="J23" s="1956"/>
      <c r="K23" s="1955"/>
      <c r="L23" s="1936"/>
      <c r="M23" s="1955" t="e">
        <f>IF(ISNUMBER(FIND("/",#REF!,1)),MID(#REF!,1,FIND("/",#REF!,1)-1),#REF!)</f>
        <v>#REF!</v>
      </c>
      <c r="N23" s="1955" t="str">
        <f>IF(ISNUMBER(FIND("/",#REF!,1)),MID(#REF!,FIND("/",#REF!,1)+1,LEN(#REF!)),"")</f>
        <v/>
      </c>
      <c r="O23" s="1975"/>
      <c r="P23" s="1975"/>
      <c r="Q23" s="1975"/>
      <c r="R23" s="1975"/>
      <c r="S23" s="1975"/>
    </row>
    <row r="24" spans="1:39" s="1998" customFormat="1">
      <c r="A24" s="1955"/>
      <c r="B24" s="1955"/>
      <c r="C24" s="1955"/>
      <c r="D24" s="1955"/>
      <c r="E24" s="1955"/>
      <c r="F24" s="1955"/>
      <c r="G24" s="1955"/>
      <c r="H24" s="1955"/>
      <c r="I24" s="1955"/>
      <c r="J24" s="1956"/>
      <c r="K24" s="1955"/>
      <c r="L24" s="1936"/>
      <c r="M24" s="1955" t="e">
        <f>IF(ISNUMBER(FIND("/",#REF!,1)),MID(#REF!,1,FIND("/",#REF!,1)-1),#REF!)</f>
        <v>#REF!</v>
      </c>
      <c r="N24" s="1955" t="str">
        <f>IF(ISNUMBER(FIND("/",#REF!,1)),MID(#REF!,FIND("/",#REF!,1)+1,LEN(#REF!)),"")</f>
        <v/>
      </c>
      <c r="O24" s="1993"/>
      <c r="P24" s="1993"/>
      <c r="Q24" s="1993"/>
      <c r="R24" s="1993"/>
      <c r="S24" s="1993"/>
    </row>
    <row r="25" spans="1:39" s="1998" customFormat="1">
      <c r="A25" s="1955"/>
      <c r="B25" s="1955"/>
      <c r="C25" s="1955"/>
      <c r="D25" s="1955"/>
      <c r="E25" s="1955"/>
      <c r="F25" s="1955"/>
      <c r="G25" s="1955"/>
      <c r="H25" s="1955"/>
      <c r="I25" s="1955"/>
      <c r="J25" s="1956"/>
      <c r="K25" s="1955"/>
      <c r="L25" s="1936"/>
      <c r="M25" s="1955" t="e">
        <f>IF(ISNUMBER(FIND("/",#REF!,1)),MID(#REF!,1,FIND("/",#REF!,1)-1),#REF!)</f>
        <v>#REF!</v>
      </c>
      <c r="N25" s="1955" t="str">
        <f>IF(ISNUMBER(FIND("/",#REF!,1)),MID(#REF!,FIND("/",#REF!,1)+1,LEN(#REF!)),"")</f>
        <v/>
      </c>
      <c r="O25" s="1993"/>
      <c r="P25" s="1993"/>
      <c r="Q25" s="1993"/>
      <c r="R25" s="1993"/>
      <c r="S25" s="1993"/>
    </row>
    <row r="26" spans="1:39" s="1998" customFormat="1">
      <c r="A26" s="1955"/>
      <c r="B26" s="1955"/>
      <c r="C26" s="1955"/>
      <c r="D26" s="1955"/>
      <c r="E26" s="1955"/>
      <c r="F26" s="1955"/>
      <c r="G26" s="1955"/>
      <c r="H26" s="1955"/>
      <c r="I26" s="1955"/>
      <c r="J26" s="1956"/>
      <c r="K26" s="1955"/>
      <c r="L26" s="1936"/>
      <c r="M26" s="1955" t="e">
        <f>IF(ISNUMBER(FIND("/",#REF!,1)),MID(#REF!,1,FIND("/",#REF!,1)-1),#REF!)</f>
        <v>#REF!</v>
      </c>
      <c r="N26" s="1955" t="str">
        <f>IF(ISNUMBER(FIND("/",#REF!,1)),MID(#REF!,FIND("/",#REF!,1)+1,LEN(#REF!)),"")</f>
        <v/>
      </c>
      <c r="O26" s="1993"/>
      <c r="P26" s="1993"/>
      <c r="Q26" s="1993"/>
      <c r="R26" s="1993"/>
      <c r="S26" s="1993"/>
    </row>
    <row r="27" spans="1:39" s="1998" customFormat="1">
      <c r="A27" s="1955"/>
      <c r="B27" s="1955"/>
      <c r="C27" s="1955"/>
      <c r="D27" s="1955"/>
      <c r="E27" s="1955"/>
      <c r="F27" s="1955"/>
      <c r="G27" s="1955"/>
      <c r="H27" s="1955"/>
      <c r="I27" s="1955"/>
      <c r="J27" s="1956"/>
      <c r="K27" s="1955"/>
      <c r="L27" s="1936"/>
      <c r="M27" s="1955"/>
      <c r="N27" s="1955"/>
      <c r="O27" s="1993"/>
      <c r="P27" s="1993"/>
      <c r="Q27" s="1993"/>
      <c r="R27" s="1993"/>
      <c r="S27" s="1993"/>
    </row>
    <row r="28" spans="1:39" s="1998" customFormat="1">
      <c r="A28" s="1955"/>
      <c r="B28" s="1955"/>
      <c r="C28" s="1955"/>
      <c r="D28" s="1955"/>
      <c r="E28" s="1955"/>
      <c r="F28" s="1955"/>
      <c r="G28" s="1955"/>
      <c r="H28" s="1955"/>
      <c r="I28" s="1955"/>
      <c r="J28" s="1956"/>
      <c r="K28" s="1955"/>
      <c r="L28" s="1936"/>
      <c r="M28" s="1955"/>
      <c r="N28" s="1955"/>
      <c r="O28" s="1993"/>
      <c r="P28" s="1993"/>
      <c r="Q28" s="1993"/>
      <c r="R28" s="1993"/>
      <c r="S28" s="1993"/>
    </row>
    <row r="29" spans="1:39" s="95" customFormat="1">
      <c r="A29" s="4"/>
      <c r="B29" s="4"/>
      <c r="C29" s="4"/>
      <c r="D29" s="4"/>
      <c r="E29" s="4"/>
      <c r="F29" s="4"/>
      <c r="G29" s="4"/>
      <c r="H29" s="4"/>
      <c r="I29" s="4"/>
      <c r="J29" s="21"/>
      <c r="K29" s="4"/>
      <c r="L29" s="1936"/>
      <c r="M29" s="1955"/>
      <c r="N29" s="1955"/>
      <c r="O29" s="1993"/>
      <c r="P29" s="1993"/>
      <c r="Q29" s="1993"/>
      <c r="R29" s="1993"/>
      <c r="S29" s="1993"/>
      <c r="T29" s="1998"/>
      <c r="U29" s="1998"/>
      <c r="V29" s="1998"/>
      <c r="W29" s="1998"/>
      <c r="X29" s="1998"/>
      <c r="Y29" s="1998"/>
      <c r="Z29" s="1998"/>
      <c r="AA29" s="1998"/>
      <c r="AB29" s="1998"/>
      <c r="AC29" s="1998"/>
      <c r="AD29" s="1998"/>
      <c r="AE29" s="1998"/>
      <c r="AF29" s="1998"/>
      <c r="AG29" s="1998"/>
      <c r="AH29" s="1998"/>
      <c r="AI29" s="1998"/>
      <c r="AJ29" s="1998"/>
      <c r="AK29" s="1998"/>
      <c r="AL29" s="1998"/>
      <c r="AM29" s="1998"/>
    </row>
    <row r="30" spans="1:39" s="95" customFormat="1">
      <c r="A30" s="4"/>
      <c r="B30" s="4"/>
      <c r="C30" s="4"/>
      <c r="D30" s="4"/>
      <c r="E30" s="4"/>
      <c r="F30" s="4"/>
      <c r="G30" s="4"/>
      <c r="H30" s="4"/>
      <c r="I30" s="4"/>
      <c r="J30" s="21"/>
      <c r="K30" s="4"/>
      <c r="L30" s="1936"/>
      <c r="M30" s="1955"/>
      <c r="N30" s="1955"/>
      <c r="O30" s="1993"/>
      <c r="P30" s="1993"/>
      <c r="Q30" s="1993"/>
      <c r="R30" s="1993"/>
      <c r="S30" s="1993"/>
      <c r="T30" s="1998"/>
      <c r="U30" s="1998"/>
      <c r="V30" s="1998"/>
      <c r="W30" s="1998"/>
      <c r="X30" s="1998"/>
      <c r="Y30" s="1998"/>
      <c r="Z30" s="1998"/>
      <c r="AA30" s="1998"/>
      <c r="AB30" s="1998"/>
      <c r="AC30" s="1998"/>
      <c r="AD30" s="1998"/>
      <c r="AE30" s="1998"/>
      <c r="AF30" s="1998"/>
      <c r="AG30" s="1998"/>
      <c r="AH30" s="1998"/>
      <c r="AI30" s="1998"/>
      <c r="AJ30" s="1998"/>
      <c r="AK30" s="1998"/>
      <c r="AL30" s="1998"/>
      <c r="AM30" s="1998"/>
    </row>
    <row r="31" spans="1:39" s="95" customFormat="1">
      <c r="A31" s="4"/>
      <c r="B31" s="4"/>
      <c r="C31" s="4"/>
      <c r="D31" s="4"/>
      <c r="E31" s="4"/>
      <c r="F31" s="4"/>
      <c r="G31" s="4"/>
      <c r="H31" s="4"/>
      <c r="I31" s="4"/>
      <c r="J31" s="21"/>
      <c r="K31" s="4"/>
      <c r="L31" s="1936"/>
      <c r="M31" s="1955" t="e">
        <f>IF(ISNUMBER(FIND("/",#REF!,1)),MID(#REF!,1,FIND("/",#REF!,1)-1),#REF!)</f>
        <v>#REF!</v>
      </c>
      <c r="N31" s="1955" t="str">
        <f>IF(ISNUMBER(FIND("/",#REF!,1)),MID(#REF!,FIND("/",#REF!,1)+1,LEN(#REF!)),"")</f>
        <v/>
      </c>
      <c r="O31" s="1993"/>
      <c r="P31" s="1993"/>
      <c r="Q31" s="1993"/>
      <c r="R31" s="1993"/>
      <c r="S31" s="1993"/>
      <c r="T31" s="1998"/>
      <c r="U31" s="1998"/>
      <c r="V31" s="1998"/>
      <c r="W31" s="1998"/>
      <c r="X31" s="1998"/>
      <c r="Y31" s="1998"/>
      <c r="Z31" s="1998"/>
      <c r="AA31" s="1998"/>
      <c r="AB31" s="1998"/>
      <c r="AC31" s="1998"/>
      <c r="AD31" s="1998"/>
      <c r="AE31" s="1998"/>
      <c r="AF31" s="1998"/>
      <c r="AG31" s="1998"/>
      <c r="AH31" s="1998"/>
      <c r="AI31" s="1998"/>
      <c r="AJ31" s="1998"/>
      <c r="AK31" s="1998"/>
      <c r="AL31" s="1998"/>
      <c r="AM31" s="1998"/>
    </row>
    <row r="32" spans="1:39" s="95" customFormat="1">
      <c r="A32" s="4"/>
      <c r="B32" s="4"/>
      <c r="C32" s="4"/>
      <c r="D32" s="4"/>
      <c r="E32" s="4"/>
      <c r="F32" s="4"/>
      <c r="G32" s="4"/>
      <c r="H32" s="4"/>
      <c r="I32" s="4"/>
      <c r="J32" s="21"/>
      <c r="K32" s="4"/>
      <c r="L32" s="1936"/>
      <c r="M32" s="1955"/>
      <c r="N32" s="1955"/>
      <c r="O32" s="1993"/>
      <c r="P32" s="1993"/>
      <c r="Q32" s="1993"/>
      <c r="R32" s="1993"/>
      <c r="S32" s="1993"/>
      <c r="T32" s="1998"/>
      <c r="U32" s="1998"/>
      <c r="V32" s="1998"/>
      <c r="W32" s="1998"/>
      <c r="X32" s="1998"/>
      <c r="Y32" s="1998"/>
      <c r="Z32" s="1998"/>
      <c r="AA32" s="1998"/>
      <c r="AB32" s="1998"/>
      <c r="AC32" s="1998"/>
      <c r="AD32" s="1998"/>
      <c r="AE32" s="1998"/>
      <c r="AF32" s="1998"/>
      <c r="AG32" s="1998"/>
      <c r="AH32" s="1998"/>
      <c r="AI32" s="1998"/>
      <c r="AJ32" s="1998"/>
      <c r="AK32" s="1998"/>
      <c r="AL32" s="1998"/>
      <c r="AM32" s="1998"/>
    </row>
    <row r="33" spans="1:39" s="95" customFormat="1">
      <c r="A33" s="4"/>
      <c r="B33" s="4"/>
      <c r="C33" s="4"/>
      <c r="D33" s="4"/>
      <c r="E33" s="4"/>
      <c r="F33" s="4"/>
      <c r="G33" s="4"/>
      <c r="H33" s="4"/>
      <c r="I33" s="4"/>
      <c r="J33" s="21"/>
      <c r="K33" s="4"/>
      <c r="L33" s="1936"/>
      <c r="M33" s="1955"/>
      <c r="N33" s="1955"/>
      <c r="O33" s="1993"/>
      <c r="P33" s="1993"/>
      <c r="Q33" s="1993"/>
      <c r="R33" s="1993"/>
      <c r="S33" s="1993"/>
      <c r="T33" s="1998"/>
      <c r="U33" s="1998"/>
      <c r="V33" s="1998"/>
      <c r="W33" s="1998"/>
      <c r="X33" s="1998"/>
      <c r="Y33" s="1998"/>
      <c r="Z33" s="1998"/>
      <c r="AA33" s="1998"/>
      <c r="AB33" s="1998"/>
      <c r="AC33" s="1998"/>
      <c r="AD33" s="1998"/>
      <c r="AE33" s="1998"/>
      <c r="AF33" s="1998"/>
      <c r="AG33" s="1998"/>
      <c r="AH33" s="1998"/>
      <c r="AI33" s="1998"/>
      <c r="AJ33" s="1998"/>
      <c r="AK33" s="1998"/>
      <c r="AL33" s="1998"/>
      <c r="AM33" s="1998"/>
    </row>
    <row r="34" spans="1:39" s="95" customFormat="1">
      <c r="A34" s="4"/>
      <c r="B34" s="4"/>
      <c r="C34" s="4"/>
      <c r="D34" s="4"/>
      <c r="E34" s="4"/>
      <c r="F34" s="4"/>
      <c r="G34" s="4"/>
      <c r="H34" s="4"/>
      <c r="I34" s="4"/>
      <c r="J34" s="21"/>
      <c r="K34" s="4"/>
      <c r="L34" s="1936"/>
      <c r="M34" s="1955"/>
      <c r="N34" s="1955"/>
      <c r="O34" s="1993"/>
      <c r="P34" s="1993"/>
      <c r="Q34" s="1993"/>
      <c r="R34" s="1993"/>
      <c r="S34" s="1993"/>
      <c r="T34" s="1998"/>
      <c r="U34" s="1998"/>
      <c r="V34" s="1998"/>
      <c r="W34" s="1998"/>
      <c r="X34" s="1998"/>
      <c r="Y34" s="1998"/>
      <c r="Z34" s="1998"/>
      <c r="AA34" s="1998"/>
      <c r="AB34" s="1998"/>
      <c r="AC34" s="1998"/>
      <c r="AD34" s="1998"/>
      <c r="AE34" s="1998"/>
      <c r="AF34" s="1998"/>
      <c r="AG34" s="1998"/>
      <c r="AH34" s="1998"/>
      <c r="AI34" s="1998"/>
      <c r="AJ34" s="1998"/>
      <c r="AK34" s="1998"/>
      <c r="AL34" s="1998"/>
      <c r="AM34" s="1998"/>
    </row>
    <row r="35" spans="1:39" s="95" customFormat="1">
      <c r="A35" s="4"/>
      <c r="B35" s="4"/>
      <c r="C35" s="4"/>
      <c r="D35" s="4"/>
      <c r="E35" s="4"/>
      <c r="F35" s="4"/>
      <c r="G35" s="4"/>
      <c r="H35" s="4"/>
      <c r="I35" s="4"/>
      <c r="J35" s="21"/>
      <c r="K35" s="4"/>
      <c r="L35" s="1936"/>
      <c r="M35" s="1955"/>
      <c r="N35" s="1955"/>
      <c r="O35" s="1993"/>
      <c r="P35" s="1993"/>
      <c r="Q35" s="1993"/>
      <c r="R35" s="1993"/>
      <c r="S35" s="1993"/>
      <c r="T35" s="1998"/>
      <c r="U35" s="1998"/>
      <c r="V35" s="1998"/>
      <c r="W35" s="1998"/>
      <c r="X35" s="1998"/>
      <c r="Y35" s="1998"/>
      <c r="Z35" s="1998"/>
      <c r="AA35" s="1998"/>
      <c r="AB35" s="1998"/>
      <c r="AC35" s="1998"/>
      <c r="AD35" s="1998"/>
      <c r="AE35" s="1998"/>
      <c r="AF35" s="1998"/>
      <c r="AG35" s="1998"/>
      <c r="AH35" s="1998"/>
      <c r="AI35" s="1998"/>
      <c r="AJ35" s="1998"/>
      <c r="AK35" s="1998"/>
      <c r="AL35" s="1998"/>
      <c r="AM35" s="1998"/>
    </row>
    <row r="36" spans="1:39" s="95" customFormat="1">
      <c r="A36" s="4"/>
      <c r="B36" s="4"/>
      <c r="C36" s="4"/>
      <c r="D36" s="4"/>
      <c r="E36" s="4"/>
      <c r="F36" s="4"/>
      <c r="G36" s="4"/>
      <c r="H36" s="4"/>
      <c r="I36" s="4"/>
      <c r="J36" s="21"/>
      <c r="K36" s="4"/>
      <c r="L36" s="1936"/>
      <c r="M36" s="1955"/>
      <c r="N36" s="1955"/>
      <c r="O36" s="1993"/>
      <c r="P36" s="1993"/>
      <c r="Q36" s="1993"/>
      <c r="R36" s="1993"/>
      <c r="S36" s="1993"/>
      <c r="T36" s="1998"/>
      <c r="U36" s="1998"/>
      <c r="V36" s="1998"/>
      <c r="W36" s="1998"/>
      <c r="X36" s="1998"/>
      <c r="Y36" s="1998"/>
      <c r="Z36" s="1998"/>
      <c r="AA36" s="1998"/>
      <c r="AB36" s="1998"/>
      <c r="AC36" s="1998"/>
      <c r="AD36" s="1998"/>
      <c r="AE36" s="1998"/>
      <c r="AF36" s="1998"/>
      <c r="AG36" s="1998"/>
      <c r="AH36" s="1998"/>
      <c r="AI36" s="1998"/>
      <c r="AJ36" s="1998"/>
      <c r="AK36" s="1998"/>
      <c r="AL36" s="1998"/>
      <c r="AM36" s="1998"/>
    </row>
    <row r="37" spans="1:39" s="95" customFormat="1">
      <c r="A37" s="4"/>
      <c r="B37" s="4"/>
      <c r="C37" s="4"/>
      <c r="D37" s="4"/>
      <c r="E37" s="4"/>
      <c r="F37" s="4"/>
      <c r="G37" s="4"/>
      <c r="H37" s="4"/>
      <c r="I37" s="4"/>
      <c r="J37" s="21"/>
      <c r="K37" s="4"/>
      <c r="L37" s="1936"/>
      <c r="M37" s="1955"/>
      <c r="N37" s="1955"/>
      <c r="O37" s="1993"/>
      <c r="P37" s="1993"/>
      <c r="Q37" s="1993"/>
      <c r="R37" s="1993"/>
      <c r="S37" s="1993"/>
      <c r="T37" s="1998"/>
      <c r="U37" s="1998"/>
      <c r="V37" s="1998"/>
      <c r="W37" s="1998"/>
      <c r="X37" s="1998"/>
      <c r="Y37" s="1998"/>
      <c r="Z37" s="1998"/>
      <c r="AA37" s="1998"/>
      <c r="AB37" s="1998"/>
      <c r="AC37" s="1998"/>
      <c r="AD37" s="1998"/>
      <c r="AE37" s="1998"/>
      <c r="AF37" s="1998"/>
      <c r="AG37" s="1998"/>
      <c r="AH37" s="1998"/>
      <c r="AI37" s="1998"/>
      <c r="AJ37" s="1998"/>
      <c r="AK37" s="1998"/>
      <c r="AL37" s="1998"/>
      <c r="AM37" s="1998"/>
    </row>
    <row r="38" spans="1:39" s="95" customFormat="1">
      <c r="A38" s="4"/>
      <c r="B38" s="4"/>
      <c r="C38" s="4"/>
      <c r="D38" s="4"/>
      <c r="E38" s="4"/>
      <c r="F38" s="4"/>
      <c r="G38" s="4"/>
      <c r="H38" s="4"/>
      <c r="I38" s="4"/>
      <c r="J38" s="21"/>
      <c r="K38" s="4"/>
      <c r="L38" s="1936"/>
      <c r="M38" s="1955"/>
      <c r="N38" s="1955"/>
      <c r="O38" s="1993"/>
      <c r="P38" s="1993"/>
      <c r="Q38" s="1993"/>
      <c r="R38" s="1993"/>
      <c r="S38" s="1993"/>
      <c r="T38" s="1998"/>
      <c r="U38" s="1998"/>
      <c r="V38" s="1998"/>
      <c r="W38" s="1998"/>
      <c r="X38" s="1998"/>
      <c r="Y38" s="1998"/>
      <c r="Z38" s="1998"/>
      <c r="AA38" s="1998"/>
      <c r="AB38" s="1998"/>
      <c r="AC38" s="1998"/>
      <c r="AD38" s="1998"/>
      <c r="AE38" s="1998"/>
      <c r="AF38" s="1998"/>
      <c r="AG38" s="1998"/>
      <c r="AH38" s="1998"/>
      <c r="AI38" s="1998"/>
      <c r="AJ38" s="1998"/>
      <c r="AK38" s="1998"/>
      <c r="AL38" s="1998"/>
      <c r="AM38" s="1998"/>
    </row>
    <row r="39" spans="1:39" s="95" customFormat="1">
      <c r="A39" s="4"/>
      <c r="B39" s="4"/>
      <c r="C39" s="4"/>
      <c r="D39" s="4"/>
      <c r="E39" s="4"/>
      <c r="F39" s="4"/>
      <c r="G39" s="4"/>
      <c r="H39" s="4"/>
      <c r="I39" s="4"/>
      <c r="J39" s="21"/>
      <c r="K39" s="4"/>
      <c r="L39" s="1936"/>
      <c r="M39" s="1955"/>
      <c r="N39" s="1955"/>
      <c r="O39" s="1993"/>
      <c r="P39" s="1993"/>
      <c r="Q39" s="1993"/>
      <c r="R39" s="1993"/>
      <c r="S39" s="1993"/>
      <c r="T39" s="1998"/>
      <c r="U39" s="1998"/>
      <c r="V39" s="1998"/>
      <c r="W39" s="1998"/>
      <c r="X39" s="1998"/>
      <c r="Y39" s="1998"/>
      <c r="Z39" s="1998"/>
      <c r="AA39" s="1998"/>
      <c r="AB39" s="1998"/>
      <c r="AC39" s="1998"/>
      <c r="AD39" s="1998"/>
      <c r="AE39" s="1998"/>
      <c r="AF39" s="1998"/>
      <c r="AG39" s="1998"/>
      <c r="AH39" s="1998"/>
      <c r="AI39" s="1998"/>
      <c r="AJ39" s="1998"/>
      <c r="AK39" s="1998"/>
      <c r="AL39" s="1998"/>
      <c r="AM39" s="1998"/>
    </row>
    <row r="40" spans="1:39" s="95" customFormat="1">
      <c r="A40" s="4"/>
      <c r="B40" s="4"/>
      <c r="C40" s="4"/>
      <c r="D40" s="4"/>
      <c r="E40" s="4"/>
      <c r="F40" s="4"/>
      <c r="G40" s="4"/>
      <c r="H40" s="4"/>
      <c r="I40" s="4"/>
      <c r="J40" s="21"/>
      <c r="K40" s="4"/>
      <c r="L40" s="1936"/>
      <c r="M40" s="1955"/>
      <c r="N40" s="1955"/>
      <c r="O40" s="1993"/>
      <c r="P40" s="1993"/>
      <c r="Q40" s="1993"/>
      <c r="R40" s="1993"/>
      <c r="S40" s="1993"/>
      <c r="T40" s="1998"/>
      <c r="U40" s="1998"/>
      <c r="V40" s="1998"/>
      <c r="W40" s="1998"/>
      <c r="X40" s="1998"/>
      <c r="Y40" s="1998"/>
      <c r="Z40" s="1998"/>
      <c r="AA40" s="1998"/>
      <c r="AB40" s="1998"/>
      <c r="AC40" s="1998"/>
      <c r="AD40" s="1998"/>
      <c r="AE40" s="1998"/>
      <c r="AF40" s="1998"/>
      <c r="AG40" s="1998"/>
      <c r="AH40" s="1998"/>
      <c r="AI40" s="1998"/>
      <c r="AJ40" s="1998"/>
      <c r="AK40" s="1998"/>
      <c r="AL40" s="1998"/>
      <c r="AM40" s="1998"/>
    </row>
    <row r="41" spans="1:39" s="95" customFormat="1">
      <c r="A41" s="4"/>
      <c r="B41" s="4"/>
      <c r="C41" s="4"/>
      <c r="D41" s="4"/>
      <c r="E41" s="4"/>
      <c r="F41" s="4"/>
      <c r="G41" s="4"/>
      <c r="H41" s="4"/>
      <c r="I41" s="4"/>
      <c r="J41" s="21"/>
      <c r="K41" s="4"/>
      <c r="L41" s="1936"/>
      <c r="M41" s="1955"/>
      <c r="N41" s="1955"/>
      <c r="O41" s="1993"/>
      <c r="P41" s="1993"/>
      <c r="Q41" s="1993"/>
      <c r="R41" s="1993"/>
      <c r="S41" s="1993"/>
      <c r="T41" s="1998"/>
      <c r="U41" s="1998"/>
      <c r="V41" s="1998"/>
      <c r="W41" s="1998"/>
      <c r="X41" s="1998"/>
      <c r="Y41" s="1998"/>
      <c r="Z41" s="1998"/>
      <c r="AA41" s="1998"/>
      <c r="AB41" s="1998"/>
      <c r="AC41" s="1998"/>
      <c r="AD41" s="1998"/>
      <c r="AE41" s="1998"/>
      <c r="AF41" s="1998"/>
      <c r="AG41" s="1998"/>
      <c r="AH41" s="1998"/>
      <c r="AI41" s="1998"/>
      <c r="AJ41" s="1998"/>
      <c r="AK41" s="1998"/>
      <c r="AL41" s="1998"/>
      <c r="AM41" s="1998"/>
    </row>
    <row r="42" spans="1:39" s="95" customFormat="1">
      <c r="A42" s="4"/>
      <c r="B42" s="4"/>
      <c r="C42" s="4"/>
      <c r="D42" s="4"/>
      <c r="E42" s="4"/>
      <c r="F42" s="4"/>
      <c r="G42" s="4"/>
      <c r="H42" s="4"/>
      <c r="I42" s="4"/>
      <c r="J42" s="21"/>
      <c r="K42" s="4"/>
      <c r="L42" s="1936"/>
      <c r="M42" s="1955"/>
      <c r="N42" s="1955"/>
      <c r="O42" s="1993"/>
      <c r="P42" s="1993"/>
      <c r="Q42" s="1993"/>
      <c r="R42" s="1993"/>
      <c r="S42" s="1993"/>
      <c r="T42" s="1998"/>
      <c r="U42" s="1998"/>
      <c r="V42" s="1998"/>
      <c r="W42" s="1998"/>
      <c r="X42" s="1998"/>
      <c r="Y42" s="1998"/>
      <c r="Z42" s="1998"/>
      <c r="AA42" s="1998"/>
      <c r="AB42" s="1998"/>
      <c r="AC42" s="1998"/>
      <c r="AD42" s="1998"/>
      <c r="AE42" s="1998"/>
      <c r="AF42" s="1998"/>
      <c r="AG42" s="1998"/>
      <c r="AH42" s="1998"/>
      <c r="AI42" s="1998"/>
      <c r="AJ42" s="1998"/>
      <c r="AK42" s="1998"/>
      <c r="AL42" s="1998"/>
      <c r="AM42" s="1998"/>
    </row>
    <row r="43" spans="1:39" s="145" customFormat="1">
      <c r="A43" s="4"/>
      <c r="B43" s="4"/>
      <c r="C43" s="4"/>
      <c r="D43" s="4"/>
      <c r="E43" s="4"/>
      <c r="F43" s="4"/>
      <c r="G43" s="4"/>
      <c r="H43" s="4"/>
      <c r="I43" s="4"/>
      <c r="J43" s="21"/>
      <c r="K43" s="4"/>
      <c r="L43" s="2051"/>
      <c r="M43" s="2010"/>
      <c r="N43" s="2010"/>
      <c r="O43" s="1952"/>
      <c r="P43" s="1952"/>
      <c r="Q43" s="1952"/>
      <c r="R43" s="1952"/>
      <c r="S43" s="1952"/>
      <c r="T43" s="1953"/>
      <c r="U43" s="1953"/>
      <c r="V43" s="1953"/>
      <c r="W43" s="1953"/>
      <c r="X43" s="1953"/>
      <c r="Y43" s="1953"/>
      <c r="Z43" s="1953"/>
      <c r="AA43" s="1953"/>
      <c r="AB43" s="1953"/>
      <c r="AC43" s="1953"/>
      <c r="AD43" s="1953"/>
      <c r="AE43" s="1953"/>
      <c r="AF43" s="1953"/>
      <c r="AG43" s="1953"/>
      <c r="AH43" s="1953"/>
      <c r="AI43" s="1953"/>
      <c r="AJ43" s="1953"/>
      <c r="AK43" s="1953"/>
      <c r="AL43" s="1953"/>
      <c r="AM43" s="1953"/>
    </row>
    <row r="44" spans="1:39" s="145" customFormat="1">
      <c r="A44" s="4"/>
      <c r="B44" s="4"/>
      <c r="C44" s="4"/>
      <c r="D44" s="4"/>
      <c r="E44" s="4"/>
      <c r="F44" s="4"/>
      <c r="G44" s="4"/>
      <c r="H44" s="4"/>
      <c r="I44" s="4"/>
      <c r="J44" s="21"/>
      <c r="K44" s="4"/>
      <c r="L44" s="2051"/>
      <c r="M44" s="2010"/>
      <c r="N44" s="2010"/>
      <c r="O44" s="1952"/>
      <c r="P44" s="1952"/>
      <c r="Q44" s="1952"/>
      <c r="R44" s="1952"/>
      <c r="S44" s="1952"/>
      <c r="T44" s="1953"/>
      <c r="U44" s="1953"/>
      <c r="V44" s="1953"/>
      <c r="W44" s="1953"/>
      <c r="X44" s="1953"/>
      <c r="Y44" s="1953"/>
      <c r="Z44" s="1953"/>
      <c r="AA44" s="1953"/>
      <c r="AB44" s="1953"/>
      <c r="AC44" s="1953"/>
      <c r="AD44" s="1953"/>
      <c r="AE44" s="1953"/>
      <c r="AF44" s="1953"/>
      <c r="AG44" s="1953"/>
      <c r="AH44" s="1953"/>
      <c r="AI44" s="1953"/>
      <c r="AJ44" s="1953"/>
      <c r="AK44" s="1953"/>
      <c r="AL44" s="1953"/>
      <c r="AM44" s="1953"/>
    </row>
    <row r="45" spans="1:39" s="145" customFormat="1">
      <c r="A45" s="4"/>
      <c r="B45" s="4"/>
      <c r="C45" s="4"/>
      <c r="D45" s="4"/>
      <c r="E45" s="4"/>
      <c r="F45" s="4"/>
      <c r="G45" s="4"/>
      <c r="H45" s="4"/>
      <c r="I45" s="4"/>
      <c r="J45" s="21"/>
      <c r="K45" s="4"/>
      <c r="L45" s="2051"/>
      <c r="M45" s="2010"/>
      <c r="N45" s="2010"/>
      <c r="O45" s="1952"/>
      <c r="P45" s="1952"/>
      <c r="Q45" s="1952"/>
      <c r="R45" s="1952"/>
      <c r="S45" s="1952"/>
      <c r="T45" s="1953"/>
      <c r="U45" s="1953"/>
      <c r="V45" s="1953"/>
      <c r="W45" s="1953"/>
      <c r="X45" s="1953"/>
      <c r="Y45" s="1953"/>
      <c r="Z45" s="1953"/>
      <c r="AA45" s="1953"/>
      <c r="AB45" s="1953"/>
      <c r="AC45" s="1953"/>
      <c r="AD45" s="1953"/>
      <c r="AE45" s="1953"/>
      <c r="AF45" s="1953"/>
      <c r="AG45" s="1953"/>
      <c r="AH45" s="1953"/>
      <c r="AI45" s="1953"/>
      <c r="AJ45" s="1953"/>
      <c r="AK45" s="1953"/>
      <c r="AL45" s="1953"/>
      <c r="AM45" s="1953"/>
    </row>
    <row r="46" spans="1:39" s="145" customFormat="1">
      <c r="A46" s="4"/>
      <c r="B46" s="4"/>
      <c r="C46" s="4"/>
      <c r="D46" s="4"/>
      <c r="E46" s="4"/>
      <c r="F46" s="4"/>
      <c r="G46" s="4"/>
      <c r="H46" s="4"/>
      <c r="I46" s="4"/>
      <c r="J46" s="21"/>
      <c r="K46" s="4"/>
      <c r="L46" s="2051"/>
      <c r="M46" s="2010"/>
      <c r="N46" s="2010"/>
      <c r="O46" s="1952"/>
      <c r="P46" s="1952"/>
      <c r="Q46" s="1952"/>
      <c r="R46" s="1952"/>
      <c r="S46" s="1952"/>
      <c r="T46" s="1953"/>
      <c r="U46" s="1953"/>
      <c r="V46" s="1953"/>
      <c r="W46" s="1953"/>
      <c r="X46" s="1953"/>
      <c r="Y46" s="1953"/>
      <c r="Z46" s="1953"/>
      <c r="AA46" s="1953"/>
      <c r="AB46" s="1953"/>
      <c r="AC46" s="1953"/>
      <c r="AD46" s="1953"/>
      <c r="AE46" s="1953"/>
      <c r="AF46" s="1953"/>
      <c r="AG46" s="1953"/>
      <c r="AH46" s="1953"/>
      <c r="AI46" s="1953"/>
      <c r="AJ46" s="1953"/>
      <c r="AK46" s="1953"/>
      <c r="AL46" s="1953"/>
      <c r="AM46" s="1953"/>
    </row>
    <row r="47" spans="1:39" s="145" customFormat="1">
      <c r="A47" s="4"/>
      <c r="B47" s="4"/>
      <c r="C47" s="4"/>
      <c r="D47" s="4"/>
      <c r="E47" s="4"/>
      <c r="F47" s="4"/>
      <c r="G47" s="4"/>
      <c r="H47" s="4"/>
      <c r="I47" s="4"/>
      <c r="J47" s="21"/>
      <c r="K47" s="4"/>
      <c r="L47" s="2051"/>
      <c r="M47" s="2010"/>
      <c r="N47" s="2010"/>
      <c r="O47" s="1952"/>
      <c r="P47" s="1952"/>
      <c r="Q47" s="1952"/>
      <c r="R47" s="1952"/>
      <c r="S47" s="1952"/>
      <c r="T47" s="1953"/>
      <c r="U47" s="1953"/>
      <c r="V47" s="1953"/>
      <c r="W47" s="1953"/>
      <c r="X47" s="1953"/>
      <c r="Y47" s="1953"/>
      <c r="Z47" s="1953"/>
      <c r="AA47" s="1953"/>
      <c r="AB47" s="1953"/>
      <c r="AC47" s="1953"/>
      <c r="AD47" s="1953"/>
      <c r="AE47" s="1953"/>
      <c r="AF47" s="1953"/>
      <c r="AG47" s="1953"/>
      <c r="AH47" s="1953"/>
      <c r="AI47" s="1953"/>
      <c r="AJ47" s="1953"/>
      <c r="AK47" s="1953"/>
      <c r="AL47" s="1953"/>
      <c r="AM47" s="1953"/>
    </row>
    <row r="48" spans="1:39" s="145" customFormat="1">
      <c r="A48" s="4"/>
      <c r="B48" s="4"/>
      <c r="C48" s="4"/>
      <c r="D48" s="4"/>
      <c r="E48" s="4"/>
      <c r="F48" s="4"/>
      <c r="G48" s="4"/>
      <c r="H48" s="4"/>
      <c r="I48" s="4"/>
      <c r="J48" s="21"/>
      <c r="K48" s="4"/>
      <c r="L48" s="2051"/>
      <c r="M48" s="2010"/>
      <c r="N48" s="2010"/>
      <c r="O48" s="1952"/>
      <c r="P48" s="1952"/>
      <c r="Q48" s="1952"/>
      <c r="R48" s="1952"/>
      <c r="S48" s="1952"/>
      <c r="T48" s="1953"/>
      <c r="U48" s="1953"/>
      <c r="V48" s="1953"/>
      <c r="W48" s="1953"/>
      <c r="X48" s="1953"/>
      <c r="Y48" s="1953"/>
      <c r="Z48" s="1953"/>
      <c r="AA48" s="1953"/>
      <c r="AB48" s="1953"/>
      <c r="AC48" s="1953"/>
      <c r="AD48" s="1953"/>
      <c r="AE48" s="1953"/>
      <c r="AF48" s="1953"/>
      <c r="AG48" s="1953"/>
      <c r="AH48" s="1953"/>
      <c r="AI48" s="1953"/>
      <c r="AJ48" s="1953"/>
      <c r="AK48" s="1953"/>
      <c r="AL48" s="1953"/>
      <c r="AM48" s="1953"/>
    </row>
    <row r="49" spans="1:39" s="145" customFormat="1">
      <c r="A49" s="4"/>
      <c r="B49" s="4"/>
      <c r="C49" s="4"/>
      <c r="D49" s="4"/>
      <c r="E49" s="4"/>
      <c r="F49" s="4"/>
      <c r="G49" s="4"/>
      <c r="H49" s="4"/>
      <c r="I49" s="4"/>
      <c r="J49" s="21"/>
      <c r="K49" s="4"/>
      <c r="L49" s="2051"/>
      <c r="M49" s="2010"/>
      <c r="N49" s="2010"/>
      <c r="O49" s="1952"/>
      <c r="P49" s="1952"/>
      <c r="Q49" s="1952"/>
      <c r="R49" s="1952"/>
      <c r="S49" s="1952"/>
      <c r="T49" s="1953"/>
      <c r="U49" s="1953"/>
      <c r="V49" s="1953"/>
      <c r="W49" s="1953"/>
      <c r="X49" s="1953"/>
      <c r="Y49" s="1953"/>
      <c r="Z49" s="1953"/>
      <c r="AA49" s="1953"/>
      <c r="AB49" s="1953"/>
      <c r="AC49" s="1953"/>
      <c r="AD49" s="1953"/>
      <c r="AE49" s="1953"/>
      <c r="AF49" s="1953"/>
      <c r="AG49" s="1953"/>
      <c r="AH49" s="1953"/>
      <c r="AI49" s="1953"/>
      <c r="AJ49" s="1953"/>
      <c r="AK49" s="1953"/>
      <c r="AL49" s="1953"/>
      <c r="AM49" s="1953"/>
    </row>
    <row r="50" spans="1:39" s="305" customFormat="1">
      <c r="A50" s="4"/>
      <c r="B50" s="4"/>
      <c r="C50" s="4"/>
      <c r="D50" s="4"/>
      <c r="E50" s="4"/>
      <c r="F50" s="4"/>
      <c r="G50" s="4"/>
      <c r="H50" s="4"/>
      <c r="I50" s="4"/>
      <c r="J50" s="21"/>
      <c r="K50" s="4"/>
      <c r="L50" s="2051"/>
      <c r="M50" s="2010"/>
      <c r="N50" s="2010"/>
      <c r="O50" s="1952"/>
      <c r="P50" s="1952"/>
      <c r="Q50" s="1952"/>
      <c r="R50" s="1952"/>
      <c r="S50" s="1952"/>
      <c r="T50" s="1953"/>
      <c r="U50" s="1953"/>
      <c r="V50" s="1953"/>
      <c r="W50" s="1953"/>
      <c r="X50" s="1953"/>
      <c r="Y50" s="1953"/>
      <c r="Z50" s="1953"/>
      <c r="AA50" s="1953"/>
      <c r="AB50" s="1953"/>
      <c r="AC50" s="1953"/>
      <c r="AD50" s="1953"/>
      <c r="AE50" s="1953"/>
      <c r="AF50" s="1953"/>
      <c r="AG50" s="1953"/>
      <c r="AH50" s="1953"/>
      <c r="AI50" s="1953"/>
      <c r="AJ50" s="1953"/>
      <c r="AK50" s="1953"/>
      <c r="AL50" s="1953"/>
      <c r="AM50" s="1953"/>
    </row>
    <row r="51" spans="1:39" s="305" customFormat="1">
      <c r="A51" s="4"/>
      <c r="B51" s="4"/>
      <c r="C51" s="4"/>
      <c r="D51" s="4"/>
      <c r="E51" s="4"/>
      <c r="F51" s="4"/>
      <c r="G51" s="4"/>
      <c r="H51" s="4"/>
      <c r="I51" s="4"/>
      <c r="J51" s="21"/>
      <c r="K51" s="4"/>
      <c r="L51" s="2051"/>
      <c r="M51" s="2010"/>
      <c r="N51" s="2010"/>
      <c r="O51" s="1952"/>
      <c r="P51" s="1952"/>
      <c r="Q51" s="1952"/>
      <c r="R51" s="1952"/>
      <c r="S51" s="1952"/>
      <c r="T51" s="1953"/>
      <c r="U51" s="1953"/>
      <c r="V51" s="1953"/>
      <c r="W51" s="1953"/>
      <c r="X51" s="1953"/>
      <c r="Y51" s="1953"/>
      <c r="Z51" s="1953"/>
      <c r="AA51" s="1953"/>
      <c r="AB51" s="1953"/>
      <c r="AC51" s="1953"/>
      <c r="AD51" s="1953"/>
      <c r="AE51" s="1953"/>
      <c r="AF51" s="1953"/>
      <c r="AG51" s="1953"/>
      <c r="AH51" s="1953"/>
      <c r="AI51" s="1953"/>
      <c r="AJ51" s="1953"/>
      <c r="AK51" s="1953"/>
      <c r="AL51" s="1953"/>
      <c r="AM51" s="1953"/>
    </row>
    <row r="52" spans="1:39" s="305" customFormat="1">
      <c r="A52" s="4"/>
      <c r="B52" s="4"/>
      <c r="C52" s="4"/>
      <c r="D52" s="4"/>
      <c r="E52" s="4"/>
      <c r="F52" s="4"/>
      <c r="G52" s="4"/>
      <c r="H52" s="4"/>
      <c r="I52" s="4"/>
      <c r="J52" s="21"/>
      <c r="K52" s="4"/>
      <c r="L52" s="2051"/>
      <c r="M52" s="2010"/>
      <c r="N52" s="2010"/>
      <c r="O52" s="1952"/>
      <c r="P52" s="1952"/>
      <c r="Q52" s="1952"/>
      <c r="R52" s="1952"/>
      <c r="S52" s="1952"/>
      <c r="T52" s="1953"/>
      <c r="U52" s="1953"/>
      <c r="V52" s="1953"/>
      <c r="W52" s="1953"/>
      <c r="X52" s="1953"/>
      <c r="Y52" s="1953"/>
      <c r="Z52" s="1953"/>
      <c r="AA52" s="1953"/>
      <c r="AB52" s="1953"/>
      <c r="AC52" s="1953"/>
      <c r="AD52" s="1953"/>
      <c r="AE52" s="1953"/>
      <c r="AF52" s="1953"/>
      <c r="AG52" s="1953"/>
      <c r="AH52" s="1953"/>
      <c r="AI52" s="1953"/>
      <c r="AJ52" s="1953"/>
      <c r="AK52" s="1953"/>
      <c r="AL52" s="1953"/>
      <c r="AM52" s="1953"/>
    </row>
    <row r="53" spans="1:39" s="305" customFormat="1">
      <c r="A53" s="4"/>
      <c r="B53" s="4"/>
      <c r="C53" s="4"/>
      <c r="D53" s="4"/>
      <c r="E53" s="4"/>
      <c r="F53" s="4"/>
      <c r="G53" s="4"/>
      <c r="H53" s="4"/>
      <c r="I53" s="4"/>
      <c r="J53" s="21"/>
      <c r="K53" s="4"/>
      <c r="L53" s="2051"/>
      <c r="M53" s="2010"/>
      <c r="N53" s="2010"/>
      <c r="O53" s="1952"/>
      <c r="P53" s="1952"/>
      <c r="Q53" s="1952"/>
      <c r="R53" s="1952"/>
      <c r="S53" s="1952"/>
      <c r="T53" s="1953"/>
      <c r="U53" s="1953"/>
      <c r="V53" s="1953"/>
      <c r="W53" s="1953"/>
      <c r="X53" s="1953"/>
      <c r="Y53" s="1953"/>
      <c r="Z53" s="1953"/>
      <c r="AA53" s="1953"/>
      <c r="AB53" s="1953"/>
      <c r="AC53" s="1953"/>
      <c r="AD53" s="1953"/>
      <c r="AE53" s="1953"/>
      <c r="AF53" s="1953"/>
      <c r="AG53" s="1953"/>
      <c r="AH53" s="1953"/>
      <c r="AI53" s="1953"/>
      <c r="AJ53" s="1953"/>
      <c r="AK53" s="1953"/>
      <c r="AL53" s="1953"/>
      <c r="AM53" s="1953"/>
    </row>
    <row r="54" spans="1:39" s="305" customFormat="1">
      <c r="A54" s="4"/>
      <c r="B54" s="4"/>
      <c r="C54" s="4"/>
      <c r="D54" s="4"/>
      <c r="E54" s="4"/>
      <c r="F54" s="4"/>
      <c r="G54" s="4"/>
      <c r="H54" s="4"/>
      <c r="I54" s="4"/>
      <c r="J54" s="21"/>
      <c r="K54" s="4"/>
      <c r="L54" s="2051"/>
      <c r="M54" s="2010"/>
      <c r="N54" s="2010"/>
      <c r="O54" s="1952"/>
      <c r="P54" s="1952"/>
      <c r="Q54" s="1952"/>
      <c r="R54" s="1952"/>
      <c r="S54" s="1952"/>
      <c r="T54" s="1953"/>
      <c r="U54" s="1953"/>
      <c r="V54" s="1953"/>
      <c r="W54" s="1953"/>
      <c r="X54" s="1953"/>
      <c r="Y54" s="1953"/>
      <c r="Z54" s="1953"/>
      <c r="AA54" s="1953"/>
      <c r="AB54" s="1953"/>
      <c r="AC54" s="1953"/>
      <c r="AD54" s="1953"/>
      <c r="AE54" s="1953"/>
      <c r="AF54" s="1953"/>
      <c r="AG54" s="1953"/>
      <c r="AH54" s="1953"/>
      <c r="AI54" s="1953"/>
      <c r="AJ54" s="1953"/>
      <c r="AK54" s="1953"/>
      <c r="AL54" s="1953"/>
      <c r="AM54" s="1953"/>
    </row>
    <row r="55" spans="1:39" s="305" customFormat="1">
      <c r="A55" s="4"/>
      <c r="B55" s="4"/>
      <c r="C55" s="4"/>
      <c r="D55" s="4"/>
      <c r="E55" s="4"/>
      <c r="F55" s="4"/>
      <c r="G55" s="4"/>
      <c r="H55" s="4"/>
      <c r="I55" s="4"/>
      <c r="J55" s="21"/>
      <c r="K55" s="4"/>
      <c r="L55" s="2051"/>
      <c r="M55" s="2010"/>
      <c r="N55" s="2010"/>
      <c r="O55" s="1952"/>
      <c r="P55" s="1952"/>
      <c r="Q55" s="1952"/>
      <c r="R55" s="1952"/>
      <c r="S55" s="1952"/>
      <c r="T55" s="1953"/>
      <c r="U55" s="1953"/>
      <c r="V55" s="1953"/>
      <c r="W55" s="1953"/>
      <c r="X55" s="1953"/>
      <c r="Y55" s="1953"/>
      <c r="Z55" s="1953"/>
      <c r="AA55" s="1953"/>
      <c r="AB55" s="1953"/>
      <c r="AC55" s="1953"/>
      <c r="AD55" s="1953"/>
      <c r="AE55" s="1953"/>
      <c r="AF55" s="1953"/>
      <c r="AG55" s="1953"/>
      <c r="AH55" s="1953"/>
      <c r="AI55" s="1953"/>
      <c r="AJ55" s="1953"/>
      <c r="AK55" s="1953"/>
      <c r="AL55" s="1953"/>
      <c r="AM55" s="1953"/>
    </row>
    <row r="56" spans="1:39" s="305" customFormat="1">
      <c r="A56" s="4"/>
      <c r="B56" s="4"/>
      <c r="C56" s="4"/>
      <c r="D56" s="4"/>
      <c r="E56" s="4"/>
      <c r="F56" s="4"/>
      <c r="G56" s="4"/>
      <c r="H56" s="4"/>
      <c r="I56" s="4"/>
      <c r="J56" s="21"/>
      <c r="K56" s="4"/>
      <c r="L56" s="2051"/>
      <c r="M56" s="2010"/>
      <c r="N56" s="2010"/>
      <c r="O56" s="1952"/>
      <c r="P56" s="1952"/>
      <c r="Q56" s="1952"/>
      <c r="R56" s="1952"/>
      <c r="S56" s="1952"/>
      <c r="T56" s="1953"/>
      <c r="U56" s="1953"/>
      <c r="V56" s="1953"/>
      <c r="W56" s="1953"/>
      <c r="X56" s="1953"/>
      <c r="Y56" s="1953"/>
      <c r="Z56" s="1953"/>
      <c r="AA56" s="1953"/>
      <c r="AB56" s="1953"/>
      <c r="AC56" s="1953"/>
      <c r="AD56" s="1953"/>
      <c r="AE56" s="1953"/>
      <c r="AF56" s="1953"/>
      <c r="AG56" s="1953"/>
      <c r="AH56" s="1953"/>
      <c r="AI56" s="1953"/>
      <c r="AJ56" s="1953"/>
      <c r="AK56" s="1953"/>
      <c r="AL56" s="1953"/>
      <c r="AM56" s="1953"/>
    </row>
    <row r="57" spans="1:39" s="305" customFormat="1">
      <c r="A57" s="4"/>
      <c r="B57" s="4"/>
      <c r="C57" s="4"/>
      <c r="D57" s="4"/>
      <c r="E57" s="4"/>
      <c r="F57" s="4"/>
      <c r="G57" s="4"/>
      <c r="H57" s="4"/>
      <c r="I57" s="4"/>
      <c r="J57" s="21"/>
      <c r="K57" s="4"/>
      <c r="L57" s="2051"/>
      <c r="M57" s="2010"/>
      <c r="N57" s="2010"/>
      <c r="O57" s="1952"/>
      <c r="P57" s="1952"/>
      <c r="Q57" s="1952"/>
      <c r="R57" s="1952"/>
      <c r="S57" s="1952"/>
      <c r="T57" s="1953"/>
      <c r="U57" s="1953"/>
      <c r="V57" s="1953"/>
      <c r="W57" s="1953"/>
      <c r="X57" s="1953"/>
      <c r="Y57" s="1953"/>
      <c r="Z57" s="1953"/>
      <c r="AA57" s="1953"/>
      <c r="AB57" s="1953"/>
      <c r="AC57" s="1953"/>
      <c r="AD57" s="1953"/>
      <c r="AE57" s="1953"/>
      <c r="AF57" s="1953"/>
      <c r="AG57" s="1953"/>
      <c r="AH57" s="1953"/>
      <c r="AI57" s="1953"/>
      <c r="AJ57" s="1953"/>
      <c r="AK57" s="1953"/>
      <c r="AL57" s="1953"/>
      <c r="AM57" s="1953"/>
    </row>
    <row r="58" spans="1:39" s="305" customFormat="1">
      <c r="A58" s="4"/>
      <c r="B58" s="4"/>
      <c r="C58" s="4"/>
      <c r="D58" s="4"/>
      <c r="E58" s="4"/>
      <c r="F58" s="4"/>
      <c r="G58" s="4"/>
      <c r="H58" s="4"/>
      <c r="I58" s="4"/>
      <c r="J58" s="21"/>
      <c r="K58" s="4"/>
      <c r="L58" s="2051"/>
      <c r="M58" s="2010"/>
      <c r="N58" s="2010"/>
      <c r="O58" s="1952"/>
      <c r="P58" s="1952"/>
      <c r="Q58" s="1952"/>
      <c r="R58" s="1952"/>
      <c r="S58" s="1952"/>
      <c r="T58" s="1953"/>
      <c r="U58" s="1953"/>
      <c r="V58" s="1953"/>
      <c r="W58" s="1953"/>
      <c r="X58" s="1953"/>
      <c r="Y58" s="1953"/>
      <c r="Z58" s="1953"/>
      <c r="AA58" s="1953"/>
      <c r="AB58" s="1953"/>
      <c r="AC58" s="1953"/>
      <c r="AD58" s="1953"/>
      <c r="AE58" s="1953"/>
      <c r="AF58" s="1953"/>
      <c r="AG58" s="1953"/>
      <c r="AH58" s="1953"/>
      <c r="AI58" s="1953"/>
      <c r="AJ58" s="1953"/>
      <c r="AK58" s="1953"/>
      <c r="AL58" s="1953"/>
      <c r="AM58" s="1953"/>
    </row>
    <row r="59" spans="1:39" s="305" customFormat="1">
      <c r="A59" s="4"/>
      <c r="B59" s="4"/>
      <c r="C59" s="4"/>
      <c r="D59" s="4"/>
      <c r="E59" s="4"/>
      <c r="F59" s="4"/>
      <c r="G59" s="4"/>
      <c r="H59" s="4"/>
      <c r="I59" s="4"/>
      <c r="J59" s="21"/>
      <c r="K59" s="4"/>
      <c r="L59" s="2051"/>
      <c r="M59" s="2010"/>
      <c r="N59" s="2010"/>
      <c r="O59" s="1952"/>
      <c r="P59" s="1952"/>
      <c r="Q59" s="1952"/>
      <c r="R59" s="1952"/>
      <c r="S59" s="1952"/>
      <c r="T59" s="1953"/>
      <c r="U59" s="1953"/>
      <c r="V59" s="1953"/>
      <c r="W59" s="1953"/>
      <c r="X59" s="1953"/>
      <c r="Y59" s="1953"/>
      <c r="Z59" s="1953"/>
      <c r="AA59" s="1953"/>
      <c r="AB59" s="1953"/>
      <c r="AC59" s="1953"/>
      <c r="AD59" s="1953"/>
      <c r="AE59" s="1953"/>
      <c r="AF59" s="1953"/>
      <c r="AG59" s="1953"/>
      <c r="AH59" s="1953"/>
      <c r="AI59" s="1953"/>
      <c r="AJ59" s="1953"/>
      <c r="AK59" s="1953"/>
      <c r="AL59" s="1953"/>
      <c r="AM59" s="1953"/>
    </row>
    <row r="60" spans="1:39" s="305" customFormat="1">
      <c r="A60" s="4"/>
      <c r="B60" s="4"/>
      <c r="C60" s="4"/>
      <c r="D60" s="4"/>
      <c r="E60" s="4"/>
      <c r="F60" s="4"/>
      <c r="G60" s="4"/>
      <c r="H60" s="4"/>
      <c r="I60" s="4"/>
      <c r="J60" s="21"/>
      <c r="K60" s="4"/>
      <c r="L60" s="2051"/>
      <c r="M60" s="2010"/>
      <c r="N60" s="2010"/>
      <c r="O60" s="1952"/>
      <c r="P60" s="1952"/>
      <c r="Q60" s="1952"/>
      <c r="R60" s="1952"/>
      <c r="S60" s="1952"/>
      <c r="T60" s="1953"/>
      <c r="U60" s="1953"/>
      <c r="V60" s="1953"/>
      <c r="W60" s="1953"/>
      <c r="X60" s="1953"/>
      <c r="Y60" s="1953"/>
      <c r="Z60" s="1953"/>
      <c r="AA60" s="1953"/>
      <c r="AB60" s="1953"/>
      <c r="AC60" s="1953"/>
      <c r="AD60" s="1953"/>
      <c r="AE60" s="1953"/>
      <c r="AF60" s="1953"/>
      <c r="AG60" s="1953"/>
      <c r="AH60" s="1953"/>
      <c r="AI60" s="1953"/>
      <c r="AJ60" s="1953"/>
      <c r="AK60" s="1953"/>
      <c r="AL60" s="1953"/>
      <c r="AM60" s="1953"/>
    </row>
    <row r="61" spans="1:39" s="305" customFormat="1">
      <c r="A61" s="4"/>
      <c r="B61" s="4"/>
      <c r="C61" s="4"/>
      <c r="D61" s="4"/>
      <c r="E61" s="4"/>
      <c r="F61" s="4"/>
      <c r="G61" s="4"/>
      <c r="H61" s="4"/>
      <c r="I61" s="4"/>
      <c r="J61" s="21"/>
      <c r="K61" s="4"/>
      <c r="L61" s="2051"/>
      <c r="M61" s="2010"/>
      <c r="N61" s="2010"/>
      <c r="O61" s="1952"/>
      <c r="P61" s="1952"/>
      <c r="Q61" s="1952"/>
      <c r="R61" s="1952"/>
      <c r="S61" s="1952"/>
      <c r="T61" s="1953"/>
      <c r="U61" s="1953"/>
      <c r="V61" s="1953"/>
      <c r="W61" s="1953"/>
      <c r="X61" s="1953"/>
      <c r="Y61" s="1953"/>
      <c r="Z61" s="1953"/>
      <c r="AA61" s="1953"/>
      <c r="AB61" s="1953"/>
      <c r="AC61" s="1953"/>
      <c r="AD61" s="1953"/>
      <c r="AE61" s="1953"/>
      <c r="AF61" s="1953"/>
      <c r="AG61" s="1953"/>
      <c r="AH61" s="1953"/>
      <c r="AI61" s="1953"/>
      <c r="AJ61" s="1953"/>
      <c r="AK61" s="1953"/>
      <c r="AL61" s="1953"/>
      <c r="AM61" s="1953"/>
    </row>
    <row r="62" spans="1:39" s="305" customFormat="1">
      <c r="A62" s="4"/>
      <c r="B62" s="4"/>
      <c r="C62" s="4"/>
      <c r="D62" s="4"/>
      <c r="E62" s="4"/>
      <c r="F62" s="4"/>
      <c r="G62" s="4"/>
      <c r="H62" s="4"/>
      <c r="I62" s="4"/>
      <c r="J62" s="21"/>
      <c r="K62" s="4"/>
      <c r="L62" s="2051"/>
      <c r="M62" s="2010"/>
      <c r="N62" s="2010"/>
      <c r="O62" s="1952"/>
      <c r="P62" s="1952"/>
      <c r="Q62" s="1952"/>
      <c r="R62" s="1952"/>
      <c r="S62" s="1952"/>
      <c r="T62" s="1953"/>
      <c r="U62" s="1953"/>
      <c r="V62" s="1953"/>
      <c r="W62" s="1953"/>
      <c r="X62" s="1953"/>
      <c r="Y62" s="1953"/>
      <c r="Z62" s="1953"/>
      <c r="AA62" s="1953"/>
      <c r="AB62" s="1953"/>
      <c r="AC62" s="1953"/>
      <c r="AD62" s="1953"/>
      <c r="AE62" s="1953"/>
      <c r="AF62" s="1953"/>
      <c r="AG62" s="1953"/>
      <c r="AH62" s="1953"/>
      <c r="AI62" s="1953"/>
      <c r="AJ62" s="1953"/>
      <c r="AK62" s="1953"/>
      <c r="AL62" s="1953"/>
      <c r="AM62" s="1953"/>
    </row>
    <row r="63" spans="1:39" s="305" customFormat="1">
      <c r="A63" s="4"/>
      <c r="B63" s="4"/>
      <c r="C63" s="4"/>
      <c r="D63" s="4"/>
      <c r="E63" s="4"/>
      <c r="F63" s="4"/>
      <c r="G63" s="4"/>
      <c r="H63" s="4"/>
      <c r="I63" s="4"/>
      <c r="J63" s="21"/>
      <c r="K63" s="4"/>
      <c r="L63" s="2051"/>
      <c r="M63" s="2010"/>
      <c r="N63" s="2010"/>
      <c r="O63" s="1952"/>
      <c r="P63" s="1952"/>
      <c r="Q63" s="1952"/>
      <c r="R63" s="1952"/>
      <c r="S63" s="1952"/>
      <c r="T63" s="1953"/>
      <c r="U63" s="1953"/>
      <c r="V63" s="1953"/>
      <c r="W63" s="1953"/>
      <c r="X63" s="1953"/>
      <c r="Y63" s="1953"/>
      <c r="Z63" s="1953"/>
      <c r="AA63" s="1953"/>
      <c r="AB63" s="1953"/>
      <c r="AC63" s="1953"/>
      <c r="AD63" s="1953"/>
      <c r="AE63" s="1953"/>
      <c r="AF63" s="1953"/>
      <c r="AG63" s="1953"/>
      <c r="AH63" s="1953"/>
      <c r="AI63" s="1953"/>
      <c r="AJ63" s="1953"/>
      <c r="AK63" s="1953"/>
      <c r="AL63" s="1953"/>
      <c r="AM63" s="1953"/>
    </row>
    <row r="64" spans="1:39" s="305" customFormat="1">
      <c r="A64" s="4"/>
      <c r="B64" s="4"/>
      <c r="C64" s="4"/>
      <c r="D64" s="4"/>
      <c r="E64" s="4"/>
      <c r="F64" s="4"/>
      <c r="G64" s="4"/>
      <c r="H64" s="4"/>
      <c r="I64" s="4"/>
      <c r="J64" s="21"/>
      <c r="K64" s="4"/>
      <c r="L64" s="2051"/>
      <c r="M64" s="2010"/>
      <c r="N64" s="2010"/>
      <c r="O64" s="1952"/>
      <c r="P64" s="1952"/>
      <c r="Q64" s="1952"/>
      <c r="R64" s="1952"/>
      <c r="S64" s="1952"/>
      <c r="T64" s="1953"/>
      <c r="U64" s="1953"/>
      <c r="V64" s="1953"/>
      <c r="W64" s="1953"/>
      <c r="X64" s="1953"/>
      <c r="Y64" s="1953"/>
      <c r="Z64" s="1953"/>
      <c r="AA64" s="1953"/>
      <c r="AB64" s="1953"/>
      <c r="AC64" s="1953"/>
      <c r="AD64" s="1953"/>
      <c r="AE64" s="1953"/>
      <c r="AF64" s="1953"/>
      <c r="AG64" s="1953"/>
      <c r="AH64" s="1953"/>
      <c r="AI64" s="1953"/>
      <c r="AJ64" s="1953"/>
      <c r="AK64" s="1953"/>
      <c r="AL64" s="1953"/>
      <c r="AM64" s="1953"/>
    </row>
    <row r="65" spans="1:39">
      <c r="M65" s="1955">
        <f t="shared" ref="M65:M128" si="1">IF(ISNUMBER(FIND("/",$B9,1)),MID($B9,1,FIND("/",$B9,1)-1),$B9)</f>
        <v>0</v>
      </c>
      <c r="N65" s="1955" t="str">
        <f t="shared" ref="N65:N128" si="2">IF(ISNUMBER(FIND("/",$B9,1)),MID($B9,FIND("/",$B9,1)+1,LEN($B9)),"")</f>
        <v/>
      </c>
      <c r="O65" s="1975"/>
      <c r="P65" s="1975"/>
      <c r="Q65" s="1975"/>
      <c r="R65" s="1975"/>
      <c r="S65" s="1975"/>
    </row>
    <row r="66" spans="1:39">
      <c r="M66" s="1955" t="str">
        <f t="shared" si="1"/>
        <v>SISTEMAS</v>
      </c>
      <c r="N66" s="1955" t="str">
        <f t="shared" si="2"/>
        <v/>
      </c>
      <c r="O66" s="1975"/>
      <c r="P66" s="1975"/>
      <c r="Q66" s="1975"/>
      <c r="R66" s="1975"/>
      <c r="S66" s="1975"/>
    </row>
    <row r="67" spans="1:39">
      <c r="M67" s="1955">
        <f t="shared" si="1"/>
        <v>0</v>
      </c>
      <c r="N67" s="1955" t="str">
        <f t="shared" si="2"/>
        <v/>
      </c>
      <c r="O67" s="1975"/>
      <c r="P67" s="1975"/>
      <c r="Q67" s="1975"/>
      <c r="R67" s="1975"/>
      <c r="S67" s="1975"/>
    </row>
    <row r="68" spans="1:39">
      <c r="M68" s="1955">
        <f t="shared" si="1"/>
        <v>0</v>
      </c>
      <c r="N68" s="1955" t="str">
        <f t="shared" si="2"/>
        <v/>
      </c>
      <c r="O68" s="1975"/>
      <c r="P68" s="1975"/>
      <c r="Q68" s="1975"/>
      <c r="R68" s="1975"/>
      <c r="S68" s="1975"/>
    </row>
    <row r="69" spans="1:39">
      <c r="M69" s="1955">
        <f t="shared" si="1"/>
        <v>0</v>
      </c>
      <c r="N69" s="1955" t="str">
        <f t="shared" si="2"/>
        <v/>
      </c>
      <c r="O69" s="1975"/>
      <c r="P69" s="1975"/>
      <c r="Q69" s="1975"/>
      <c r="R69" s="1975"/>
      <c r="S69" s="1975"/>
    </row>
    <row r="70" spans="1:39">
      <c r="M70" s="1955">
        <f t="shared" si="1"/>
        <v>0</v>
      </c>
      <c r="N70" s="1955" t="str">
        <f t="shared" si="2"/>
        <v/>
      </c>
      <c r="O70" s="1975"/>
      <c r="P70" s="1975"/>
      <c r="Q70" s="1975"/>
      <c r="R70" s="1975"/>
      <c r="S70" s="1975"/>
    </row>
    <row r="71" spans="1:39">
      <c r="M71" s="1955">
        <f t="shared" si="1"/>
        <v>0</v>
      </c>
      <c r="N71" s="1955" t="str">
        <f t="shared" si="2"/>
        <v/>
      </c>
      <c r="O71" s="1975"/>
      <c r="P71" s="1975"/>
      <c r="Q71" s="1975"/>
      <c r="R71" s="1975"/>
      <c r="S71" s="1975"/>
    </row>
    <row r="72" spans="1:39">
      <c r="M72" s="1955">
        <f t="shared" si="1"/>
        <v>0</v>
      </c>
      <c r="N72" s="1955" t="str">
        <f t="shared" si="2"/>
        <v/>
      </c>
      <c r="O72" s="1975"/>
      <c r="P72" s="1975"/>
      <c r="Q72" s="1975"/>
      <c r="R72" s="1975"/>
      <c r="S72" s="1975"/>
    </row>
    <row r="73" spans="1:39">
      <c r="M73" s="1955">
        <f t="shared" si="1"/>
        <v>0</v>
      </c>
      <c r="N73" s="1955" t="str">
        <f t="shared" si="2"/>
        <v/>
      </c>
      <c r="O73" s="1975"/>
      <c r="P73" s="1975"/>
      <c r="Q73" s="1975"/>
      <c r="R73" s="1975"/>
      <c r="S73" s="1975"/>
    </row>
    <row r="74" spans="1:39">
      <c r="M74" s="1955">
        <f t="shared" si="1"/>
        <v>0</v>
      </c>
      <c r="N74" s="1955" t="str">
        <f t="shared" si="2"/>
        <v/>
      </c>
      <c r="O74" s="1975"/>
      <c r="P74" s="1975"/>
      <c r="Q74" s="1975"/>
      <c r="R74" s="1975"/>
      <c r="S74" s="1975"/>
    </row>
    <row r="75" spans="1:39" s="24" customFormat="1">
      <c r="A75" s="4"/>
      <c r="B75" s="4"/>
      <c r="C75" s="4"/>
      <c r="D75" s="4"/>
      <c r="E75" s="4"/>
      <c r="F75" s="4"/>
      <c r="G75" s="4"/>
      <c r="H75" s="4"/>
      <c r="I75" s="4"/>
      <c r="J75" s="21"/>
      <c r="K75" s="4"/>
      <c r="L75" s="1955"/>
      <c r="M75" s="1955">
        <f t="shared" si="1"/>
        <v>0</v>
      </c>
      <c r="N75" s="1955" t="str">
        <f t="shared" si="2"/>
        <v/>
      </c>
      <c r="O75" s="1975"/>
      <c r="P75" s="1975"/>
      <c r="Q75" s="1975"/>
      <c r="R75" s="1975"/>
      <c r="S75" s="1975"/>
      <c r="T75" s="1972"/>
      <c r="U75" s="1972"/>
      <c r="V75" s="1972"/>
      <c r="W75" s="1972"/>
      <c r="X75" s="1972"/>
      <c r="Y75" s="1972"/>
      <c r="Z75" s="1972"/>
      <c r="AA75" s="1972"/>
      <c r="AB75" s="1972"/>
      <c r="AC75" s="1972"/>
      <c r="AD75" s="1972"/>
      <c r="AE75" s="1972"/>
      <c r="AF75" s="1972"/>
      <c r="AG75" s="1972"/>
      <c r="AH75" s="1972"/>
      <c r="AI75" s="1972"/>
      <c r="AJ75" s="1972"/>
      <c r="AK75" s="1972"/>
      <c r="AL75" s="1983"/>
      <c r="AM75" s="1983"/>
    </row>
    <row r="76" spans="1:39">
      <c r="M76" s="1955">
        <f t="shared" si="1"/>
        <v>0</v>
      </c>
      <c r="N76" s="1955" t="str">
        <f t="shared" si="2"/>
        <v/>
      </c>
      <c r="O76" s="1972"/>
      <c r="P76" s="1972"/>
      <c r="R76" s="1975"/>
      <c r="S76" s="1975"/>
    </row>
    <row r="77" spans="1:39">
      <c r="M77" s="1955">
        <f t="shared" si="1"/>
        <v>0</v>
      </c>
      <c r="N77" s="1955" t="str">
        <f t="shared" si="2"/>
        <v/>
      </c>
      <c r="R77" s="1975"/>
      <c r="S77" s="1975"/>
    </row>
    <row r="78" spans="1:39">
      <c r="M78" s="1955">
        <f t="shared" si="1"/>
        <v>0</v>
      </c>
      <c r="N78" s="1955" t="str">
        <f t="shared" si="2"/>
        <v/>
      </c>
      <c r="R78" s="1975"/>
      <c r="S78" s="1975"/>
    </row>
    <row r="79" spans="1:39">
      <c r="M79" s="1955">
        <f t="shared" si="1"/>
        <v>0</v>
      </c>
      <c r="N79" s="1955" t="str">
        <f t="shared" si="2"/>
        <v/>
      </c>
      <c r="R79" s="1975"/>
      <c r="S79" s="1975"/>
    </row>
    <row r="80" spans="1:39">
      <c r="M80" s="1955">
        <f t="shared" si="1"/>
        <v>0</v>
      </c>
      <c r="N80" s="1955" t="str">
        <f t="shared" si="2"/>
        <v/>
      </c>
      <c r="R80" s="1975"/>
      <c r="S80" s="1975"/>
    </row>
    <row r="81" spans="13:19">
      <c r="M81" s="1955">
        <f t="shared" si="1"/>
        <v>0</v>
      </c>
      <c r="N81" s="1955" t="str">
        <f t="shared" si="2"/>
        <v/>
      </c>
      <c r="R81" s="1975"/>
      <c r="S81" s="1975"/>
    </row>
    <row r="82" spans="13:19">
      <c r="M82" s="1955">
        <f t="shared" si="1"/>
        <v>0</v>
      </c>
      <c r="N82" s="1955" t="str">
        <f t="shared" si="2"/>
        <v/>
      </c>
      <c r="R82" s="1975"/>
      <c r="S82" s="1975"/>
    </row>
    <row r="83" spans="13:19">
      <c r="M83" s="1955">
        <f t="shared" si="1"/>
        <v>0</v>
      </c>
      <c r="N83" s="1955" t="str">
        <f t="shared" si="2"/>
        <v/>
      </c>
      <c r="R83" s="1975"/>
      <c r="S83" s="1975"/>
    </row>
    <row r="84" spans="13:19">
      <c r="M84" s="1955">
        <f t="shared" si="1"/>
        <v>0</v>
      </c>
      <c r="N84" s="1955" t="str">
        <f t="shared" si="2"/>
        <v/>
      </c>
      <c r="R84" s="1975"/>
      <c r="S84" s="1975"/>
    </row>
    <row r="85" spans="13:19">
      <c r="M85" s="1955">
        <f t="shared" si="1"/>
        <v>0</v>
      </c>
      <c r="N85" s="1955" t="str">
        <f t="shared" si="2"/>
        <v/>
      </c>
      <c r="R85" s="1975"/>
      <c r="S85" s="1975"/>
    </row>
    <row r="86" spans="13:19">
      <c r="M86" s="1955">
        <f t="shared" si="1"/>
        <v>0</v>
      </c>
      <c r="N86" s="1955" t="str">
        <f t="shared" si="2"/>
        <v/>
      </c>
      <c r="R86" s="1975"/>
      <c r="S86" s="1975"/>
    </row>
    <row r="87" spans="13:19">
      <c r="M87" s="1955">
        <f t="shared" si="1"/>
        <v>0</v>
      </c>
      <c r="N87" s="1955" t="str">
        <f t="shared" si="2"/>
        <v/>
      </c>
      <c r="R87" s="1975"/>
      <c r="S87" s="1975"/>
    </row>
    <row r="88" spans="13:19">
      <c r="M88" s="1955">
        <f t="shared" si="1"/>
        <v>0</v>
      </c>
      <c r="N88" s="1955" t="str">
        <f t="shared" si="2"/>
        <v/>
      </c>
      <c r="R88" s="1975"/>
      <c r="S88" s="1975"/>
    </row>
    <row r="89" spans="13:19">
      <c r="M89" s="1955">
        <f t="shared" si="1"/>
        <v>0</v>
      </c>
      <c r="N89" s="1955" t="str">
        <f t="shared" si="2"/>
        <v/>
      </c>
      <c r="R89" s="1975"/>
      <c r="S89" s="1975"/>
    </row>
    <row r="90" spans="13:19">
      <c r="M90" s="1955">
        <f t="shared" si="1"/>
        <v>0</v>
      </c>
      <c r="N90" s="1955" t="str">
        <f t="shared" si="2"/>
        <v/>
      </c>
    </row>
    <row r="91" spans="13:19">
      <c r="M91" s="1955">
        <f t="shared" si="1"/>
        <v>0</v>
      </c>
      <c r="N91" s="1955" t="str">
        <f t="shared" si="2"/>
        <v/>
      </c>
    </row>
    <row r="92" spans="13:19">
      <c r="M92" s="1955">
        <f t="shared" si="1"/>
        <v>0</v>
      </c>
      <c r="N92" s="1955" t="str">
        <f t="shared" si="2"/>
        <v/>
      </c>
    </row>
    <row r="93" spans="13:19">
      <c r="M93" s="1955">
        <f t="shared" si="1"/>
        <v>0</v>
      </c>
      <c r="N93" s="1955" t="str">
        <f t="shared" si="2"/>
        <v/>
      </c>
    </row>
    <row r="94" spans="13:19">
      <c r="M94" s="1955">
        <f t="shared" si="1"/>
        <v>0</v>
      </c>
      <c r="N94" s="1955" t="str">
        <f t="shared" si="2"/>
        <v/>
      </c>
    </row>
    <row r="95" spans="13:19">
      <c r="M95" s="1955">
        <f t="shared" si="1"/>
        <v>0</v>
      </c>
      <c r="N95" s="1955" t="str">
        <f t="shared" si="2"/>
        <v/>
      </c>
    </row>
    <row r="96" spans="13:19">
      <c r="M96" s="1955">
        <f t="shared" si="1"/>
        <v>0</v>
      </c>
      <c r="N96" s="1955" t="str">
        <f t="shared" si="2"/>
        <v/>
      </c>
    </row>
    <row r="97" spans="13:14">
      <c r="M97" s="1955">
        <f t="shared" si="1"/>
        <v>0</v>
      </c>
      <c r="N97" s="1955" t="str">
        <f t="shared" si="2"/>
        <v/>
      </c>
    </row>
    <row r="98" spans="13:14">
      <c r="M98" s="1955">
        <f t="shared" si="1"/>
        <v>0</v>
      </c>
      <c r="N98" s="1955" t="str">
        <f t="shared" si="2"/>
        <v/>
      </c>
    </row>
    <row r="99" spans="13:14">
      <c r="M99" s="1955">
        <f t="shared" si="1"/>
        <v>0</v>
      </c>
      <c r="N99" s="1955" t="str">
        <f t="shared" si="2"/>
        <v/>
      </c>
    </row>
    <row r="100" spans="13:14">
      <c r="M100" s="1955">
        <f t="shared" si="1"/>
        <v>0</v>
      </c>
      <c r="N100" s="1955" t="str">
        <f t="shared" si="2"/>
        <v/>
      </c>
    </row>
    <row r="101" spans="13:14">
      <c r="M101" s="1955">
        <f t="shared" si="1"/>
        <v>0</v>
      </c>
      <c r="N101" s="1955" t="str">
        <f t="shared" si="2"/>
        <v/>
      </c>
    </row>
    <row r="102" spans="13:14">
      <c r="M102" s="1955">
        <f t="shared" si="1"/>
        <v>0</v>
      </c>
      <c r="N102" s="1955" t="str">
        <f t="shared" si="2"/>
        <v/>
      </c>
    </row>
    <row r="103" spans="13:14">
      <c r="M103" s="1955">
        <f t="shared" si="1"/>
        <v>0</v>
      </c>
      <c r="N103" s="1955" t="str">
        <f t="shared" si="2"/>
        <v/>
      </c>
    </row>
    <row r="104" spans="13:14">
      <c r="M104" s="1955">
        <f t="shared" si="1"/>
        <v>0</v>
      </c>
      <c r="N104" s="1955" t="str">
        <f t="shared" si="2"/>
        <v/>
      </c>
    </row>
    <row r="105" spans="13:14">
      <c r="M105" s="1955">
        <f t="shared" si="1"/>
        <v>0</v>
      </c>
      <c r="N105" s="1955" t="str">
        <f t="shared" si="2"/>
        <v/>
      </c>
    </row>
    <row r="106" spans="13:14">
      <c r="M106" s="1955">
        <f t="shared" si="1"/>
        <v>0</v>
      </c>
      <c r="N106" s="1955" t="str">
        <f t="shared" si="2"/>
        <v/>
      </c>
    </row>
    <row r="107" spans="13:14">
      <c r="M107" s="1955">
        <f t="shared" si="1"/>
        <v>0</v>
      </c>
      <c r="N107" s="1955" t="str">
        <f t="shared" si="2"/>
        <v/>
      </c>
    </row>
    <row r="108" spans="13:14">
      <c r="M108" s="1955">
        <f t="shared" si="1"/>
        <v>0</v>
      </c>
      <c r="N108" s="1955" t="str">
        <f t="shared" si="2"/>
        <v/>
      </c>
    </row>
    <row r="109" spans="13:14">
      <c r="M109" s="1955">
        <f t="shared" si="1"/>
        <v>0</v>
      </c>
      <c r="N109" s="1955" t="str">
        <f t="shared" si="2"/>
        <v/>
      </c>
    </row>
    <row r="110" spans="13:14">
      <c r="M110" s="1955">
        <f t="shared" si="1"/>
        <v>0</v>
      </c>
      <c r="N110" s="1955" t="str">
        <f t="shared" si="2"/>
        <v/>
      </c>
    </row>
    <row r="111" spans="13:14">
      <c r="M111" s="1955">
        <f t="shared" si="1"/>
        <v>0</v>
      </c>
      <c r="N111" s="1955" t="str">
        <f t="shared" si="2"/>
        <v/>
      </c>
    </row>
    <row r="112" spans="13:14">
      <c r="M112" s="1955">
        <f t="shared" si="1"/>
        <v>0</v>
      </c>
      <c r="N112" s="1955" t="str">
        <f t="shared" si="2"/>
        <v/>
      </c>
    </row>
    <row r="113" spans="13:14">
      <c r="M113" s="1955">
        <f t="shared" si="1"/>
        <v>0</v>
      </c>
      <c r="N113" s="1955" t="str">
        <f t="shared" si="2"/>
        <v/>
      </c>
    </row>
    <row r="114" spans="13:14">
      <c r="M114" s="1955">
        <f t="shared" si="1"/>
        <v>0</v>
      </c>
      <c r="N114" s="1955" t="str">
        <f t="shared" si="2"/>
        <v/>
      </c>
    </row>
    <row r="115" spans="13:14">
      <c r="M115" s="1955">
        <f t="shared" si="1"/>
        <v>0</v>
      </c>
      <c r="N115" s="1955" t="str">
        <f t="shared" si="2"/>
        <v/>
      </c>
    </row>
    <row r="116" spans="13:14">
      <c r="M116" s="1955">
        <f t="shared" si="1"/>
        <v>0</v>
      </c>
      <c r="N116" s="1955" t="str">
        <f t="shared" si="2"/>
        <v/>
      </c>
    </row>
    <row r="117" spans="13:14">
      <c r="M117" s="1955">
        <f t="shared" si="1"/>
        <v>0</v>
      </c>
      <c r="N117" s="1955" t="str">
        <f t="shared" si="2"/>
        <v/>
      </c>
    </row>
    <row r="118" spans="13:14">
      <c r="M118" s="1955">
        <f t="shared" si="1"/>
        <v>0</v>
      </c>
      <c r="N118" s="1955" t="str">
        <f t="shared" si="2"/>
        <v/>
      </c>
    </row>
    <row r="119" spans="13:14">
      <c r="M119" s="1955">
        <f t="shared" si="1"/>
        <v>0</v>
      </c>
      <c r="N119" s="1955" t="str">
        <f t="shared" si="2"/>
        <v/>
      </c>
    </row>
    <row r="120" spans="13:14">
      <c r="M120" s="1955">
        <f t="shared" si="1"/>
        <v>0</v>
      </c>
      <c r="N120" s="1955" t="str">
        <f t="shared" si="2"/>
        <v/>
      </c>
    </row>
    <row r="121" spans="13:14">
      <c r="M121" s="1955">
        <f t="shared" si="1"/>
        <v>0</v>
      </c>
      <c r="N121" s="1955" t="str">
        <f t="shared" si="2"/>
        <v/>
      </c>
    </row>
    <row r="122" spans="13:14">
      <c r="M122" s="1955">
        <f t="shared" si="1"/>
        <v>0</v>
      </c>
      <c r="N122" s="1955" t="str">
        <f t="shared" si="2"/>
        <v/>
      </c>
    </row>
    <row r="123" spans="13:14">
      <c r="M123" s="1955">
        <f t="shared" si="1"/>
        <v>0</v>
      </c>
      <c r="N123" s="1955" t="str">
        <f t="shared" si="2"/>
        <v/>
      </c>
    </row>
    <row r="124" spans="13:14">
      <c r="M124" s="1955">
        <f t="shared" si="1"/>
        <v>0</v>
      </c>
      <c r="N124" s="1955" t="str">
        <f t="shared" si="2"/>
        <v/>
      </c>
    </row>
    <row r="125" spans="13:14">
      <c r="M125" s="1955">
        <f t="shared" si="1"/>
        <v>0</v>
      </c>
      <c r="N125" s="1955" t="str">
        <f t="shared" si="2"/>
        <v/>
      </c>
    </row>
    <row r="126" spans="13:14">
      <c r="M126" s="1955">
        <f t="shared" si="1"/>
        <v>0</v>
      </c>
      <c r="N126" s="1955" t="str">
        <f t="shared" si="2"/>
        <v/>
      </c>
    </row>
    <row r="127" spans="13:14">
      <c r="M127" s="1955">
        <f t="shared" si="1"/>
        <v>0</v>
      </c>
      <c r="N127" s="1955" t="str">
        <f t="shared" si="2"/>
        <v/>
      </c>
    </row>
    <row r="128" spans="13:14">
      <c r="M128" s="1955">
        <f t="shared" si="1"/>
        <v>0</v>
      </c>
      <c r="N128" s="1955" t="str">
        <f t="shared" si="2"/>
        <v/>
      </c>
    </row>
    <row r="129" spans="13:14">
      <c r="M129" s="1955">
        <f t="shared" ref="M129:M192" si="3">IF(ISNUMBER(FIND("/",$B73,1)),MID($B73,1,FIND("/",$B73,1)-1),$B73)</f>
        <v>0</v>
      </c>
      <c r="N129" s="1955" t="str">
        <f t="shared" ref="N129:N192" si="4">IF(ISNUMBER(FIND("/",$B73,1)),MID($B73,FIND("/",$B73,1)+1,LEN($B73)),"")</f>
        <v/>
      </c>
    </row>
    <row r="130" spans="13:14">
      <c r="M130" s="1955">
        <f t="shared" si="3"/>
        <v>0</v>
      </c>
      <c r="N130" s="1955" t="str">
        <f t="shared" si="4"/>
        <v/>
      </c>
    </row>
    <row r="131" spans="13:14">
      <c r="M131" s="1955">
        <f t="shared" si="3"/>
        <v>0</v>
      </c>
      <c r="N131" s="1955" t="str">
        <f t="shared" si="4"/>
        <v/>
      </c>
    </row>
    <row r="132" spans="13:14">
      <c r="M132" s="1955">
        <f t="shared" si="3"/>
        <v>0</v>
      </c>
      <c r="N132" s="1955" t="str">
        <f t="shared" si="4"/>
        <v/>
      </c>
    </row>
    <row r="133" spans="13:14">
      <c r="M133" s="1955">
        <f t="shared" si="3"/>
        <v>0</v>
      </c>
      <c r="N133" s="1955" t="str">
        <f t="shared" si="4"/>
        <v/>
      </c>
    </row>
    <row r="134" spans="13:14">
      <c r="M134" s="1955">
        <f t="shared" si="3"/>
        <v>0</v>
      </c>
      <c r="N134" s="1955" t="str">
        <f t="shared" si="4"/>
        <v/>
      </c>
    </row>
    <row r="135" spans="13:14">
      <c r="M135" s="1955">
        <f t="shared" si="3"/>
        <v>0</v>
      </c>
      <c r="N135" s="1955" t="str">
        <f t="shared" si="4"/>
        <v/>
      </c>
    </row>
    <row r="136" spans="13:14">
      <c r="M136" s="1955">
        <f t="shared" si="3"/>
        <v>0</v>
      </c>
      <c r="N136" s="1955" t="str">
        <f t="shared" si="4"/>
        <v/>
      </c>
    </row>
    <row r="137" spans="13:14">
      <c r="M137" s="1955">
        <f t="shared" si="3"/>
        <v>0</v>
      </c>
      <c r="N137" s="1955" t="str">
        <f t="shared" si="4"/>
        <v/>
      </c>
    </row>
    <row r="138" spans="13:14">
      <c r="M138" s="1955">
        <f t="shared" si="3"/>
        <v>0</v>
      </c>
      <c r="N138" s="1955" t="str">
        <f t="shared" si="4"/>
        <v/>
      </c>
    </row>
    <row r="139" spans="13:14">
      <c r="M139" s="1955">
        <f t="shared" si="3"/>
        <v>0</v>
      </c>
      <c r="N139" s="1955" t="str">
        <f t="shared" si="4"/>
        <v/>
      </c>
    </row>
    <row r="140" spans="13:14">
      <c r="M140" s="1955">
        <f t="shared" si="3"/>
        <v>0</v>
      </c>
      <c r="N140" s="1955" t="str">
        <f t="shared" si="4"/>
        <v/>
      </c>
    </row>
    <row r="141" spans="13:14">
      <c r="M141" s="1955">
        <f t="shared" si="3"/>
        <v>0</v>
      </c>
      <c r="N141" s="1955" t="str">
        <f t="shared" si="4"/>
        <v/>
      </c>
    </row>
    <row r="142" spans="13:14">
      <c r="M142" s="1955">
        <f t="shared" si="3"/>
        <v>0</v>
      </c>
      <c r="N142" s="1955" t="str">
        <f t="shared" si="4"/>
        <v/>
      </c>
    </row>
    <row r="143" spans="13:14">
      <c r="M143" s="1955">
        <f t="shared" si="3"/>
        <v>0</v>
      </c>
      <c r="N143" s="1955" t="str">
        <f t="shared" si="4"/>
        <v/>
      </c>
    </row>
    <row r="144" spans="13:14">
      <c r="M144" s="1955">
        <f t="shared" si="3"/>
        <v>0</v>
      </c>
      <c r="N144" s="1955" t="str">
        <f t="shared" si="4"/>
        <v/>
      </c>
    </row>
    <row r="145" spans="13:14">
      <c r="M145" s="1955">
        <f t="shared" si="3"/>
        <v>0</v>
      </c>
      <c r="N145" s="1955" t="str">
        <f t="shared" si="4"/>
        <v/>
      </c>
    </row>
    <row r="146" spans="13:14">
      <c r="M146" s="1955">
        <f t="shared" si="3"/>
        <v>0</v>
      </c>
      <c r="N146" s="1955" t="str">
        <f t="shared" si="4"/>
        <v/>
      </c>
    </row>
    <row r="147" spans="13:14">
      <c r="M147" s="1955">
        <f t="shared" si="3"/>
        <v>0</v>
      </c>
      <c r="N147" s="1955" t="str">
        <f t="shared" si="4"/>
        <v/>
      </c>
    </row>
    <row r="148" spans="13:14">
      <c r="M148" s="1955">
        <f t="shared" si="3"/>
        <v>0</v>
      </c>
      <c r="N148" s="1955" t="str">
        <f t="shared" si="4"/>
        <v/>
      </c>
    </row>
    <row r="149" spans="13:14">
      <c r="M149" s="1955">
        <f t="shared" si="3"/>
        <v>0</v>
      </c>
      <c r="N149" s="1955" t="str">
        <f t="shared" si="4"/>
        <v/>
      </c>
    </row>
    <row r="150" spans="13:14">
      <c r="M150" s="1955">
        <f t="shared" si="3"/>
        <v>0</v>
      </c>
      <c r="N150" s="1955" t="str">
        <f t="shared" si="4"/>
        <v/>
      </c>
    </row>
    <row r="151" spans="13:14">
      <c r="M151" s="1955">
        <f t="shared" si="3"/>
        <v>0</v>
      </c>
      <c r="N151" s="1955" t="str">
        <f t="shared" si="4"/>
        <v/>
      </c>
    </row>
    <row r="152" spans="13:14">
      <c r="M152" s="1955">
        <f t="shared" si="3"/>
        <v>0</v>
      </c>
      <c r="N152" s="1955" t="str">
        <f t="shared" si="4"/>
        <v/>
      </c>
    </row>
    <row r="153" spans="13:14">
      <c r="M153" s="1955">
        <f t="shared" si="3"/>
        <v>0</v>
      </c>
      <c r="N153" s="1955" t="str">
        <f t="shared" si="4"/>
        <v/>
      </c>
    </row>
    <row r="154" spans="13:14">
      <c r="M154" s="1955">
        <f t="shared" si="3"/>
        <v>0</v>
      </c>
      <c r="N154" s="1955" t="str">
        <f t="shared" si="4"/>
        <v/>
      </c>
    </row>
    <row r="155" spans="13:14">
      <c r="M155" s="1955">
        <f t="shared" si="3"/>
        <v>0</v>
      </c>
      <c r="N155" s="1955" t="str">
        <f t="shared" si="4"/>
        <v/>
      </c>
    </row>
    <row r="156" spans="13:14">
      <c r="M156" s="1955">
        <f t="shared" si="3"/>
        <v>0</v>
      </c>
      <c r="N156" s="1955" t="str">
        <f t="shared" si="4"/>
        <v/>
      </c>
    </row>
    <row r="157" spans="13:14">
      <c r="M157" s="1955">
        <f t="shared" si="3"/>
        <v>0</v>
      </c>
      <c r="N157" s="1955" t="str">
        <f t="shared" si="4"/>
        <v/>
      </c>
    </row>
    <row r="158" spans="13:14">
      <c r="M158" s="1955">
        <f t="shared" si="3"/>
        <v>0</v>
      </c>
      <c r="N158" s="1955" t="str">
        <f t="shared" si="4"/>
        <v/>
      </c>
    </row>
    <row r="159" spans="13:14">
      <c r="M159" s="1955">
        <f t="shared" si="3"/>
        <v>0</v>
      </c>
      <c r="N159" s="1955" t="str">
        <f t="shared" si="4"/>
        <v/>
      </c>
    </row>
    <row r="160" spans="13:14">
      <c r="M160" s="1955">
        <f t="shared" si="3"/>
        <v>0</v>
      </c>
      <c r="N160" s="1955" t="str">
        <f t="shared" si="4"/>
        <v/>
      </c>
    </row>
    <row r="161" spans="13:14">
      <c r="M161" s="1955">
        <f t="shared" si="3"/>
        <v>0</v>
      </c>
      <c r="N161" s="1955" t="str">
        <f t="shared" si="4"/>
        <v/>
      </c>
    </row>
    <row r="162" spans="13:14">
      <c r="M162" s="1955">
        <f t="shared" si="3"/>
        <v>0</v>
      </c>
      <c r="N162" s="1955" t="str">
        <f t="shared" si="4"/>
        <v/>
      </c>
    </row>
    <row r="163" spans="13:14">
      <c r="M163" s="1955">
        <f t="shared" si="3"/>
        <v>0</v>
      </c>
      <c r="N163" s="1955" t="str">
        <f t="shared" si="4"/>
        <v/>
      </c>
    </row>
    <row r="164" spans="13:14">
      <c r="M164" s="1955">
        <f t="shared" si="3"/>
        <v>0</v>
      </c>
      <c r="N164" s="1955" t="str">
        <f t="shared" si="4"/>
        <v/>
      </c>
    </row>
    <row r="165" spans="13:14">
      <c r="M165" s="1955">
        <f t="shared" si="3"/>
        <v>0</v>
      </c>
      <c r="N165" s="1955" t="str">
        <f t="shared" si="4"/>
        <v/>
      </c>
    </row>
    <row r="166" spans="13:14">
      <c r="M166" s="1955">
        <f t="shared" si="3"/>
        <v>0</v>
      </c>
      <c r="N166" s="1955" t="str">
        <f t="shared" si="4"/>
        <v/>
      </c>
    </row>
    <row r="167" spans="13:14">
      <c r="M167" s="1955">
        <f t="shared" si="3"/>
        <v>0</v>
      </c>
      <c r="N167" s="1955" t="str">
        <f t="shared" si="4"/>
        <v/>
      </c>
    </row>
    <row r="168" spans="13:14">
      <c r="M168" s="1955">
        <f t="shared" si="3"/>
        <v>0</v>
      </c>
      <c r="N168" s="1955" t="str">
        <f t="shared" si="4"/>
        <v/>
      </c>
    </row>
    <row r="169" spans="13:14">
      <c r="M169" s="1955">
        <f t="shared" si="3"/>
        <v>0</v>
      </c>
      <c r="N169" s="1955" t="str">
        <f t="shared" si="4"/>
        <v/>
      </c>
    </row>
    <row r="170" spans="13:14">
      <c r="M170" s="1955">
        <f t="shared" si="3"/>
        <v>0</v>
      </c>
      <c r="N170" s="1955" t="str">
        <f t="shared" si="4"/>
        <v/>
      </c>
    </row>
    <row r="171" spans="13:14">
      <c r="M171" s="1955">
        <f t="shared" si="3"/>
        <v>0</v>
      </c>
      <c r="N171" s="1955" t="str">
        <f t="shared" si="4"/>
        <v/>
      </c>
    </row>
    <row r="172" spans="13:14">
      <c r="M172" s="1955">
        <f t="shared" si="3"/>
        <v>0</v>
      </c>
      <c r="N172" s="1955" t="str">
        <f t="shared" si="4"/>
        <v/>
      </c>
    </row>
    <row r="173" spans="13:14">
      <c r="M173" s="1955">
        <f t="shared" si="3"/>
        <v>0</v>
      </c>
      <c r="N173" s="1955" t="str">
        <f t="shared" si="4"/>
        <v/>
      </c>
    </row>
    <row r="174" spans="13:14">
      <c r="M174" s="1955">
        <f t="shared" si="3"/>
        <v>0</v>
      </c>
      <c r="N174" s="1955" t="str">
        <f t="shared" si="4"/>
        <v/>
      </c>
    </row>
    <row r="175" spans="13:14">
      <c r="M175" s="1955">
        <f t="shared" si="3"/>
        <v>0</v>
      </c>
      <c r="N175" s="1955" t="str">
        <f t="shared" si="4"/>
        <v/>
      </c>
    </row>
    <row r="176" spans="13:14">
      <c r="M176" s="1955">
        <f t="shared" si="3"/>
        <v>0</v>
      </c>
      <c r="N176" s="1955" t="str">
        <f t="shared" si="4"/>
        <v/>
      </c>
    </row>
    <row r="177" spans="13:14">
      <c r="M177" s="1955">
        <f t="shared" si="3"/>
        <v>0</v>
      </c>
      <c r="N177" s="1955" t="str">
        <f t="shared" si="4"/>
        <v/>
      </c>
    </row>
    <row r="178" spans="13:14">
      <c r="M178" s="1955">
        <f t="shared" si="3"/>
        <v>0</v>
      </c>
      <c r="N178" s="1955" t="str">
        <f t="shared" si="4"/>
        <v/>
      </c>
    </row>
    <row r="179" spans="13:14">
      <c r="M179" s="1955">
        <f t="shared" si="3"/>
        <v>0</v>
      </c>
      <c r="N179" s="1955" t="str">
        <f t="shared" si="4"/>
        <v/>
      </c>
    </row>
    <row r="180" spans="13:14">
      <c r="M180" s="1955">
        <f t="shared" si="3"/>
        <v>0</v>
      </c>
      <c r="N180" s="1955" t="str">
        <f t="shared" si="4"/>
        <v/>
      </c>
    </row>
    <row r="181" spans="13:14">
      <c r="M181" s="1955">
        <f t="shared" si="3"/>
        <v>0</v>
      </c>
      <c r="N181" s="1955" t="str">
        <f t="shared" si="4"/>
        <v/>
      </c>
    </row>
    <row r="182" spans="13:14">
      <c r="M182" s="1955">
        <f t="shared" si="3"/>
        <v>0</v>
      </c>
      <c r="N182" s="1955" t="str">
        <f t="shared" si="4"/>
        <v/>
      </c>
    </row>
    <row r="183" spans="13:14">
      <c r="M183" s="1955">
        <f t="shared" si="3"/>
        <v>0</v>
      </c>
      <c r="N183" s="1955" t="str">
        <f t="shared" si="4"/>
        <v/>
      </c>
    </row>
    <row r="184" spans="13:14">
      <c r="M184" s="1955">
        <f t="shared" si="3"/>
        <v>0</v>
      </c>
      <c r="N184" s="1955" t="str">
        <f t="shared" si="4"/>
        <v/>
      </c>
    </row>
    <row r="185" spans="13:14">
      <c r="M185" s="1955">
        <f t="shared" si="3"/>
        <v>0</v>
      </c>
      <c r="N185" s="1955" t="str">
        <f t="shared" si="4"/>
        <v/>
      </c>
    </row>
    <row r="186" spans="13:14">
      <c r="M186" s="1955">
        <f t="shared" si="3"/>
        <v>0</v>
      </c>
      <c r="N186" s="1955" t="str">
        <f t="shared" si="4"/>
        <v/>
      </c>
    </row>
    <row r="187" spans="13:14">
      <c r="M187" s="1955">
        <f t="shared" si="3"/>
        <v>0</v>
      </c>
      <c r="N187" s="1955" t="str">
        <f t="shared" si="4"/>
        <v/>
      </c>
    </row>
    <row r="188" spans="13:14">
      <c r="M188" s="1955">
        <f t="shared" si="3"/>
        <v>0</v>
      </c>
      <c r="N188" s="1955" t="str">
        <f t="shared" si="4"/>
        <v/>
      </c>
    </row>
    <row r="189" spans="13:14">
      <c r="M189" s="1955">
        <f t="shared" si="3"/>
        <v>0</v>
      </c>
      <c r="N189" s="1955" t="str">
        <f t="shared" si="4"/>
        <v/>
      </c>
    </row>
    <row r="190" spans="13:14">
      <c r="M190" s="1955">
        <f t="shared" si="3"/>
        <v>0</v>
      </c>
      <c r="N190" s="1955" t="str">
        <f t="shared" si="4"/>
        <v/>
      </c>
    </row>
    <row r="191" spans="13:14">
      <c r="M191" s="1955">
        <f t="shared" si="3"/>
        <v>0</v>
      </c>
      <c r="N191" s="1955" t="str">
        <f t="shared" si="4"/>
        <v/>
      </c>
    </row>
    <row r="192" spans="13:14">
      <c r="M192" s="1955">
        <f t="shared" si="3"/>
        <v>0</v>
      </c>
      <c r="N192" s="1955" t="str">
        <f t="shared" si="4"/>
        <v/>
      </c>
    </row>
    <row r="193" spans="13:14">
      <c r="M193" s="1955">
        <f t="shared" ref="M193:M256" si="5">IF(ISNUMBER(FIND("/",$B137,1)),MID($B137,1,FIND("/",$B137,1)-1),$B137)</f>
        <v>0</v>
      </c>
      <c r="N193" s="1955" t="str">
        <f t="shared" ref="N193:N256" si="6">IF(ISNUMBER(FIND("/",$B137,1)),MID($B137,FIND("/",$B137,1)+1,LEN($B137)),"")</f>
        <v/>
      </c>
    </row>
    <row r="194" spans="13:14">
      <c r="M194" s="1955">
        <f t="shared" si="5"/>
        <v>0</v>
      </c>
      <c r="N194" s="1955" t="str">
        <f t="shared" si="6"/>
        <v/>
      </c>
    </row>
    <row r="195" spans="13:14">
      <c r="M195" s="1955">
        <f t="shared" si="5"/>
        <v>0</v>
      </c>
      <c r="N195" s="1955" t="str">
        <f t="shared" si="6"/>
        <v/>
      </c>
    </row>
    <row r="196" spans="13:14">
      <c r="M196" s="1955">
        <f t="shared" si="5"/>
        <v>0</v>
      </c>
      <c r="N196" s="1955" t="str">
        <f t="shared" si="6"/>
        <v/>
      </c>
    </row>
    <row r="197" spans="13:14">
      <c r="M197" s="1955">
        <f t="shared" si="5"/>
        <v>0</v>
      </c>
      <c r="N197" s="1955" t="str">
        <f t="shared" si="6"/>
        <v/>
      </c>
    </row>
    <row r="198" spans="13:14">
      <c r="M198" s="1955">
        <f t="shared" si="5"/>
        <v>0</v>
      </c>
      <c r="N198" s="1955" t="str">
        <f t="shared" si="6"/>
        <v/>
      </c>
    </row>
    <row r="199" spans="13:14">
      <c r="M199" s="1955">
        <f t="shared" si="5"/>
        <v>0</v>
      </c>
      <c r="N199" s="1955" t="str">
        <f t="shared" si="6"/>
        <v/>
      </c>
    </row>
    <row r="200" spans="13:14">
      <c r="M200" s="1955">
        <f t="shared" si="5"/>
        <v>0</v>
      </c>
      <c r="N200" s="1955" t="str">
        <f t="shared" si="6"/>
        <v/>
      </c>
    </row>
    <row r="201" spans="13:14">
      <c r="M201" s="1955">
        <f t="shared" si="5"/>
        <v>0</v>
      </c>
      <c r="N201" s="1955" t="str">
        <f t="shared" si="6"/>
        <v/>
      </c>
    </row>
    <row r="202" spans="13:14">
      <c r="M202" s="1955">
        <f t="shared" si="5"/>
        <v>0</v>
      </c>
      <c r="N202" s="1955" t="str">
        <f t="shared" si="6"/>
        <v/>
      </c>
    </row>
    <row r="203" spans="13:14">
      <c r="M203" s="1955">
        <f t="shared" si="5"/>
        <v>0</v>
      </c>
      <c r="N203" s="1955" t="str">
        <f t="shared" si="6"/>
        <v/>
      </c>
    </row>
    <row r="204" spans="13:14">
      <c r="M204" s="1955">
        <f t="shared" si="5"/>
        <v>0</v>
      </c>
      <c r="N204" s="1955" t="str">
        <f t="shared" si="6"/>
        <v/>
      </c>
    </row>
    <row r="205" spans="13:14">
      <c r="M205" s="1955">
        <f t="shared" si="5"/>
        <v>0</v>
      </c>
      <c r="N205" s="1955" t="str">
        <f t="shared" si="6"/>
        <v/>
      </c>
    </row>
    <row r="206" spans="13:14">
      <c r="M206" s="1955">
        <f t="shared" si="5"/>
        <v>0</v>
      </c>
      <c r="N206" s="1955" t="str">
        <f t="shared" si="6"/>
        <v/>
      </c>
    </row>
    <row r="207" spans="13:14">
      <c r="M207" s="1955">
        <f t="shared" si="5"/>
        <v>0</v>
      </c>
      <c r="N207" s="1955" t="str">
        <f t="shared" si="6"/>
        <v/>
      </c>
    </row>
    <row r="208" spans="13:14">
      <c r="M208" s="1955">
        <f t="shared" si="5"/>
        <v>0</v>
      </c>
      <c r="N208" s="1955" t="str">
        <f t="shared" si="6"/>
        <v/>
      </c>
    </row>
    <row r="209" spans="12:14">
      <c r="M209" s="1955">
        <f t="shared" si="5"/>
        <v>0</v>
      </c>
      <c r="N209" s="1955" t="str">
        <f t="shared" si="6"/>
        <v/>
      </c>
    </row>
    <row r="210" spans="12:14">
      <c r="M210" s="1955">
        <f t="shared" si="5"/>
        <v>0</v>
      </c>
      <c r="N210" s="1955" t="str">
        <f t="shared" si="6"/>
        <v/>
      </c>
    </row>
    <row r="211" spans="12:14">
      <c r="M211" s="1955">
        <f t="shared" si="5"/>
        <v>0</v>
      </c>
      <c r="N211" s="1955" t="str">
        <f t="shared" si="6"/>
        <v/>
      </c>
    </row>
    <row r="212" spans="12:14">
      <c r="M212" s="1955">
        <f t="shared" si="5"/>
        <v>0</v>
      </c>
      <c r="N212" s="1955" t="str">
        <f t="shared" si="6"/>
        <v/>
      </c>
    </row>
    <row r="213" spans="12:14">
      <c r="M213" s="1955">
        <f t="shared" si="5"/>
        <v>0</v>
      </c>
      <c r="N213" s="1955" t="str">
        <f t="shared" si="6"/>
        <v/>
      </c>
    </row>
    <row r="214" spans="12:14">
      <c r="M214" s="1955">
        <f t="shared" si="5"/>
        <v>0</v>
      </c>
      <c r="N214" s="1955" t="str">
        <f t="shared" si="6"/>
        <v/>
      </c>
    </row>
    <row r="215" spans="12:14">
      <c r="M215" s="1955">
        <f t="shared" si="5"/>
        <v>0</v>
      </c>
      <c r="N215" s="1955" t="str">
        <f t="shared" si="6"/>
        <v/>
      </c>
    </row>
    <row r="216" spans="12:14">
      <c r="M216" s="1955">
        <f t="shared" si="5"/>
        <v>0</v>
      </c>
      <c r="N216" s="1955" t="str">
        <f t="shared" si="6"/>
        <v/>
      </c>
    </row>
    <row r="217" spans="12:14">
      <c r="L217" s="2052"/>
      <c r="M217" s="1955">
        <f t="shared" si="5"/>
        <v>0</v>
      </c>
      <c r="N217" s="1955" t="str">
        <f t="shared" si="6"/>
        <v/>
      </c>
    </row>
    <row r="218" spans="12:14">
      <c r="L218" s="2052"/>
      <c r="M218" s="1955">
        <f t="shared" si="5"/>
        <v>0</v>
      </c>
      <c r="N218" s="1955" t="str">
        <f t="shared" si="6"/>
        <v/>
      </c>
    </row>
    <row r="219" spans="12:14">
      <c r="L219" s="2052"/>
      <c r="M219" s="1955">
        <f t="shared" si="5"/>
        <v>0</v>
      </c>
      <c r="N219" s="1955" t="str">
        <f t="shared" si="6"/>
        <v/>
      </c>
    </row>
    <row r="220" spans="12:14">
      <c r="L220" s="2052"/>
      <c r="M220" s="1955">
        <f t="shared" si="5"/>
        <v>0</v>
      </c>
      <c r="N220" s="1955" t="str">
        <f t="shared" si="6"/>
        <v/>
      </c>
    </row>
    <row r="221" spans="12:14">
      <c r="L221" s="2052"/>
      <c r="M221" s="1955">
        <f t="shared" si="5"/>
        <v>0</v>
      </c>
      <c r="N221" s="1955" t="str">
        <f t="shared" si="6"/>
        <v/>
      </c>
    </row>
    <row r="222" spans="12:14">
      <c r="L222" s="2052"/>
      <c r="M222" s="1955">
        <f t="shared" si="5"/>
        <v>0</v>
      </c>
      <c r="N222" s="1955" t="str">
        <f t="shared" si="6"/>
        <v/>
      </c>
    </row>
    <row r="223" spans="12:14">
      <c r="L223" s="2052"/>
      <c r="M223" s="1955">
        <f t="shared" si="5"/>
        <v>0</v>
      </c>
      <c r="N223" s="1955" t="str">
        <f t="shared" si="6"/>
        <v/>
      </c>
    </row>
    <row r="224" spans="12:14">
      <c r="L224" s="2052"/>
      <c r="M224" s="1955">
        <f t="shared" si="5"/>
        <v>0</v>
      </c>
      <c r="N224" s="1955" t="str">
        <f t="shared" si="6"/>
        <v/>
      </c>
    </row>
    <row r="225" spans="12:14">
      <c r="L225" s="2052"/>
      <c r="M225" s="1955">
        <f t="shared" si="5"/>
        <v>0</v>
      </c>
      <c r="N225" s="1955" t="str">
        <f t="shared" si="6"/>
        <v/>
      </c>
    </row>
    <row r="226" spans="12:14">
      <c r="L226" s="2052"/>
      <c r="M226" s="1955">
        <f t="shared" si="5"/>
        <v>0</v>
      </c>
      <c r="N226" s="1955" t="str">
        <f t="shared" si="6"/>
        <v/>
      </c>
    </row>
    <row r="227" spans="12:14">
      <c r="L227" s="2052"/>
      <c r="M227" s="1955">
        <f t="shared" si="5"/>
        <v>0</v>
      </c>
      <c r="N227" s="1955" t="str">
        <f t="shared" si="6"/>
        <v/>
      </c>
    </row>
    <row r="228" spans="12:14">
      <c r="L228" s="2052"/>
      <c r="M228" s="1955">
        <f t="shared" si="5"/>
        <v>0</v>
      </c>
      <c r="N228" s="1955" t="str">
        <f t="shared" si="6"/>
        <v/>
      </c>
    </row>
    <row r="229" spans="12:14">
      <c r="L229" s="2052"/>
      <c r="M229" s="1955">
        <f t="shared" si="5"/>
        <v>0</v>
      </c>
      <c r="N229" s="1955" t="str">
        <f t="shared" si="6"/>
        <v/>
      </c>
    </row>
    <row r="230" spans="12:14">
      <c r="L230" s="2052"/>
      <c r="M230" s="1955">
        <f t="shared" si="5"/>
        <v>0</v>
      </c>
      <c r="N230" s="1955" t="str">
        <f t="shared" si="6"/>
        <v/>
      </c>
    </row>
    <row r="231" spans="12:14">
      <c r="L231" s="2052"/>
      <c r="M231" s="1955">
        <f t="shared" si="5"/>
        <v>0</v>
      </c>
      <c r="N231" s="1955" t="str">
        <f t="shared" si="6"/>
        <v/>
      </c>
    </row>
    <row r="232" spans="12:14">
      <c r="L232" s="2052"/>
      <c r="M232" s="1955">
        <f t="shared" si="5"/>
        <v>0</v>
      </c>
      <c r="N232" s="1955" t="str">
        <f t="shared" si="6"/>
        <v/>
      </c>
    </row>
    <row r="233" spans="12:14">
      <c r="L233" s="2052"/>
      <c r="M233" s="1955">
        <f t="shared" si="5"/>
        <v>0</v>
      </c>
      <c r="N233" s="1955" t="str">
        <f t="shared" si="6"/>
        <v/>
      </c>
    </row>
    <row r="234" spans="12:14">
      <c r="L234" s="2052"/>
      <c r="M234" s="1955">
        <f t="shared" si="5"/>
        <v>0</v>
      </c>
      <c r="N234" s="1955" t="str">
        <f t="shared" si="6"/>
        <v/>
      </c>
    </row>
    <row r="235" spans="12:14">
      <c r="L235" s="2052"/>
      <c r="M235" s="1955">
        <f t="shared" si="5"/>
        <v>0</v>
      </c>
      <c r="N235" s="1955" t="str">
        <f t="shared" si="6"/>
        <v/>
      </c>
    </row>
    <row r="236" spans="12:14">
      <c r="L236" s="2052"/>
      <c r="M236" s="1955">
        <f t="shared" si="5"/>
        <v>0</v>
      </c>
      <c r="N236" s="1955" t="str">
        <f t="shared" si="6"/>
        <v/>
      </c>
    </row>
    <row r="237" spans="12:14">
      <c r="L237" s="2052"/>
      <c r="M237" s="1955">
        <f t="shared" si="5"/>
        <v>0</v>
      </c>
      <c r="N237" s="1955" t="str">
        <f t="shared" si="6"/>
        <v/>
      </c>
    </row>
    <row r="238" spans="12:14">
      <c r="L238" s="2052"/>
      <c r="M238" s="1955">
        <f t="shared" si="5"/>
        <v>0</v>
      </c>
      <c r="N238" s="1955" t="str">
        <f t="shared" si="6"/>
        <v/>
      </c>
    </row>
    <row r="239" spans="12:14">
      <c r="L239" s="2052"/>
      <c r="M239" s="1955">
        <f t="shared" si="5"/>
        <v>0</v>
      </c>
      <c r="N239" s="1955" t="str">
        <f t="shared" si="6"/>
        <v/>
      </c>
    </row>
    <row r="240" spans="12:14">
      <c r="L240" s="2052"/>
      <c r="M240" s="1955">
        <f t="shared" si="5"/>
        <v>0</v>
      </c>
      <c r="N240" s="1955" t="str">
        <f t="shared" si="6"/>
        <v/>
      </c>
    </row>
    <row r="241" spans="12:14">
      <c r="L241" s="2052"/>
      <c r="M241" s="1955">
        <f t="shared" si="5"/>
        <v>0</v>
      </c>
      <c r="N241" s="1955" t="str">
        <f t="shared" si="6"/>
        <v/>
      </c>
    </row>
    <row r="242" spans="12:14">
      <c r="L242" s="2052"/>
      <c r="M242" s="1955">
        <f t="shared" si="5"/>
        <v>0</v>
      </c>
      <c r="N242" s="1955" t="str">
        <f t="shared" si="6"/>
        <v/>
      </c>
    </row>
    <row r="243" spans="12:14">
      <c r="L243" s="2052"/>
      <c r="M243" s="1955">
        <f t="shared" si="5"/>
        <v>0</v>
      </c>
      <c r="N243" s="1955" t="str">
        <f t="shared" si="6"/>
        <v/>
      </c>
    </row>
    <row r="244" spans="12:14">
      <c r="L244" s="2052"/>
      <c r="M244" s="1955">
        <f t="shared" si="5"/>
        <v>0</v>
      </c>
      <c r="N244" s="1955" t="str">
        <f t="shared" si="6"/>
        <v/>
      </c>
    </row>
    <row r="245" spans="12:14">
      <c r="L245" s="2052"/>
      <c r="M245" s="1955">
        <f t="shared" si="5"/>
        <v>0</v>
      </c>
      <c r="N245" s="1955" t="str">
        <f t="shared" si="6"/>
        <v/>
      </c>
    </row>
    <row r="246" spans="12:14">
      <c r="L246" s="2052"/>
      <c r="M246" s="1955">
        <f t="shared" si="5"/>
        <v>0</v>
      </c>
      <c r="N246" s="1955" t="str">
        <f t="shared" si="6"/>
        <v/>
      </c>
    </row>
    <row r="247" spans="12:14">
      <c r="L247" s="2052"/>
      <c r="M247" s="1955">
        <f t="shared" si="5"/>
        <v>0</v>
      </c>
      <c r="N247" s="1955" t="str">
        <f t="shared" si="6"/>
        <v/>
      </c>
    </row>
    <row r="248" spans="12:14">
      <c r="L248" s="2052"/>
      <c r="M248" s="1955">
        <f t="shared" si="5"/>
        <v>0</v>
      </c>
      <c r="N248" s="1955" t="str">
        <f t="shared" si="6"/>
        <v/>
      </c>
    </row>
    <row r="249" spans="12:14">
      <c r="L249" s="2052"/>
      <c r="M249" s="1955">
        <f t="shared" si="5"/>
        <v>0</v>
      </c>
      <c r="N249" s="1955" t="str">
        <f t="shared" si="6"/>
        <v/>
      </c>
    </row>
    <row r="250" spans="12:14">
      <c r="L250" s="2052"/>
      <c r="M250" s="1955">
        <f t="shared" si="5"/>
        <v>0</v>
      </c>
      <c r="N250" s="1955" t="str">
        <f t="shared" si="6"/>
        <v/>
      </c>
    </row>
    <row r="251" spans="12:14">
      <c r="L251" s="2052"/>
      <c r="M251" s="1955">
        <f t="shared" si="5"/>
        <v>0</v>
      </c>
      <c r="N251" s="1955" t="str">
        <f t="shared" si="6"/>
        <v/>
      </c>
    </row>
    <row r="252" spans="12:14">
      <c r="L252" s="2052"/>
      <c r="M252" s="1955">
        <f t="shared" si="5"/>
        <v>0</v>
      </c>
      <c r="N252" s="1955" t="str">
        <f t="shared" si="6"/>
        <v/>
      </c>
    </row>
    <row r="253" spans="12:14">
      <c r="L253" s="2052"/>
      <c r="M253" s="1955">
        <f t="shared" si="5"/>
        <v>0</v>
      </c>
      <c r="N253" s="1955" t="str">
        <f t="shared" si="6"/>
        <v/>
      </c>
    </row>
    <row r="254" spans="12:14">
      <c r="L254" s="2052"/>
      <c r="M254" s="1955">
        <f t="shared" si="5"/>
        <v>0</v>
      </c>
      <c r="N254" s="1955" t="str">
        <f t="shared" si="6"/>
        <v/>
      </c>
    </row>
    <row r="255" spans="12:14">
      <c r="L255" s="2052"/>
      <c r="M255" s="1955">
        <f t="shared" si="5"/>
        <v>0</v>
      </c>
      <c r="N255" s="1955" t="str">
        <f t="shared" si="6"/>
        <v/>
      </c>
    </row>
    <row r="256" spans="12:14">
      <c r="L256" s="2052"/>
      <c r="M256" s="1955">
        <f t="shared" si="5"/>
        <v>0</v>
      </c>
      <c r="N256" s="1955" t="str">
        <f t="shared" si="6"/>
        <v/>
      </c>
    </row>
    <row r="257" spans="12:14">
      <c r="L257" s="2052"/>
      <c r="M257" s="1955">
        <f t="shared" ref="M257:M320" si="7">IF(ISNUMBER(FIND("/",$B201,1)),MID($B201,1,FIND("/",$B201,1)-1),$B201)</f>
        <v>0</v>
      </c>
      <c r="N257" s="1955" t="str">
        <f t="shared" ref="N257:N320" si="8">IF(ISNUMBER(FIND("/",$B201,1)),MID($B201,FIND("/",$B201,1)+1,LEN($B201)),"")</f>
        <v/>
      </c>
    </row>
    <row r="258" spans="12:14">
      <c r="L258" s="2052"/>
      <c r="M258" s="1955">
        <f t="shared" si="7"/>
        <v>0</v>
      </c>
      <c r="N258" s="1955" t="str">
        <f t="shared" si="8"/>
        <v/>
      </c>
    </row>
    <row r="259" spans="12:14">
      <c r="L259" s="2052"/>
      <c r="M259" s="1955">
        <f t="shared" si="7"/>
        <v>0</v>
      </c>
      <c r="N259" s="1955" t="str">
        <f t="shared" si="8"/>
        <v/>
      </c>
    </row>
    <row r="260" spans="12:14">
      <c r="L260" s="2052"/>
      <c r="M260" s="1955">
        <f t="shared" si="7"/>
        <v>0</v>
      </c>
      <c r="N260" s="1955" t="str">
        <f t="shared" si="8"/>
        <v/>
      </c>
    </row>
    <row r="261" spans="12:14">
      <c r="L261" s="2052"/>
      <c r="M261" s="1955">
        <f t="shared" si="7"/>
        <v>0</v>
      </c>
      <c r="N261" s="1955" t="str">
        <f t="shared" si="8"/>
        <v/>
      </c>
    </row>
    <row r="262" spans="12:14">
      <c r="L262" s="2052"/>
      <c r="M262" s="1955">
        <f t="shared" si="7"/>
        <v>0</v>
      </c>
      <c r="N262" s="1955" t="str">
        <f t="shared" si="8"/>
        <v/>
      </c>
    </row>
    <row r="263" spans="12:14">
      <c r="L263" s="2052"/>
      <c r="M263" s="1955">
        <f t="shared" si="7"/>
        <v>0</v>
      </c>
      <c r="N263" s="1955" t="str">
        <f t="shared" si="8"/>
        <v/>
      </c>
    </row>
    <row r="264" spans="12:14">
      <c r="L264" s="2052"/>
      <c r="M264" s="1955">
        <f t="shared" si="7"/>
        <v>0</v>
      </c>
      <c r="N264" s="1955" t="str">
        <f t="shared" si="8"/>
        <v/>
      </c>
    </row>
    <row r="265" spans="12:14">
      <c r="L265" s="2052"/>
      <c r="M265" s="1955">
        <f t="shared" si="7"/>
        <v>0</v>
      </c>
      <c r="N265" s="1955" t="str">
        <f t="shared" si="8"/>
        <v/>
      </c>
    </row>
    <row r="266" spans="12:14">
      <c r="L266" s="2052"/>
      <c r="M266" s="1955">
        <f t="shared" si="7"/>
        <v>0</v>
      </c>
      <c r="N266" s="1955" t="str">
        <f t="shared" si="8"/>
        <v/>
      </c>
    </row>
    <row r="267" spans="12:14">
      <c r="M267" s="1955">
        <f t="shared" si="7"/>
        <v>0</v>
      </c>
      <c r="N267" s="1955" t="str">
        <f t="shared" si="8"/>
        <v/>
      </c>
    </row>
    <row r="268" spans="12:14">
      <c r="M268" s="1955">
        <f t="shared" si="7"/>
        <v>0</v>
      </c>
      <c r="N268" s="1955" t="str">
        <f t="shared" si="8"/>
        <v/>
      </c>
    </row>
    <row r="269" spans="12:14">
      <c r="M269" s="1955">
        <f t="shared" si="7"/>
        <v>0</v>
      </c>
      <c r="N269" s="1955" t="str">
        <f t="shared" si="8"/>
        <v/>
      </c>
    </row>
    <row r="270" spans="12:14">
      <c r="M270" s="1955">
        <f t="shared" si="7"/>
        <v>0</v>
      </c>
      <c r="N270" s="1955" t="str">
        <f t="shared" si="8"/>
        <v/>
      </c>
    </row>
    <row r="271" spans="12:14">
      <c r="M271" s="1955">
        <f t="shared" si="7"/>
        <v>0</v>
      </c>
      <c r="N271" s="1955" t="str">
        <f t="shared" si="8"/>
        <v/>
      </c>
    </row>
    <row r="272" spans="12:14">
      <c r="M272" s="1955">
        <f t="shared" si="7"/>
        <v>0</v>
      </c>
      <c r="N272" s="1955" t="str">
        <f t="shared" si="8"/>
        <v/>
      </c>
    </row>
    <row r="273" spans="13:14">
      <c r="M273" s="1955">
        <f t="shared" si="7"/>
        <v>0</v>
      </c>
      <c r="N273" s="1955" t="str">
        <f t="shared" si="8"/>
        <v/>
      </c>
    </row>
    <row r="274" spans="13:14">
      <c r="M274" s="1955">
        <f t="shared" si="7"/>
        <v>0</v>
      </c>
      <c r="N274" s="1955" t="str">
        <f t="shared" si="8"/>
        <v/>
      </c>
    </row>
    <row r="275" spans="13:14">
      <c r="M275" s="1955">
        <f t="shared" si="7"/>
        <v>0</v>
      </c>
      <c r="N275" s="1955" t="str">
        <f t="shared" si="8"/>
        <v/>
      </c>
    </row>
    <row r="276" spans="13:14">
      <c r="M276" s="1955">
        <f t="shared" si="7"/>
        <v>0</v>
      </c>
      <c r="N276" s="1955" t="str">
        <f t="shared" si="8"/>
        <v/>
      </c>
    </row>
    <row r="277" spans="13:14">
      <c r="M277" s="1955">
        <f t="shared" si="7"/>
        <v>0</v>
      </c>
      <c r="N277" s="1955" t="str">
        <f t="shared" si="8"/>
        <v/>
      </c>
    </row>
    <row r="278" spans="13:14">
      <c r="M278" s="1955">
        <f t="shared" si="7"/>
        <v>0</v>
      </c>
      <c r="N278" s="1955" t="str">
        <f t="shared" si="8"/>
        <v/>
      </c>
    </row>
    <row r="279" spans="13:14">
      <c r="M279" s="1955">
        <f t="shared" si="7"/>
        <v>0</v>
      </c>
      <c r="N279" s="1955" t="str">
        <f t="shared" si="8"/>
        <v/>
      </c>
    </row>
    <row r="280" spans="13:14">
      <c r="M280" s="1955">
        <f t="shared" si="7"/>
        <v>0</v>
      </c>
      <c r="N280" s="1955" t="str">
        <f t="shared" si="8"/>
        <v/>
      </c>
    </row>
    <row r="281" spans="13:14">
      <c r="M281" s="1955">
        <f t="shared" si="7"/>
        <v>0</v>
      </c>
      <c r="N281" s="1955" t="str">
        <f t="shared" si="8"/>
        <v/>
      </c>
    </row>
    <row r="282" spans="13:14">
      <c r="M282" s="1955">
        <f t="shared" si="7"/>
        <v>0</v>
      </c>
      <c r="N282" s="1955" t="str">
        <f t="shared" si="8"/>
        <v/>
      </c>
    </row>
    <row r="283" spans="13:14">
      <c r="M283" s="1955">
        <f t="shared" si="7"/>
        <v>0</v>
      </c>
      <c r="N283" s="1955" t="str">
        <f t="shared" si="8"/>
        <v/>
      </c>
    </row>
    <row r="284" spans="13:14">
      <c r="M284" s="1955">
        <f t="shared" si="7"/>
        <v>0</v>
      </c>
      <c r="N284" s="1955" t="str">
        <f t="shared" si="8"/>
        <v/>
      </c>
    </row>
    <row r="285" spans="13:14">
      <c r="M285" s="1955">
        <f t="shared" si="7"/>
        <v>0</v>
      </c>
      <c r="N285" s="1955" t="str">
        <f t="shared" si="8"/>
        <v/>
      </c>
    </row>
    <row r="286" spans="13:14">
      <c r="M286" s="1955">
        <f t="shared" si="7"/>
        <v>0</v>
      </c>
      <c r="N286" s="1955" t="str">
        <f t="shared" si="8"/>
        <v/>
      </c>
    </row>
    <row r="287" spans="13:14">
      <c r="M287" s="1955">
        <f t="shared" si="7"/>
        <v>0</v>
      </c>
      <c r="N287" s="1955" t="str">
        <f t="shared" si="8"/>
        <v/>
      </c>
    </row>
    <row r="288" spans="13:14">
      <c r="M288" s="1955">
        <f t="shared" si="7"/>
        <v>0</v>
      </c>
      <c r="N288" s="1955" t="str">
        <f t="shared" si="8"/>
        <v/>
      </c>
    </row>
    <row r="289" spans="13:14">
      <c r="M289" s="1955">
        <f t="shared" si="7"/>
        <v>0</v>
      </c>
      <c r="N289" s="1955" t="str">
        <f t="shared" si="8"/>
        <v/>
      </c>
    </row>
    <row r="290" spans="13:14">
      <c r="M290" s="1955">
        <f t="shared" si="7"/>
        <v>0</v>
      </c>
      <c r="N290" s="1955" t="str">
        <f t="shared" si="8"/>
        <v/>
      </c>
    </row>
    <row r="291" spans="13:14">
      <c r="M291" s="1955">
        <f t="shared" si="7"/>
        <v>0</v>
      </c>
      <c r="N291" s="1955" t="str">
        <f t="shared" si="8"/>
        <v/>
      </c>
    </row>
    <row r="292" spans="13:14">
      <c r="M292" s="1955">
        <f t="shared" si="7"/>
        <v>0</v>
      </c>
      <c r="N292" s="1955" t="str">
        <f t="shared" si="8"/>
        <v/>
      </c>
    </row>
    <row r="293" spans="13:14">
      <c r="M293" s="1955">
        <f t="shared" si="7"/>
        <v>0</v>
      </c>
      <c r="N293" s="1955" t="str">
        <f t="shared" si="8"/>
        <v/>
      </c>
    </row>
    <row r="294" spans="13:14">
      <c r="M294" s="1955">
        <f t="shared" si="7"/>
        <v>0</v>
      </c>
      <c r="N294" s="1955" t="str">
        <f t="shared" si="8"/>
        <v/>
      </c>
    </row>
    <row r="295" spans="13:14">
      <c r="M295" s="1955">
        <f t="shared" si="7"/>
        <v>0</v>
      </c>
      <c r="N295" s="1955" t="str">
        <f t="shared" si="8"/>
        <v/>
      </c>
    </row>
    <row r="296" spans="13:14">
      <c r="M296" s="1955">
        <f t="shared" si="7"/>
        <v>0</v>
      </c>
      <c r="N296" s="1955" t="str">
        <f t="shared" si="8"/>
        <v/>
      </c>
    </row>
    <row r="297" spans="13:14">
      <c r="M297" s="1955">
        <f t="shared" si="7"/>
        <v>0</v>
      </c>
      <c r="N297" s="1955" t="str">
        <f t="shared" si="8"/>
        <v/>
      </c>
    </row>
    <row r="298" spans="13:14">
      <c r="M298" s="1955">
        <f t="shared" si="7"/>
        <v>0</v>
      </c>
      <c r="N298" s="1955" t="str">
        <f t="shared" si="8"/>
        <v/>
      </c>
    </row>
    <row r="299" spans="13:14">
      <c r="M299" s="1955">
        <f t="shared" si="7"/>
        <v>0</v>
      </c>
      <c r="N299" s="1955" t="str">
        <f t="shared" si="8"/>
        <v/>
      </c>
    </row>
    <row r="300" spans="13:14">
      <c r="M300" s="1955">
        <f t="shared" si="7"/>
        <v>0</v>
      </c>
      <c r="N300" s="1955" t="str">
        <f t="shared" si="8"/>
        <v/>
      </c>
    </row>
    <row r="301" spans="13:14">
      <c r="M301" s="1955">
        <f t="shared" si="7"/>
        <v>0</v>
      </c>
      <c r="N301" s="1955" t="str">
        <f t="shared" si="8"/>
        <v/>
      </c>
    </row>
    <row r="302" spans="13:14">
      <c r="M302" s="1955">
        <f t="shared" si="7"/>
        <v>0</v>
      </c>
      <c r="N302" s="1955" t="str">
        <f t="shared" si="8"/>
        <v/>
      </c>
    </row>
    <row r="303" spans="13:14">
      <c r="M303" s="1955">
        <f t="shared" si="7"/>
        <v>0</v>
      </c>
      <c r="N303" s="1955" t="str">
        <f t="shared" si="8"/>
        <v/>
      </c>
    </row>
    <row r="304" spans="13:14">
      <c r="M304" s="1955">
        <f t="shared" si="7"/>
        <v>0</v>
      </c>
      <c r="N304" s="1955" t="str">
        <f t="shared" si="8"/>
        <v/>
      </c>
    </row>
    <row r="305" spans="13:14">
      <c r="M305" s="1955">
        <f t="shared" si="7"/>
        <v>0</v>
      </c>
      <c r="N305" s="1955" t="str">
        <f t="shared" si="8"/>
        <v/>
      </c>
    </row>
    <row r="306" spans="13:14">
      <c r="M306" s="1955">
        <f t="shared" si="7"/>
        <v>0</v>
      </c>
      <c r="N306" s="1955" t="str">
        <f t="shared" si="8"/>
        <v/>
      </c>
    </row>
    <row r="307" spans="13:14">
      <c r="M307" s="1955">
        <f t="shared" si="7"/>
        <v>0</v>
      </c>
      <c r="N307" s="1955" t="str">
        <f t="shared" si="8"/>
        <v/>
      </c>
    </row>
    <row r="308" spans="13:14">
      <c r="M308" s="1955">
        <f t="shared" si="7"/>
        <v>0</v>
      </c>
      <c r="N308" s="1955" t="str">
        <f t="shared" si="8"/>
        <v/>
      </c>
    </row>
    <row r="309" spans="13:14">
      <c r="M309" s="1955">
        <f t="shared" si="7"/>
        <v>0</v>
      </c>
      <c r="N309" s="1955" t="str">
        <f t="shared" si="8"/>
        <v/>
      </c>
    </row>
    <row r="310" spans="13:14">
      <c r="M310" s="1955">
        <f t="shared" si="7"/>
        <v>0</v>
      </c>
      <c r="N310" s="1955" t="str">
        <f t="shared" si="8"/>
        <v/>
      </c>
    </row>
    <row r="311" spans="13:14">
      <c r="M311" s="1955">
        <f t="shared" si="7"/>
        <v>0</v>
      </c>
      <c r="N311" s="1955" t="str">
        <f t="shared" si="8"/>
        <v/>
      </c>
    </row>
    <row r="312" spans="13:14">
      <c r="M312" s="1955">
        <f t="shared" si="7"/>
        <v>0</v>
      </c>
      <c r="N312" s="1955" t="str">
        <f t="shared" si="8"/>
        <v/>
      </c>
    </row>
    <row r="313" spans="13:14">
      <c r="M313" s="1955">
        <f t="shared" si="7"/>
        <v>0</v>
      </c>
      <c r="N313" s="1955" t="str">
        <f t="shared" si="8"/>
        <v/>
      </c>
    </row>
    <row r="314" spans="13:14">
      <c r="M314" s="1955">
        <f t="shared" si="7"/>
        <v>0</v>
      </c>
      <c r="N314" s="1955" t="str">
        <f t="shared" si="8"/>
        <v/>
      </c>
    </row>
    <row r="315" spans="13:14">
      <c r="M315" s="1955">
        <f t="shared" si="7"/>
        <v>0</v>
      </c>
      <c r="N315" s="1955" t="str">
        <f t="shared" si="8"/>
        <v/>
      </c>
    </row>
    <row r="316" spans="13:14">
      <c r="M316" s="1955">
        <f t="shared" si="7"/>
        <v>0</v>
      </c>
      <c r="N316" s="1955" t="str">
        <f t="shared" si="8"/>
        <v/>
      </c>
    </row>
    <row r="317" spans="13:14">
      <c r="M317" s="1955">
        <f t="shared" si="7"/>
        <v>0</v>
      </c>
      <c r="N317" s="1955" t="str">
        <f t="shared" si="8"/>
        <v/>
      </c>
    </row>
    <row r="318" spans="13:14">
      <c r="M318" s="1955">
        <f t="shared" si="7"/>
        <v>0</v>
      </c>
      <c r="N318" s="1955" t="str">
        <f t="shared" si="8"/>
        <v/>
      </c>
    </row>
    <row r="319" spans="13:14">
      <c r="M319" s="1955">
        <f t="shared" si="7"/>
        <v>0</v>
      </c>
      <c r="N319" s="1955" t="str">
        <f t="shared" si="8"/>
        <v/>
      </c>
    </row>
    <row r="320" spans="13:14">
      <c r="M320" s="1955">
        <f t="shared" si="7"/>
        <v>0</v>
      </c>
      <c r="N320" s="1955" t="str">
        <f t="shared" si="8"/>
        <v/>
      </c>
    </row>
    <row r="321" spans="13:14">
      <c r="M321" s="1955">
        <f t="shared" ref="M321:M344" si="9">IF(ISNUMBER(FIND("/",$B265,1)),MID($B265,1,FIND("/",$B265,1)-1),$B265)</f>
        <v>0</v>
      </c>
      <c r="N321" s="1955" t="str">
        <f t="shared" ref="N321:N344" si="10">IF(ISNUMBER(FIND("/",$B265,1)),MID($B265,FIND("/",$B265,1)+1,LEN($B265)),"")</f>
        <v/>
      </c>
    </row>
    <row r="322" spans="13:14">
      <c r="M322" s="1955">
        <f t="shared" si="9"/>
        <v>0</v>
      </c>
      <c r="N322" s="1955" t="str">
        <f t="shared" si="10"/>
        <v/>
      </c>
    </row>
    <row r="323" spans="13:14">
      <c r="M323" s="1955">
        <f t="shared" si="9"/>
        <v>0</v>
      </c>
      <c r="N323" s="1955" t="str">
        <f t="shared" si="10"/>
        <v/>
      </c>
    </row>
    <row r="324" spans="13:14">
      <c r="M324" s="1955">
        <f t="shared" si="9"/>
        <v>0</v>
      </c>
      <c r="N324" s="1955" t="str">
        <f t="shared" si="10"/>
        <v/>
      </c>
    </row>
    <row r="325" spans="13:14">
      <c r="M325" s="1955">
        <f t="shared" si="9"/>
        <v>0</v>
      </c>
      <c r="N325" s="1955" t="str">
        <f t="shared" si="10"/>
        <v/>
      </c>
    </row>
    <row r="326" spans="13:14">
      <c r="M326" s="1955">
        <f t="shared" si="9"/>
        <v>0</v>
      </c>
      <c r="N326" s="1955" t="str">
        <f t="shared" si="10"/>
        <v/>
      </c>
    </row>
    <row r="327" spans="13:14">
      <c r="M327" s="1955">
        <f t="shared" si="9"/>
        <v>0</v>
      </c>
      <c r="N327" s="1955" t="str">
        <f t="shared" si="10"/>
        <v/>
      </c>
    </row>
    <row r="328" spans="13:14">
      <c r="M328" s="1955">
        <f t="shared" si="9"/>
        <v>0</v>
      </c>
      <c r="N328" s="1955" t="str">
        <f t="shared" si="10"/>
        <v/>
      </c>
    </row>
    <row r="329" spans="13:14">
      <c r="M329" s="1955">
        <f t="shared" si="9"/>
        <v>0</v>
      </c>
      <c r="N329" s="1955" t="str">
        <f t="shared" si="10"/>
        <v/>
      </c>
    </row>
    <row r="330" spans="13:14">
      <c r="M330" s="1955">
        <f t="shared" si="9"/>
        <v>0</v>
      </c>
      <c r="N330" s="1955" t="str">
        <f t="shared" si="10"/>
        <v/>
      </c>
    </row>
    <row r="331" spans="13:14">
      <c r="M331" s="1955">
        <f t="shared" si="9"/>
        <v>0</v>
      </c>
      <c r="N331" s="1955" t="str">
        <f t="shared" si="10"/>
        <v/>
      </c>
    </row>
    <row r="332" spans="13:14">
      <c r="M332" s="1955">
        <f t="shared" si="9"/>
        <v>0</v>
      </c>
      <c r="N332" s="1955" t="str">
        <f t="shared" si="10"/>
        <v/>
      </c>
    </row>
    <row r="333" spans="13:14">
      <c r="M333" s="1955">
        <f t="shared" si="9"/>
        <v>0</v>
      </c>
      <c r="N333" s="1955" t="str">
        <f t="shared" si="10"/>
        <v/>
      </c>
    </row>
    <row r="334" spans="13:14">
      <c r="M334" s="1955">
        <f t="shared" si="9"/>
        <v>0</v>
      </c>
      <c r="N334" s="1955" t="str">
        <f t="shared" si="10"/>
        <v/>
      </c>
    </row>
    <row r="335" spans="13:14">
      <c r="M335" s="1955">
        <f t="shared" si="9"/>
        <v>0</v>
      </c>
      <c r="N335" s="1955" t="str">
        <f t="shared" si="10"/>
        <v/>
      </c>
    </row>
    <row r="336" spans="13:14">
      <c r="M336" s="1955">
        <f t="shared" si="9"/>
        <v>0</v>
      </c>
      <c r="N336" s="1955" t="str">
        <f t="shared" si="10"/>
        <v/>
      </c>
    </row>
    <row r="337" spans="12:14">
      <c r="L337" s="1956"/>
      <c r="M337" s="1955">
        <f t="shared" si="9"/>
        <v>0</v>
      </c>
      <c r="N337" s="1955" t="str">
        <f t="shared" si="10"/>
        <v/>
      </c>
    </row>
    <row r="338" spans="12:14">
      <c r="L338" s="1956"/>
      <c r="M338" s="1955">
        <f t="shared" si="9"/>
        <v>0</v>
      </c>
      <c r="N338" s="1955" t="str">
        <f t="shared" si="10"/>
        <v/>
      </c>
    </row>
    <row r="339" spans="12:14">
      <c r="L339" s="1956"/>
      <c r="M339" s="1955">
        <f t="shared" si="9"/>
        <v>0</v>
      </c>
      <c r="N339" s="1955" t="str">
        <f t="shared" si="10"/>
        <v/>
      </c>
    </row>
    <row r="340" spans="12:14">
      <c r="L340" s="2053"/>
      <c r="M340" s="1955">
        <f t="shared" si="9"/>
        <v>0</v>
      </c>
      <c r="N340" s="1955" t="str">
        <f t="shared" si="10"/>
        <v/>
      </c>
    </row>
    <row r="341" spans="12:14">
      <c r="L341" s="1936"/>
      <c r="M341" s="1955">
        <f t="shared" si="9"/>
        <v>0</v>
      </c>
      <c r="N341" s="1955" t="str">
        <f t="shared" si="10"/>
        <v/>
      </c>
    </row>
    <row r="342" spans="12:14">
      <c r="L342" s="1936"/>
      <c r="M342" s="1955">
        <f t="shared" si="9"/>
        <v>0</v>
      </c>
      <c r="N342" s="1955" t="str">
        <f t="shared" si="10"/>
        <v/>
      </c>
    </row>
    <row r="343" spans="12:14">
      <c r="L343" s="2053"/>
      <c r="M343" s="1955">
        <f t="shared" si="9"/>
        <v>0</v>
      </c>
      <c r="N343" s="1955" t="str">
        <f t="shared" si="10"/>
        <v/>
      </c>
    </row>
    <row r="344" spans="12:14">
      <c r="L344" s="2053"/>
      <c r="M344" s="1955">
        <f t="shared" si="9"/>
        <v>0</v>
      </c>
      <c r="N344" s="1955" t="str">
        <f t="shared" si="10"/>
        <v/>
      </c>
    </row>
    <row r="345" spans="12:14">
      <c r="L345" s="2053"/>
    </row>
    <row r="346" spans="12:14">
      <c r="L346" s="2053"/>
    </row>
    <row r="347" spans="12:14">
      <c r="L347" s="2054"/>
    </row>
    <row r="348" spans="12:14">
      <c r="L348" s="2054"/>
    </row>
  </sheetData>
  <mergeCells count="4">
    <mergeCell ref="A1:H1"/>
    <mergeCell ref="A2:G2"/>
    <mergeCell ref="A3:G3"/>
    <mergeCell ref="A8:B8"/>
  </mergeCells>
  <conditionalFormatting sqref="E5:E7">
    <cfRule type="containsText" dxfId="1286" priority="51" operator="containsText" text="CADUCADO">
      <formula>NOT(ISERROR(SEARCH("CADUCADO",E5)))</formula>
    </cfRule>
  </conditionalFormatting>
  <conditionalFormatting sqref="F6:F7">
    <cfRule type="containsText" dxfId="1285" priority="50" operator="containsText" text="ALERTA">
      <formula>NOT(ISERROR(SEARCH("ALERTA",F6)))</formula>
    </cfRule>
  </conditionalFormatting>
  <conditionalFormatting sqref="F6:F7">
    <cfRule type="containsText" dxfId="1284" priority="47" operator="containsText" text="ALERTA">
      <formula>NOT(ISERROR(SEARCH("ALERTA",F6)))</formula>
    </cfRule>
  </conditionalFormatting>
  <conditionalFormatting sqref="F5">
    <cfRule type="containsText" dxfId="1283" priority="2" operator="containsText" text="CADUCADO">
      <formula>NOT(ISERROR(SEARCH("CADUCADO",F5)))</formula>
    </cfRule>
    <cfRule type="expression" dxfId="1282" priority="3">
      <formula xml:space="preserve"> CADUCADO</formula>
    </cfRule>
  </conditionalFormatting>
  <conditionalFormatting sqref="F5">
    <cfRule type="containsText" dxfId="1281" priority="1" operator="containsText" text="ALERTA">
      <formula>NOT(ISERROR(SEARCH("ALERTA",F5)))</formula>
    </cfRule>
  </conditionalFormatting>
  <hyperlinks>
    <hyperlink ref="A1:H1" location="TITULARES!A1" display="LISTA DE DIAGNOSTICADORES CON AUTORIZACIÓN DE COMERCIALIZACIÓN EN CUBA 2017" xr:uid="{00000000-0004-0000-0300-000000000000}"/>
  </hyperlinks>
  <pageMargins left="0.7" right="0.7" top="0.75" bottom="0.75" header="0.3" footer="0.3"/>
  <pageSetup orientation="portrait" verticalDpi="0"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AU301"/>
  <sheetViews>
    <sheetView zoomScale="110" zoomScaleNormal="110" workbookViewId="0">
      <selection sqref="A1:H1"/>
    </sheetView>
  </sheetViews>
  <sheetFormatPr baseColWidth="10" defaultRowHeight="15"/>
  <cols>
    <col min="1" max="1" width="16.7109375" style="4" customWidth="1"/>
    <col min="2" max="2" width="12.28515625" style="4" customWidth="1"/>
    <col min="3" max="3" width="11.28515625" style="4" customWidth="1"/>
    <col min="4" max="6" width="15.5703125" style="4" customWidth="1"/>
    <col min="7" max="7" width="13.42578125" style="4" customWidth="1"/>
    <col min="8" max="8" width="34" style="4" customWidth="1"/>
    <col min="9" max="9" width="69.5703125" style="4" customWidth="1"/>
    <col min="10" max="10" width="50.42578125" style="4" customWidth="1"/>
    <col min="11" max="11" width="16.7109375" style="21" hidden="1" customWidth="1"/>
    <col min="12" max="12" width="11.42578125" style="4" hidden="1" customWidth="1"/>
    <col min="13" max="13" width="12.85546875" style="4" hidden="1" customWidth="1"/>
    <col min="14" max="14" width="17.28515625" style="4" hidden="1" customWidth="1"/>
    <col min="15" max="15" width="11.5703125" style="4" hidden="1" customWidth="1"/>
    <col min="16" max="16" width="8.5703125" style="4" hidden="1" customWidth="1"/>
    <col min="17" max="17" width="5" style="4" hidden="1" customWidth="1"/>
    <col min="18" max="21" width="0" style="4" hidden="1" customWidth="1"/>
    <col min="22" max="29" width="11.42578125" style="4" hidden="1" customWidth="1"/>
    <col min="30" max="30" width="0" style="4" hidden="1" customWidth="1"/>
    <col min="31" max="16384" width="11.42578125" style="4"/>
  </cols>
  <sheetData>
    <row r="1" spans="1:47" s="1955" customFormat="1" ht="14.25" customHeight="1">
      <c r="A1" s="2540" t="s">
        <v>6200</v>
      </c>
      <c r="B1" s="2540"/>
      <c r="C1" s="2540"/>
      <c r="D1" s="2540"/>
      <c r="E1" s="2540"/>
      <c r="F1" s="2540"/>
      <c r="G1" s="2540"/>
      <c r="H1" s="2540"/>
      <c r="I1" s="1969"/>
      <c r="K1" s="1956"/>
    </row>
    <row r="2" spans="1:47" s="1955" customFormat="1" ht="21.75" customHeight="1" thickBot="1">
      <c r="A2" s="1958" t="s">
        <v>2715</v>
      </c>
      <c r="B2" s="1959"/>
      <c r="C2" s="1959"/>
      <c r="D2" s="1959"/>
      <c r="E2" s="1959"/>
      <c r="F2" s="1959"/>
      <c r="K2" s="1956"/>
      <c r="M2" s="1936"/>
      <c r="S2" s="1942" t="s">
        <v>2735</v>
      </c>
      <c r="T2" s="1960">
        <f ca="1">TODAY()</f>
        <v>46175</v>
      </c>
    </row>
    <row r="3" spans="1:47" s="1972" customFormat="1" ht="18" customHeight="1" thickTop="1" thickBot="1">
      <c r="A3" s="2554" t="s">
        <v>1161</v>
      </c>
      <c r="B3" s="2555"/>
      <c r="C3" s="2555"/>
      <c r="D3" s="2555"/>
      <c r="E3" s="2555"/>
      <c r="F3" s="2555"/>
      <c r="G3" s="2555"/>
      <c r="H3" s="1970"/>
      <c r="I3" s="1970"/>
      <c r="J3" s="1970"/>
      <c r="K3" s="1971"/>
    </row>
    <row r="4" spans="1:47" s="439" customFormat="1" ht="37.5" customHeight="1" thickTop="1" thickBot="1">
      <c r="A4" s="436" t="s">
        <v>1603</v>
      </c>
      <c r="B4" s="436" t="s">
        <v>1160</v>
      </c>
      <c r="C4" s="436" t="s">
        <v>1162</v>
      </c>
      <c r="D4" s="436" t="s">
        <v>1163</v>
      </c>
      <c r="E4" s="437" t="s">
        <v>2736</v>
      </c>
      <c r="F4" s="437" t="s">
        <v>2737</v>
      </c>
      <c r="G4" s="438" t="s">
        <v>604</v>
      </c>
      <c r="H4" s="436" t="s">
        <v>1586</v>
      </c>
      <c r="I4" s="436" t="s">
        <v>1164</v>
      </c>
      <c r="J4" s="436" t="s">
        <v>1048</v>
      </c>
      <c r="K4" s="436" t="s">
        <v>517</v>
      </c>
      <c r="L4" s="439" t="s">
        <v>1592</v>
      </c>
      <c r="M4" s="439" t="s">
        <v>1590</v>
      </c>
      <c r="N4" s="439" t="s">
        <v>1591</v>
      </c>
      <c r="O4" s="440" t="s">
        <v>1594</v>
      </c>
      <c r="P4" s="441"/>
      <c r="Q4" s="440"/>
      <c r="R4" s="544"/>
      <c r="S4" s="510"/>
      <c r="T4" s="510"/>
      <c r="U4" s="510"/>
      <c r="V4" s="548"/>
      <c r="W4" s="552">
        <v>2012</v>
      </c>
      <c r="X4" s="547">
        <v>2013</v>
      </c>
      <c r="Y4" s="547">
        <v>2014</v>
      </c>
      <c r="Z4" s="547">
        <v>2015</v>
      </c>
      <c r="AA4" s="547">
        <v>2016</v>
      </c>
      <c r="AB4" s="552" t="s">
        <v>2739</v>
      </c>
      <c r="AC4" s="568" t="s">
        <v>1595</v>
      </c>
      <c r="AD4" s="545"/>
      <c r="AE4" s="545"/>
      <c r="AF4" s="545"/>
      <c r="AG4" s="545"/>
      <c r="AH4" s="545"/>
      <c r="AI4" s="545"/>
      <c r="AJ4" s="546"/>
      <c r="AK4" s="546"/>
      <c r="AL4" s="546"/>
      <c r="AM4" s="546"/>
      <c r="AN4" s="546"/>
      <c r="AO4" s="546"/>
      <c r="AP4" s="546"/>
      <c r="AQ4" s="546"/>
      <c r="AR4" s="546"/>
      <c r="AS4" s="546"/>
      <c r="AT4" s="546"/>
      <c r="AU4" s="546"/>
    </row>
    <row r="5" spans="1:47" s="119" customFormat="1" ht="18" customHeight="1">
      <c r="A5" s="253" t="s">
        <v>1587</v>
      </c>
      <c r="B5" s="212" t="s">
        <v>1330</v>
      </c>
      <c r="C5" s="254">
        <v>40555</v>
      </c>
      <c r="D5" s="214">
        <v>45688</v>
      </c>
      <c r="E5" s="530" t="str">
        <f t="shared" ref="E5:E17" ca="1" si="0">IF(D5&lt;=$T$2,"CADUCADO","VIGENTE")</f>
        <v>CADUCADO</v>
      </c>
      <c r="F5" s="530" t="str">
        <f t="shared" ref="F5:F17" ca="1" si="1">IF($T$2&gt;=(EDATE(D5,-4)),"ALERTA","OK")</f>
        <v>ALERTA</v>
      </c>
      <c r="G5" s="211" t="s">
        <v>1279</v>
      </c>
      <c r="H5" s="255" t="s">
        <v>813</v>
      </c>
      <c r="I5" s="256" t="s">
        <v>1107</v>
      </c>
      <c r="J5" s="256" t="s">
        <v>530</v>
      </c>
      <c r="K5" s="257">
        <v>1700051</v>
      </c>
      <c r="M5" s="119" t="str">
        <f t="shared" ref="M5:M18" si="2">IF(ISNUMBER(FIND("/",$B5,1)),MID($B5,1,FIND("/",$B5,1)-1),$B5)</f>
        <v>D1001-03</v>
      </c>
      <c r="N5" s="119" t="str">
        <f t="shared" ref="N5:N18" si="3">IF(ISNUMBER(FIND("/",$B5,1)),MID($B5,FIND("/",$B5,1)+1,LEN($B5)),"")</f>
        <v/>
      </c>
      <c r="O5" s="154" t="s">
        <v>1603</v>
      </c>
      <c r="P5" s="154" t="s">
        <v>1590</v>
      </c>
      <c r="Q5" s="155" t="s">
        <v>1595</v>
      </c>
      <c r="R5" s="118"/>
      <c r="S5" s="118"/>
      <c r="T5" s="118"/>
      <c r="U5" s="118"/>
      <c r="V5" s="549"/>
      <c r="W5" s="553">
        <f>COUNTIFS($C$6:$C$238, "&gt;="&amp;W10, $C$6:$C$238, "&lt;="&amp;W11, $A$6:$A$238, "&lt;&gt;F")</f>
        <v>0</v>
      </c>
      <c r="X5" s="553">
        <f>COUNTIFS($C$6:$C$238, "&gt;="&amp;X10, $C$6:$C$238, "&lt;="&amp;X11, $A$6:$A$238, "&lt;&gt;F")</f>
        <v>0</v>
      </c>
      <c r="Y5" s="553">
        <f>COUNTIFS($C$6:$C$238, "&gt;="&amp;Y10, $C$6:$C$238, "&lt;="&amp;Y11, $A$6:$A$238, "&lt;&gt;F")</f>
        <v>0</v>
      </c>
      <c r="Z5" s="553">
        <f>COUNTIFS($C$6:$C$238, "&gt;="&amp;Z10, $C$6:$C$238, "&lt;="&amp;Z11, $A$6:$A$238, "&lt;&gt;F")</f>
        <v>0</v>
      </c>
      <c r="AA5" s="553">
        <f>COUNTIFS($C$6:$C$238, "&gt;="&amp;AA10, $C$6:$C$238, "&lt;="&amp;AA11, $A$6:$A$238, "&lt;&gt;F")</f>
        <v>0</v>
      </c>
      <c r="AB5" s="553">
        <f>COUNTIFS($C$6:$C$238,"&gt;="&amp;AB10, $C$6:$C$238, "&lt;="&amp;AB11, $A$6:$A$238, "&lt;&gt;F")</f>
        <v>0</v>
      </c>
      <c r="AC5" s="569">
        <f>SUM(W5:AA5)</f>
        <v>0</v>
      </c>
    </row>
    <row r="6" spans="1:47" s="119" customFormat="1" ht="18" customHeight="1">
      <c r="A6" s="241" t="s">
        <v>1587</v>
      </c>
      <c r="B6" s="207" t="s">
        <v>1323</v>
      </c>
      <c r="C6" s="173">
        <v>38665</v>
      </c>
      <c r="D6" s="208">
        <v>47817</v>
      </c>
      <c r="E6" s="208" t="str">
        <f t="shared" ca="1" si="0"/>
        <v>VIGENTE</v>
      </c>
      <c r="F6" s="530" t="str">
        <f t="shared" ca="1" si="1"/>
        <v>OK</v>
      </c>
      <c r="G6" s="172" t="s">
        <v>1279</v>
      </c>
      <c r="H6" s="171" t="s">
        <v>2179</v>
      </c>
      <c r="I6" s="220" t="s">
        <v>931</v>
      </c>
      <c r="J6" s="171" t="s">
        <v>527</v>
      </c>
      <c r="K6" s="240" t="s">
        <v>526</v>
      </c>
      <c r="M6" s="119" t="str">
        <f t="shared" si="2"/>
        <v>D0511-06</v>
      </c>
      <c r="N6" s="119" t="str">
        <f t="shared" si="3"/>
        <v/>
      </c>
      <c r="O6" s="147" t="s">
        <v>1587</v>
      </c>
      <c r="P6" s="148"/>
      <c r="Q6" s="149">
        <v>14</v>
      </c>
      <c r="R6" s="118"/>
      <c r="S6" s="118"/>
      <c r="T6" s="118"/>
      <c r="U6" s="118"/>
      <c r="V6" s="550" t="s">
        <v>2740</v>
      </c>
      <c r="W6" s="553">
        <f>COUNTIFS($C$6:$C$238, "&gt;="&amp;W10, $C$6:$C$238, "&lt;="&amp;W11, $A$6:$A$238, "&lt;&gt;F",$G$6:$G$238, "A" )</f>
        <v>0</v>
      </c>
      <c r="X6" s="553">
        <f>COUNTIFS($C$6:$C$238, "&gt;="&amp;X10, $C$6:$C$238, "&lt;="&amp;X11, $A$6:$A$238, "&lt;&gt;F",$G$6:$G$238, "A" )</f>
        <v>0</v>
      </c>
      <c r="Y6" s="553">
        <f>COUNTIFS($C$6:$C$238, "&gt;="&amp;Y10, $C$6:$C$238, "&lt;="&amp;Y11, $A$6:$A$238, "&lt;&gt;F",$G$6:$G$238, "A" )</f>
        <v>0</v>
      </c>
      <c r="Z6" s="553">
        <f>COUNTIFS($C$6:$C$238, "&gt;="&amp;Z10, $C$6:$C$238, "&lt;="&amp;Z11, $A$6:$A$238, "&lt;&gt;F",$G$6:$G$238, "A" )</f>
        <v>0</v>
      </c>
      <c r="AA6" s="553">
        <f>COUNTIFS($C$6:$C$238, "&gt;="&amp;AA10, $C$6:$C$238, "&lt;="&amp;AA11, $A$6:$A$238, "&lt;&gt;F",$G$6:$G$238, "A" )</f>
        <v>0</v>
      </c>
      <c r="AB6" s="553">
        <f>COUNTIFS($C$6:$C$238,"&gt;="&amp;AB11, $C$6:$C$238, "&lt;="&amp;AB12, $A$6:$A$238, "&lt;&gt;F",$G$6:$G$238, "A")</f>
        <v>0</v>
      </c>
      <c r="AC6" s="569">
        <f>SUM(W6:AA6)</f>
        <v>0</v>
      </c>
    </row>
    <row r="7" spans="1:47" s="119" customFormat="1" ht="18" customHeight="1">
      <c r="A7" s="239" t="s">
        <v>1587</v>
      </c>
      <c r="B7" s="207" t="s">
        <v>1324</v>
      </c>
      <c r="C7" s="173">
        <v>38694</v>
      </c>
      <c r="D7" s="208">
        <v>47848</v>
      </c>
      <c r="E7" s="208" t="str">
        <f t="shared" ca="1" si="0"/>
        <v>VIGENTE</v>
      </c>
      <c r="F7" s="530" t="str">
        <f t="shared" ca="1" si="1"/>
        <v>OK</v>
      </c>
      <c r="G7" s="172" t="s">
        <v>1279</v>
      </c>
      <c r="H7" s="171" t="s">
        <v>2240</v>
      </c>
      <c r="I7" s="220" t="s">
        <v>931</v>
      </c>
      <c r="J7" s="220" t="s">
        <v>528</v>
      </c>
      <c r="K7" s="240" t="s">
        <v>525</v>
      </c>
      <c r="M7" s="119" t="str">
        <f t="shared" si="2"/>
        <v>D0512-07</v>
      </c>
      <c r="N7" s="119" t="str">
        <f t="shared" si="3"/>
        <v/>
      </c>
      <c r="O7" s="150" t="s">
        <v>1593</v>
      </c>
      <c r="P7" s="151"/>
      <c r="Q7" s="152">
        <v>14</v>
      </c>
      <c r="R7" s="118"/>
      <c r="S7" s="118"/>
      <c r="T7" s="118"/>
      <c r="U7" s="118"/>
      <c r="V7" s="550" t="s">
        <v>2741</v>
      </c>
      <c r="W7" s="553">
        <f>COUNTIFS($C$6:$C$238, "&gt;="&amp;W10, $C$6:$C$238, "&lt;="&amp;W11, $A$6:$A$238, "&lt;&gt;F",$G$6:$G$238, "B" )</f>
        <v>0</v>
      </c>
      <c r="X7" s="553">
        <f>COUNTIFS($C$6:$C$238, "&gt;="&amp;X10, $C$6:$C$238, "&lt;="&amp;X11, $A$6:$A$238, "&lt;&gt;F",$G$6:$G$238, "B" )</f>
        <v>0</v>
      </c>
      <c r="Y7" s="553">
        <f>COUNTIFS($C$6:$C$238, "&gt;="&amp;Y10, $C$6:$C$238, "&lt;="&amp;Y11, $A$6:$A$238, "&lt;&gt;F",$G$6:$G$238, "B" )</f>
        <v>0</v>
      </c>
      <c r="Z7" s="553">
        <f>COUNTIFS($C$6:$C$238, "&gt;="&amp;Z10, $C$6:$C$238, "&lt;="&amp;Z11, $A$6:$A$238, "&lt;&gt;F",$G$6:$G$238, "B" )</f>
        <v>0</v>
      </c>
      <c r="AA7" s="553">
        <f>COUNTIFS($C$6:$C$238, "&gt;="&amp;AA10, $C$6:$C$238, "&lt;="&amp;AA11, $A$6:$A$238, "&lt;&gt;F",$G$6:$G$238, "B" )</f>
        <v>0</v>
      </c>
      <c r="AB7" s="553">
        <f>COUNTIFS($C$6:$C$238,"&gt;="&amp;AB12, $C$6:$C$238, "&lt;="&amp;AB13, $A$6:$A$238, "&lt;&gt;F",$G$6:$G$238, "A")</f>
        <v>0</v>
      </c>
      <c r="AC7" s="569">
        <f>SUM(W7:AA7)</f>
        <v>0</v>
      </c>
    </row>
    <row r="8" spans="1:47" s="122" customFormat="1">
      <c r="A8" s="239" t="s">
        <v>1587</v>
      </c>
      <c r="B8" s="207" t="s">
        <v>1325</v>
      </c>
      <c r="C8" s="173">
        <v>38811</v>
      </c>
      <c r="D8" s="219">
        <v>46173</v>
      </c>
      <c r="E8" s="219" t="str">
        <f t="shared" ca="1" si="0"/>
        <v>CADUCADO</v>
      </c>
      <c r="F8" s="530" t="str">
        <f t="shared" ca="1" si="1"/>
        <v>ALERTA</v>
      </c>
      <c r="G8" s="172" t="s">
        <v>1279</v>
      </c>
      <c r="H8" s="171" t="s">
        <v>1336</v>
      </c>
      <c r="I8" s="220" t="s">
        <v>932</v>
      </c>
      <c r="J8" s="171" t="s">
        <v>4912</v>
      </c>
      <c r="K8" s="240" t="s">
        <v>212</v>
      </c>
      <c r="M8" s="122" t="str">
        <f t="shared" si="2"/>
        <v>D0605-07</v>
      </c>
      <c r="N8" s="122" t="str">
        <f t="shared" si="3"/>
        <v/>
      </c>
      <c r="O8" s="625"/>
      <c r="P8" s="625"/>
      <c r="Q8" s="625"/>
      <c r="R8" s="625"/>
      <c r="S8" s="625"/>
      <c r="T8" s="625"/>
      <c r="U8" s="625"/>
      <c r="V8" s="605" t="s">
        <v>2742</v>
      </c>
      <c r="W8" s="606">
        <f>COUNTIFS($C$6:$C$238, "&gt;="&amp;W10, $C$6:$C$238, "&lt;="&amp;W11, $A$6:$A$238, "&lt;&gt;F",$G$6:$G$238, "C" )</f>
        <v>0</v>
      </c>
      <c r="X8" s="606">
        <f>COUNTIFS($C$6:$C$238, "&gt;="&amp;X10, $C$6:$C$238, "&lt;="&amp;X11, $A$6:$A$238, "&lt;&gt;F",$G$6:$G$238, "C" )</f>
        <v>0</v>
      </c>
      <c r="Y8" s="606">
        <f>COUNTIFS($C$6:$C$238, "&gt;="&amp;Y10, $C$6:$C$238, "&lt;="&amp;Y11, $A$6:$A$238, "&lt;&gt;F",$G$6:$G$238, "C" )</f>
        <v>0</v>
      </c>
      <c r="Z8" s="606">
        <f>COUNTIFS($C$6:$C$238, "&gt;="&amp;Z10, $C$6:$C$238, "&lt;="&amp;Z11, $A$6:$A$238, "&lt;&gt;F",$G$6:$G$238, "C" )</f>
        <v>0</v>
      </c>
      <c r="AA8" s="606">
        <f>COUNTIFS($C$6:$C$238, "&gt;="&amp;AA10, $C$6:$C$238, "&lt;="&amp;AA11, $A$6:$A$238, "&lt;&gt;F",$G$6:$G$238, "C" )</f>
        <v>0</v>
      </c>
      <c r="AB8" s="606">
        <f>COUNTIFS($C$6:$C$238,"&gt;="&amp;AB13, $C$6:$C$238, "&lt;="&amp;AB14, $A$6:$A$238, "&lt;&gt;F",$G$6:$G$238, "A")</f>
        <v>0</v>
      </c>
      <c r="AC8" s="607">
        <f>SUM(W8:AA8)</f>
        <v>0</v>
      </c>
    </row>
    <row r="9" spans="1:47" s="697" customFormat="1" ht="15.75" thickBot="1">
      <c r="A9" s="239" t="s">
        <v>1587</v>
      </c>
      <c r="B9" s="207" t="s">
        <v>1326</v>
      </c>
      <c r="C9" s="173">
        <v>38841</v>
      </c>
      <c r="D9" s="219">
        <v>46173</v>
      </c>
      <c r="E9" s="219" t="str">
        <f t="shared" ca="1" si="0"/>
        <v>CADUCADO</v>
      </c>
      <c r="F9" s="530" t="str">
        <f t="shared" ca="1" si="1"/>
        <v>ALERTA</v>
      </c>
      <c r="G9" s="172" t="s">
        <v>1279</v>
      </c>
      <c r="H9" s="171" t="s">
        <v>810</v>
      </c>
      <c r="I9" s="220" t="s">
        <v>1104</v>
      </c>
      <c r="J9" s="171" t="s">
        <v>4912</v>
      </c>
      <c r="K9" s="240" t="s">
        <v>214</v>
      </c>
      <c r="L9" s="122"/>
      <c r="M9" s="122" t="str">
        <f t="shared" si="2"/>
        <v>D0605-05</v>
      </c>
      <c r="N9" s="122" t="str">
        <f t="shared" si="3"/>
        <v/>
      </c>
      <c r="O9" s="625"/>
      <c r="P9" s="625"/>
      <c r="Q9" s="625"/>
      <c r="R9" s="625"/>
      <c r="S9" s="625"/>
      <c r="T9" s="625"/>
      <c r="U9" s="625"/>
      <c r="V9" s="698" t="s">
        <v>2743</v>
      </c>
      <c r="W9" s="699">
        <f>COUNTIFS($C$6:$C$238, "&gt;="&amp;W10, $C$6:$C$238, "&lt;="&amp;W11, $A$6:$A$238, "&lt;&gt;F",$G$6:$G$238, "D" )</f>
        <v>0</v>
      </c>
      <c r="X9" s="699">
        <f>COUNTIFS($C$6:$C$238, "&gt;="&amp;X10, $C$6:$C$238, "&lt;="&amp;X11, $A$6:$A$238, "&lt;&gt;F",$G$6:$G$238, "D" )</f>
        <v>0</v>
      </c>
      <c r="Y9" s="699">
        <f>COUNTIFS($C$6:$C$238, "&gt;="&amp;Y10, $C$6:$C$238, "&lt;="&amp;Y11, $A$6:$A$238, "&lt;&gt;F",$G$6:$G$238, "D" )</f>
        <v>0</v>
      </c>
      <c r="Z9" s="699">
        <f>COUNTIFS($C$6:$C$238, "&gt;="&amp;Z10, $C$6:$C$238, "&lt;="&amp;Z11, $A$6:$A$238, "&lt;&gt;F",$G$6:$G$238, "D" )</f>
        <v>0</v>
      </c>
      <c r="AA9" s="699">
        <f>COUNTIFS($C$6:$C$238, "&gt;="&amp;AA10, $C$6:$C$238, "&lt;="&amp;AA11, $A$6:$A$238, "&lt;&gt;F",$G$6:$G$238, "D" )</f>
        <v>0</v>
      </c>
      <c r="AB9" s="699">
        <f>COUNTIFS($C$6:$C$238,"&gt;="&amp;AB14, $C$6:$C$238, "&lt;="&amp;AB15, $A$6:$A$238, "&lt;&gt;F",$G$6:$G$238, "A")</f>
        <v>0</v>
      </c>
      <c r="AC9" s="700">
        <f>SUM(W9:AA9)</f>
        <v>0</v>
      </c>
      <c r="AD9" s="129"/>
      <c r="AE9" s="129"/>
      <c r="AF9" s="129"/>
      <c r="AG9" s="129"/>
      <c r="AH9" s="129"/>
      <c r="AI9" s="129"/>
    </row>
    <row r="10" spans="1:47" s="122" customFormat="1" ht="18" customHeight="1" thickTop="1">
      <c r="A10" s="239" t="s">
        <v>1587</v>
      </c>
      <c r="B10" s="207" t="s">
        <v>1327</v>
      </c>
      <c r="C10" s="173">
        <v>38841</v>
      </c>
      <c r="D10" s="219">
        <v>46173</v>
      </c>
      <c r="E10" s="219" t="str">
        <f t="shared" ca="1" si="0"/>
        <v>CADUCADO</v>
      </c>
      <c r="F10" s="530" t="str">
        <f t="shared" ca="1" si="1"/>
        <v>ALERTA</v>
      </c>
      <c r="G10" s="172" t="s">
        <v>1279</v>
      </c>
      <c r="H10" s="171" t="s">
        <v>1200</v>
      </c>
      <c r="I10" s="220" t="s">
        <v>1105</v>
      </c>
      <c r="J10" s="171" t="s">
        <v>4912</v>
      </c>
      <c r="K10" s="240" t="s">
        <v>213</v>
      </c>
      <c r="M10" s="122" t="str">
        <f t="shared" si="2"/>
        <v>D0605-04</v>
      </c>
      <c r="N10" s="122" t="str">
        <f t="shared" si="3"/>
        <v/>
      </c>
      <c r="O10" s="625"/>
      <c r="P10" s="625"/>
      <c r="Q10" s="625"/>
      <c r="R10" s="625"/>
      <c r="S10" s="625"/>
      <c r="T10" s="625"/>
      <c r="U10" s="625"/>
      <c r="V10" s="594"/>
      <c r="W10" s="596">
        <v>40909</v>
      </c>
      <c r="X10" s="596">
        <v>41275</v>
      </c>
      <c r="Y10" s="596">
        <v>41640</v>
      </c>
      <c r="Z10" s="596">
        <v>42005</v>
      </c>
      <c r="AA10" s="596">
        <v>42370</v>
      </c>
      <c r="AB10" s="596">
        <v>40909</v>
      </c>
      <c r="AC10" s="594"/>
    </row>
    <row r="11" spans="1:47" s="122" customFormat="1">
      <c r="A11" s="239" t="s">
        <v>1587</v>
      </c>
      <c r="B11" s="207" t="s">
        <v>1328</v>
      </c>
      <c r="C11" s="173">
        <v>38841</v>
      </c>
      <c r="D11" s="219">
        <v>46173</v>
      </c>
      <c r="E11" s="219" t="str">
        <f t="shared" ca="1" si="0"/>
        <v>CADUCADO</v>
      </c>
      <c r="F11" s="530" t="str">
        <f t="shared" ca="1" si="1"/>
        <v>ALERTA</v>
      </c>
      <c r="G11" s="172" t="s">
        <v>1279</v>
      </c>
      <c r="H11" s="171" t="s">
        <v>811</v>
      </c>
      <c r="I11" s="220" t="s">
        <v>1106</v>
      </c>
      <c r="J11" s="171" t="s">
        <v>4912</v>
      </c>
      <c r="K11" s="240" t="s">
        <v>215</v>
      </c>
      <c r="M11" s="122" t="str">
        <f t="shared" si="2"/>
        <v>D0605-06</v>
      </c>
      <c r="N11" s="122" t="str">
        <f t="shared" si="3"/>
        <v/>
      </c>
      <c r="O11" s="625"/>
      <c r="P11" s="625"/>
      <c r="Q11" s="625"/>
      <c r="R11" s="625"/>
      <c r="S11" s="625"/>
      <c r="T11" s="625"/>
      <c r="U11" s="625"/>
      <c r="V11" s="428"/>
      <c r="W11" s="632">
        <v>41274</v>
      </c>
      <c r="X11" s="632">
        <v>41639</v>
      </c>
      <c r="Y11" s="632">
        <v>42004</v>
      </c>
      <c r="Z11" s="632">
        <v>42369</v>
      </c>
      <c r="AA11" s="632">
        <v>42735</v>
      </c>
      <c r="AB11" s="632">
        <v>42735</v>
      </c>
      <c r="AC11" s="428"/>
    </row>
    <row r="12" spans="1:47" s="119" customFormat="1" ht="18" customHeight="1">
      <c r="A12" s="239" t="s">
        <v>1587</v>
      </c>
      <c r="B12" s="207" t="s">
        <v>1331</v>
      </c>
      <c r="C12" s="173">
        <v>40666</v>
      </c>
      <c r="D12" s="208">
        <v>46173</v>
      </c>
      <c r="E12" s="208" t="str">
        <f t="shared" ca="1" si="0"/>
        <v>CADUCADO</v>
      </c>
      <c r="F12" s="530" t="str">
        <f t="shared" ca="1" si="1"/>
        <v>ALERTA</v>
      </c>
      <c r="G12" s="172" t="s">
        <v>1277</v>
      </c>
      <c r="H12" s="171" t="s">
        <v>814</v>
      </c>
      <c r="I12" s="220" t="s">
        <v>1199</v>
      </c>
      <c r="J12" s="242" t="s">
        <v>1054</v>
      </c>
      <c r="K12" s="240">
        <v>41023</v>
      </c>
      <c r="M12" s="119" t="str">
        <f t="shared" si="2"/>
        <v>D1105-16</v>
      </c>
      <c r="N12" s="119" t="str">
        <f t="shared" si="3"/>
        <v/>
      </c>
      <c r="O12" s="118"/>
      <c r="P12" s="118"/>
      <c r="Q12" s="118"/>
      <c r="R12" s="118"/>
      <c r="S12" s="118"/>
      <c r="T12" s="118"/>
      <c r="U12" s="118"/>
      <c r="V12" s="118"/>
      <c r="W12" s="118"/>
    </row>
    <row r="13" spans="1:47" s="119" customFormat="1" ht="30">
      <c r="A13" s="239" t="s">
        <v>1587</v>
      </c>
      <c r="B13" s="207" t="s">
        <v>1332</v>
      </c>
      <c r="C13" s="173">
        <v>40666</v>
      </c>
      <c r="D13" s="208">
        <v>46173</v>
      </c>
      <c r="E13" s="208" t="str">
        <f t="shared" ca="1" si="0"/>
        <v>CADUCADO</v>
      </c>
      <c r="F13" s="530" t="str">
        <f t="shared" ca="1" si="1"/>
        <v>ALERTA</v>
      </c>
      <c r="G13" s="172" t="s">
        <v>1277</v>
      </c>
      <c r="H13" s="171" t="s">
        <v>928</v>
      </c>
      <c r="I13" s="220" t="s">
        <v>840</v>
      </c>
      <c r="J13" s="171" t="s">
        <v>1666</v>
      </c>
      <c r="K13" s="243" t="s">
        <v>529</v>
      </c>
      <c r="M13" s="119" t="str">
        <f t="shared" si="2"/>
        <v>D1105-17</v>
      </c>
      <c r="N13" s="119" t="str">
        <f t="shared" si="3"/>
        <v/>
      </c>
      <c r="O13" s="118"/>
      <c r="P13" s="118"/>
      <c r="Q13" s="118"/>
      <c r="R13" s="118"/>
      <c r="S13" s="118"/>
      <c r="T13" s="118"/>
      <c r="U13" s="118"/>
      <c r="V13" s="118"/>
      <c r="W13" s="118"/>
    </row>
    <row r="14" spans="1:47" s="119" customFormat="1" ht="30">
      <c r="A14" s="241" t="s">
        <v>1587</v>
      </c>
      <c r="B14" s="172" t="s">
        <v>1320</v>
      </c>
      <c r="C14" s="173">
        <v>37979</v>
      </c>
      <c r="D14" s="219">
        <v>47118</v>
      </c>
      <c r="E14" s="219" t="str">
        <f t="shared" ca="1" si="0"/>
        <v>VIGENTE</v>
      </c>
      <c r="F14" s="530" t="str">
        <f t="shared" ca="1" si="1"/>
        <v>OK</v>
      </c>
      <c r="G14" s="172" t="s">
        <v>1277</v>
      </c>
      <c r="H14" s="171" t="s">
        <v>1333</v>
      </c>
      <c r="I14" s="220" t="s">
        <v>929</v>
      </c>
      <c r="J14" s="242" t="s">
        <v>523</v>
      </c>
      <c r="K14" s="240"/>
      <c r="M14" s="119" t="str">
        <f t="shared" si="2"/>
        <v>D0312-31</v>
      </c>
      <c r="N14" s="119" t="str">
        <f t="shared" si="3"/>
        <v/>
      </c>
      <c r="O14" s="118"/>
      <c r="P14" s="118"/>
      <c r="Q14" s="118"/>
      <c r="R14" s="118"/>
      <c r="S14" s="118"/>
      <c r="T14" s="118"/>
      <c r="U14" s="118"/>
      <c r="V14" s="118"/>
      <c r="W14" s="118"/>
    </row>
    <row r="15" spans="1:47" s="119" customFormat="1" ht="30">
      <c r="A15" s="241" t="s">
        <v>1587</v>
      </c>
      <c r="B15" s="172" t="s">
        <v>1329</v>
      </c>
      <c r="C15" s="173">
        <v>39805</v>
      </c>
      <c r="D15" s="219">
        <v>47118</v>
      </c>
      <c r="E15" s="219" t="str">
        <f t="shared" ca="1" si="0"/>
        <v>VIGENTE</v>
      </c>
      <c r="F15" s="530" t="str">
        <f t="shared" ca="1" si="1"/>
        <v>OK</v>
      </c>
      <c r="G15" s="172" t="s">
        <v>1279</v>
      </c>
      <c r="H15" s="171" t="s">
        <v>812</v>
      </c>
      <c r="I15" s="220" t="s">
        <v>5478</v>
      </c>
      <c r="J15" s="242" t="s">
        <v>1054</v>
      </c>
      <c r="K15" s="240">
        <v>1200408</v>
      </c>
      <c r="M15" s="119" t="str">
        <f t="shared" si="2"/>
        <v>D0812-55</v>
      </c>
      <c r="N15" s="119" t="str">
        <f t="shared" si="3"/>
        <v/>
      </c>
      <c r="O15" s="118"/>
      <c r="P15" s="118"/>
      <c r="Q15" s="118"/>
      <c r="R15" s="118"/>
      <c r="S15" s="118"/>
      <c r="T15" s="118"/>
      <c r="U15" s="118"/>
      <c r="V15" s="118"/>
      <c r="W15" s="118"/>
    </row>
    <row r="16" spans="1:47" s="119" customFormat="1" ht="31.35" customHeight="1">
      <c r="A16" s="244" t="s">
        <v>1587</v>
      </c>
      <c r="B16" s="209" t="s">
        <v>1322</v>
      </c>
      <c r="C16" s="210">
        <v>38037</v>
      </c>
      <c r="D16" s="208">
        <v>45350</v>
      </c>
      <c r="E16" s="208" t="str">
        <f t="shared" ca="1" si="0"/>
        <v>CADUCADO</v>
      </c>
      <c r="F16" s="530" t="str">
        <f t="shared" ca="1" si="1"/>
        <v>ALERTA</v>
      </c>
      <c r="G16" s="209" t="s">
        <v>1277</v>
      </c>
      <c r="H16" s="245" t="s">
        <v>1335</v>
      </c>
      <c r="I16" s="200" t="s">
        <v>1748</v>
      </c>
      <c r="J16" s="246" t="s">
        <v>524</v>
      </c>
      <c r="K16" s="247" t="s">
        <v>1749</v>
      </c>
      <c r="M16" s="119" t="str">
        <f t="shared" si="2"/>
        <v>D0402-05</v>
      </c>
      <c r="N16" s="119" t="str">
        <f t="shared" si="3"/>
        <v/>
      </c>
      <c r="O16" s="118"/>
      <c r="P16" s="118"/>
      <c r="Q16" s="118"/>
      <c r="R16" s="118"/>
      <c r="S16" s="118"/>
      <c r="T16" s="118"/>
      <c r="U16" s="118"/>
      <c r="V16" s="118"/>
      <c r="W16" s="118"/>
    </row>
    <row r="17" spans="1:23" s="119" customFormat="1" ht="27.4" customHeight="1">
      <c r="A17" s="244" t="s">
        <v>1587</v>
      </c>
      <c r="B17" s="209" t="s">
        <v>1321</v>
      </c>
      <c r="C17" s="210">
        <v>38037</v>
      </c>
      <c r="D17" s="208">
        <v>45350</v>
      </c>
      <c r="E17" s="208" t="str">
        <f t="shared" ca="1" si="0"/>
        <v>CADUCADO</v>
      </c>
      <c r="F17" s="530" t="str">
        <f t="shared" ca="1" si="1"/>
        <v>ALERTA</v>
      </c>
      <c r="G17" s="209" t="s">
        <v>1277</v>
      </c>
      <c r="H17" s="245" t="s">
        <v>1334</v>
      </c>
      <c r="I17" s="200" t="s">
        <v>930</v>
      </c>
      <c r="J17" s="168" t="s">
        <v>1732</v>
      </c>
      <c r="K17" s="248" t="s">
        <v>1733</v>
      </c>
      <c r="L17" s="144"/>
      <c r="M17" s="144" t="str">
        <f t="shared" si="2"/>
        <v>D0402-04</v>
      </c>
      <c r="N17" s="144" t="str">
        <f t="shared" si="3"/>
        <v/>
      </c>
      <c r="O17" s="118"/>
      <c r="P17" s="118"/>
      <c r="Q17" s="118"/>
      <c r="R17" s="118"/>
      <c r="S17" s="118"/>
      <c r="T17" s="118"/>
      <c r="U17" s="118"/>
      <c r="V17" s="118"/>
      <c r="W17" s="118"/>
    </row>
    <row r="18" spans="1:23" s="86" customFormat="1" ht="22.5" customHeight="1">
      <c r="A18" s="2544" t="s">
        <v>2177</v>
      </c>
      <c r="B18" s="2545"/>
      <c r="C18" s="4"/>
      <c r="D18" s="4"/>
      <c r="E18" s="4"/>
      <c r="F18" s="4"/>
      <c r="G18" s="4"/>
      <c r="H18" s="4"/>
      <c r="I18" s="4"/>
      <c r="J18" s="19"/>
      <c r="K18" s="21"/>
      <c r="L18" s="4"/>
      <c r="M18" s="4">
        <f t="shared" si="2"/>
        <v>0</v>
      </c>
      <c r="N18" s="4" t="str">
        <f t="shared" si="3"/>
        <v/>
      </c>
    </row>
    <row r="19" spans="1:23">
      <c r="O19"/>
      <c r="P19"/>
      <c r="Q19"/>
      <c r="R19"/>
      <c r="S19"/>
      <c r="T19"/>
      <c r="U19"/>
      <c r="V19"/>
      <c r="W19"/>
    </row>
    <row r="20" spans="1:23" ht="30">
      <c r="A20" s="72" t="s">
        <v>1599</v>
      </c>
      <c r="B20" s="72" t="s">
        <v>1600</v>
      </c>
      <c r="C20" s="72" t="s">
        <v>1601</v>
      </c>
      <c r="D20" s="72" t="s">
        <v>1602</v>
      </c>
      <c r="E20" s="432"/>
      <c r="F20" s="432"/>
      <c r="H20" s="89"/>
      <c r="J20" s="20"/>
      <c r="M20" s="4" t="str">
        <f t="shared" ref="M20:M66" si="4">IF(ISNUMBER(FIND("/",$B20,1)),MID($B20,1,FIND("/",$B20,1)-1),$B20)</f>
        <v>SISTEMAS</v>
      </c>
      <c r="N20" s="4" t="str">
        <f t="shared" ref="N20:N66" si="5">IF(ISNUMBER(FIND("/",$B20,1)),MID($B20,FIND("/",$B20,1)+1,LEN($B20)),"")</f>
        <v/>
      </c>
      <c r="O20"/>
      <c r="P20"/>
      <c r="Q20"/>
      <c r="R20"/>
      <c r="S20"/>
      <c r="T20"/>
      <c r="U20"/>
      <c r="V20"/>
      <c r="W20"/>
    </row>
    <row r="21" spans="1:23">
      <c r="A21" s="3">
        <f>COUNTIF($A5:$A18,"P")</f>
        <v>13</v>
      </c>
      <c r="B21" s="3">
        <f>COUNTIF($A5:$A18,"S*")</f>
        <v>0</v>
      </c>
      <c r="C21" s="3">
        <f>COUNTIF($A5:$A18,"F")</f>
        <v>0</v>
      </c>
      <c r="D21" s="3">
        <f>COUNTIF($A5:$A18,"P*") + COUNTIF($A5:$A18,"S2") *2 + COUNTIF($A5:$A18,"S3") *3 + COUNTIF($A5:$A18,"S4") *4</f>
        <v>13</v>
      </c>
      <c r="E21" s="6"/>
      <c r="F21" s="6"/>
      <c r="M21" s="4">
        <f t="shared" si="4"/>
        <v>0</v>
      </c>
      <c r="N21" s="4" t="str">
        <f t="shared" si="5"/>
        <v/>
      </c>
      <c r="O21"/>
      <c r="P21"/>
      <c r="Q21"/>
      <c r="R21"/>
      <c r="S21"/>
      <c r="T21"/>
      <c r="U21"/>
      <c r="V21"/>
      <c r="W21"/>
    </row>
    <row r="22" spans="1:23">
      <c r="M22" s="4">
        <f t="shared" si="4"/>
        <v>0</v>
      </c>
      <c r="N22" s="4" t="str">
        <f t="shared" si="5"/>
        <v/>
      </c>
      <c r="O22"/>
      <c r="P22"/>
      <c r="Q22"/>
      <c r="R22"/>
      <c r="S22"/>
      <c r="T22"/>
      <c r="U22"/>
      <c r="V22"/>
      <c r="W22"/>
    </row>
    <row r="23" spans="1:23">
      <c r="M23" s="4">
        <f t="shared" si="4"/>
        <v>0</v>
      </c>
      <c r="N23" s="4" t="str">
        <f t="shared" si="5"/>
        <v/>
      </c>
      <c r="O23"/>
      <c r="P23"/>
      <c r="Q23"/>
      <c r="R23"/>
      <c r="S23"/>
      <c r="T23"/>
      <c r="U23"/>
      <c r="V23"/>
      <c r="W23"/>
    </row>
    <row r="24" spans="1:23">
      <c r="M24" s="4">
        <f t="shared" si="4"/>
        <v>0</v>
      </c>
      <c r="N24" s="4" t="str">
        <f t="shared" si="5"/>
        <v/>
      </c>
      <c r="O24"/>
      <c r="P24"/>
      <c r="Q24"/>
      <c r="R24"/>
      <c r="S24"/>
      <c r="T24"/>
      <c r="U24"/>
      <c r="V24"/>
      <c r="W24"/>
    </row>
    <row r="25" spans="1:23">
      <c r="M25" s="4">
        <f t="shared" si="4"/>
        <v>0</v>
      </c>
      <c r="N25" s="4" t="str">
        <f t="shared" si="5"/>
        <v/>
      </c>
      <c r="O25"/>
      <c r="P25"/>
      <c r="Q25"/>
      <c r="R25"/>
      <c r="S25"/>
      <c r="T25"/>
      <c r="U25"/>
      <c r="V25"/>
      <c r="W25"/>
    </row>
    <row r="26" spans="1:23">
      <c r="M26" s="4">
        <f t="shared" si="4"/>
        <v>0</v>
      </c>
      <c r="N26" s="4" t="str">
        <f t="shared" si="5"/>
        <v/>
      </c>
      <c r="O26"/>
      <c r="P26"/>
      <c r="Q26"/>
      <c r="R26"/>
      <c r="S26"/>
      <c r="T26"/>
      <c r="U26"/>
      <c r="V26"/>
      <c r="W26"/>
    </row>
    <row r="27" spans="1:23">
      <c r="M27" s="4">
        <f t="shared" si="4"/>
        <v>0</v>
      </c>
      <c r="N27" s="4" t="str">
        <f t="shared" si="5"/>
        <v/>
      </c>
      <c r="O27"/>
      <c r="P27"/>
      <c r="Q27"/>
      <c r="R27"/>
      <c r="S27"/>
      <c r="T27"/>
      <c r="U27"/>
      <c r="V27"/>
      <c r="W27"/>
    </row>
    <row r="28" spans="1:23">
      <c r="M28" s="4">
        <f t="shared" si="4"/>
        <v>0</v>
      </c>
      <c r="N28" s="4" t="str">
        <f t="shared" si="5"/>
        <v/>
      </c>
      <c r="O28"/>
      <c r="P28"/>
      <c r="Q28"/>
      <c r="R28"/>
      <c r="S28"/>
      <c r="T28"/>
      <c r="U28"/>
      <c r="V28"/>
      <c r="W28"/>
    </row>
    <row r="29" spans="1:23">
      <c r="M29" s="4">
        <f t="shared" si="4"/>
        <v>0</v>
      </c>
      <c r="N29" s="4" t="str">
        <f t="shared" si="5"/>
        <v/>
      </c>
      <c r="O29"/>
      <c r="P29"/>
      <c r="Q29"/>
      <c r="R29"/>
      <c r="S29"/>
      <c r="T29"/>
      <c r="U29"/>
      <c r="V29"/>
      <c r="W29"/>
    </row>
    <row r="30" spans="1:23">
      <c r="M30" s="4">
        <f t="shared" si="4"/>
        <v>0</v>
      </c>
      <c r="N30" s="4" t="str">
        <f t="shared" si="5"/>
        <v/>
      </c>
      <c r="O30"/>
      <c r="P30"/>
      <c r="Q30"/>
      <c r="R30"/>
      <c r="S30"/>
      <c r="T30"/>
      <c r="U30"/>
      <c r="V30"/>
      <c r="W30"/>
    </row>
    <row r="31" spans="1:23">
      <c r="M31" s="4">
        <f t="shared" si="4"/>
        <v>0</v>
      </c>
      <c r="N31" s="4" t="str">
        <f t="shared" si="5"/>
        <v/>
      </c>
      <c r="O31"/>
      <c r="P31"/>
      <c r="Q31"/>
      <c r="R31"/>
      <c r="S31"/>
      <c r="T31"/>
      <c r="U31"/>
      <c r="V31"/>
      <c r="W31"/>
    </row>
    <row r="32" spans="1:23">
      <c r="M32" s="4">
        <f t="shared" si="4"/>
        <v>0</v>
      </c>
      <c r="N32" s="4" t="str">
        <f t="shared" si="5"/>
        <v/>
      </c>
      <c r="O32"/>
      <c r="P32"/>
      <c r="Q32"/>
      <c r="R32"/>
      <c r="S32"/>
      <c r="T32"/>
      <c r="U32"/>
      <c r="V32"/>
      <c r="W32"/>
    </row>
    <row r="33" spans="12:23">
      <c r="M33" s="4">
        <f t="shared" si="4"/>
        <v>0</v>
      </c>
      <c r="N33" s="4" t="str">
        <f t="shared" si="5"/>
        <v/>
      </c>
      <c r="O33"/>
      <c r="P33"/>
      <c r="Q33"/>
      <c r="R33"/>
      <c r="S33"/>
      <c r="T33"/>
      <c r="U33"/>
      <c r="V33"/>
      <c r="W33"/>
    </row>
    <row r="34" spans="12:23">
      <c r="M34" s="4">
        <f t="shared" si="4"/>
        <v>0</v>
      </c>
      <c r="N34" s="4" t="str">
        <f t="shared" si="5"/>
        <v/>
      </c>
      <c r="O34"/>
      <c r="P34"/>
      <c r="Q34"/>
      <c r="R34"/>
      <c r="S34"/>
      <c r="T34"/>
      <c r="U34"/>
      <c r="V34"/>
      <c r="W34"/>
    </row>
    <row r="35" spans="12:23">
      <c r="M35" s="4">
        <f t="shared" si="4"/>
        <v>0</v>
      </c>
      <c r="N35" s="4" t="str">
        <f t="shared" si="5"/>
        <v/>
      </c>
      <c r="O35"/>
      <c r="P35"/>
      <c r="Q35"/>
      <c r="R35"/>
      <c r="S35"/>
      <c r="T35"/>
      <c r="U35"/>
      <c r="V35"/>
      <c r="W35"/>
    </row>
    <row r="36" spans="12:23">
      <c r="M36" s="4">
        <f t="shared" si="4"/>
        <v>0</v>
      </c>
      <c r="N36" s="4" t="str">
        <f t="shared" si="5"/>
        <v/>
      </c>
      <c r="O36"/>
      <c r="P36"/>
      <c r="Q36"/>
      <c r="R36"/>
      <c r="S36"/>
      <c r="T36"/>
      <c r="U36"/>
      <c r="V36"/>
      <c r="W36"/>
    </row>
    <row r="37" spans="12:23">
      <c r="M37" s="4">
        <f t="shared" si="4"/>
        <v>0</v>
      </c>
      <c r="N37" s="4" t="str">
        <f t="shared" si="5"/>
        <v/>
      </c>
      <c r="O37"/>
      <c r="P37"/>
      <c r="Q37"/>
      <c r="R37"/>
      <c r="S37"/>
      <c r="T37"/>
      <c r="U37"/>
      <c r="V37"/>
      <c r="W37"/>
    </row>
    <row r="38" spans="12:23">
      <c r="M38" s="4">
        <f t="shared" si="4"/>
        <v>0</v>
      </c>
      <c r="N38" s="4" t="str">
        <f t="shared" si="5"/>
        <v/>
      </c>
      <c r="O38"/>
      <c r="P38"/>
      <c r="Q38"/>
      <c r="R38"/>
      <c r="S38"/>
      <c r="T38"/>
      <c r="U38"/>
      <c r="V38"/>
      <c r="W38"/>
    </row>
    <row r="39" spans="12:23">
      <c r="M39" s="4">
        <f t="shared" si="4"/>
        <v>0</v>
      </c>
      <c r="N39" s="4" t="str">
        <f t="shared" si="5"/>
        <v/>
      </c>
    </row>
    <row r="40" spans="12:23">
      <c r="M40" s="4">
        <f t="shared" si="4"/>
        <v>0</v>
      </c>
      <c r="N40" s="4" t="str">
        <f t="shared" si="5"/>
        <v/>
      </c>
    </row>
    <row r="41" spans="12:23">
      <c r="M41" s="4">
        <f t="shared" si="4"/>
        <v>0</v>
      </c>
      <c r="N41" s="4" t="str">
        <f t="shared" si="5"/>
        <v/>
      </c>
    </row>
    <row r="42" spans="12:23">
      <c r="M42" s="4">
        <f t="shared" si="4"/>
        <v>0</v>
      </c>
      <c r="N42" s="4" t="str">
        <f t="shared" si="5"/>
        <v/>
      </c>
    </row>
    <row r="43" spans="12:23">
      <c r="M43" s="4">
        <f t="shared" si="4"/>
        <v>0</v>
      </c>
      <c r="N43" s="4" t="str">
        <f t="shared" si="5"/>
        <v/>
      </c>
    </row>
    <row r="44" spans="12:23">
      <c r="M44" s="4">
        <f t="shared" si="4"/>
        <v>0</v>
      </c>
      <c r="N44" s="4" t="str">
        <f t="shared" si="5"/>
        <v/>
      </c>
    </row>
    <row r="45" spans="12:23">
      <c r="M45" s="4">
        <f t="shared" si="4"/>
        <v>0</v>
      </c>
      <c r="N45" s="4" t="str">
        <f t="shared" si="5"/>
        <v/>
      </c>
    </row>
    <row r="46" spans="12:23">
      <c r="M46" s="4">
        <f t="shared" si="4"/>
        <v>0</v>
      </c>
      <c r="N46" s="4" t="str">
        <f t="shared" si="5"/>
        <v/>
      </c>
    </row>
    <row r="47" spans="12:23">
      <c r="L47" s="53"/>
      <c r="M47" s="4">
        <f t="shared" si="4"/>
        <v>0</v>
      </c>
      <c r="N47" s="4" t="str">
        <f t="shared" si="5"/>
        <v/>
      </c>
    </row>
    <row r="48" spans="12:23">
      <c r="L48" s="53"/>
      <c r="M48" s="4">
        <f t="shared" si="4"/>
        <v>0</v>
      </c>
      <c r="N48" s="4" t="str">
        <f t="shared" si="5"/>
        <v/>
      </c>
    </row>
    <row r="49" spans="13:14">
      <c r="M49" s="4">
        <f t="shared" si="4"/>
        <v>0</v>
      </c>
      <c r="N49" s="4" t="str">
        <f t="shared" si="5"/>
        <v/>
      </c>
    </row>
    <row r="50" spans="13:14">
      <c r="M50" s="4">
        <f t="shared" si="4"/>
        <v>0</v>
      </c>
      <c r="N50" s="4" t="str">
        <f t="shared" si="5"/>
        <v/>
      </c>
    </row>
    <row r="51" spans="13:14">
      <c r="M51" s="4">
        <f t="shared" si="4"/>
        <v>0</v>
      </c>
      <c r="N51" s="4" t="str">
        <f t="shared" si="5"/>
        <v/>
      </c>
    </row>
    <row r="52" spans="13:14">
      <c r="M52" s="4">
        <f t="shared" si="4"/>
        <v>0</v>
      </c>
      <c r="N52" s="4" t="str">
        <f t="shared" si="5"/>
        <v/>
      </c>
    </row>
    <row r="53" spans="13:14">
      <c r="M53" s="4">
        <f t="shared" si="4"/>
        <v>0</v>
      </c>
      <c r="N53" s="4" t="str">
        <f t="shared" si="5"/>
        <v/>
      </c>
    </row>
    <row r="54" spans="13:14">
      <c r="M54" s="4">
        <f t="shared" si="4"/>
        <v>0</v>
      </c>
      <c r="N54" s="4" t="str">
        <f t="shared" si="5"/>
        <v/>
      </c>
    </row>
    <row r="55" spans="13:14">
      <c r="M55" s="4">
        <f t="shared" si="4"/>
        <v>0</v>
      </c>
      <c r="N55" s="4" t="str">
        <f t="shared" si="5"/>
        <v/>
      </c>
    </row>
    <row r="56" spans="13:14">
      <c r="M56" s="4">
        <f t="shared" si="4"/>
        <v>0</v>
      </c>
      <c r="N56" s="4" t="str">
        <f t="shared" si="5"/>
        <v/>
      </c>
    </row>
    <row r="57" spans="13:14">
      <c r="M57" s="4">
        <f t="shared" si="4"/>
        <v>0</v>
      </c>
      <c r="N57" s="4" t="str">
        <f t="shared" si="5"/>
        <v/>
      </c>
    </row>
    <row r="58" spans="13:14">
      <c r="M58" s="4">
        <f t="shared" si="4"/>
        <v>0</v>
      </c>
      <c r="N58" s="4" t="str">
        <f t="shared" si="5"/>
        <v/>
      </c>
    </row>
    <row r="59" spans="13:14">
      <c r="M59" s="4">
        <f t="shared" si="4"/>
        <v>0</v>
      </c>
      <c r="N59" s="4" t="str">
        <f t="shared" si="5"/>
        <v/>
      </c>
    </row>
    <row r="60" spans="13:14">
      <c r="M60" s="4">
        <f t="shared" si="4"/>
        <v>0</v>
      </c>
      <c r="N60" s="4" t="str">
        <f t="shared" si="5"/>
        <v/>
      </c>
    </row>
    <row r="61" spans="13:14">
      <c r="M61" s="4">
        <f t="shared" si="4"/>
        <v>0</v>
      </c>
      <c r="N61" s="4" t="str">
        <f t="shared" si="5"/>
        <v/>
      </c>
    </row>
    <row r="62" spans="13:14">
      <c r="M62" s="4">
        <f t="shared" si="4"/>
        <v>0</v>
      </c>
      <c r="N62" s="4" t="str">
        <f t="shared" si="5"/>
        <v/>
      </c>
    </row>
    <row r="63" spans="13:14">
      <c r="M63" s="4">
        <f t="shared" si="4"/>
        <v>0</v>
      </c>
      <c r="N63" s="4" t="str">
        <f t="shared" si="5"/>
        <v/>
      </c>
    </row>
    <row r="64" spans="13:14">
      <c r="M64" s="4">
        <f t="shared" si="4"/>
        <v>0</v>
      </c>
      <c r="N64" s="4" t="str">
        <f t="shared" si="5"/>
        <v/>
      </c>
    </row>
    <row r="65" spans="13:14">
      <c r="M65" s="4">
        <f t="shared" si="4"/>
        <v>0</v>
      </c>
      <c r="N65" s="4" t="str">
        <f t="shared" si="5"/>
        <v/>
      </c>
    </row>
    <row r="66" spans="13:14">
      <c r="M66" s="4">
        <f t="shared" si="4"/>
        <v>0</v>
      </c>
      <c r="N66" s="4" t="str">
        <f t="shared" si="5"/>
        <v/>
      </c>
    </row>
    <row r="67" spans="13:14">
      <c r="M67" s="4">
        <f t="shared" ref="M67:M130" si="6">IF(ISNUMBER(FIND("/",$B67,1)),MID($B67,1,FIND("/",$B67,1)-1),$B67)</f>
        <v>0</v>
      </c>
      <c r="N67" s="4" t="str">
        <f t="shared" ref="N67:N130" si="7">IF(ISNUMBER(FIND("/",$B67,1)),MID($B67,FIND("/",$B67,1)+1,LEN($B67)),"")</f>
        <v/>
      </c>
    </row>
    <row r="68" spans="13:14">
      <c r="M68" s="4">
        <f t="shared" si="6"/>
        <v>0</v>
      </c>
      <c r="N68" s="4" t="str">
        <f t="shared" si="7"/>
        <v/>
      </c>
    </row>
    <row r="69" spans="13:14">
      <c r="M69" s="4">
        <f t="shared" si="6"/>
        <v>0</v>
      </c>
      <c r="N69" s="4" t="str">
        <f t="shared" si="7"/>
        <v/>
      </c>
    </row>
    <row r="70" spans="13:14">
      <c r="M70" s="4">
        <f t="shared" si="6"/>
        <v>0</v>
      </c>
      <c r="N70" s="4" t="str">
        <f t="shared" si="7"/>
        <v/>
      </c>
    </row>
    <row r="71" spans="13:14">
      <c r="M71" s="4">
        <f t="shared" si="6"/>
        <v>0</v>
      </c>
      <c r="N71" s="4" t="str">
        <f t="shared" si="7"/>
        <v/>
      </c>
    </row>
    <row r="72" spans="13:14">
      <c r="M72" s="4">
        <f t="shared" si="6"/>
        <v>0</v>
      </c>
      <c r="N72" s="4" t="str">
        <f t="shared" si="7"/>
        <v/>
      </c>
    </row>
    <row r="73" spans="13:14">
      <c r="M73" s="4">
        <f t="shared" si="6"/>
        <v>0</v>
      </c>
      <c r="N73" s="4" t="str">
        <f t="shared" si="7"/>
        <v/>
      </c>
    </row>
    <row r="74" spans="13:14">
      <c r="M74" s="4">
        <f t="shared" si="6"/>
        <v>0</v>
      </c>
      <c r="N74" s="4" t="str">
        <f t="shared" si="7"/>
        <v/>
      </c>
    </row>
    <row r="75" spans="13:14">
      <c r="M75" s="4">
        <f t="shared" si="6"/>
        <v>0</v>
      </c>
      <c r="N75" s="4" t="str">
        <f t="shared" si="7"/>
        <v/>
      </c>
    </row>
    <row r="76" spans="13:14">
      <c r="M76" s="4">
        <f t="shared" si="6"/>
        <v>0</v>
      </c>
      <c r="N76" s="4" t="str">
        <f t="shared" si="7"/>
        <v/>
      </c>
    </row>
    <row r="77" spans="13:14">
      <c r="M77" s="4">
        <f t="shared" si="6"/>
        <v>0</v>
      </c>
      <c r="N77" s="4" t="str">
        <f t="shared" si="7"/>
        <v/>
      </c>
    </row>
    <row r="78" spans="13:14">
      <c r="M78" s="4">
        <f t="shared" si="6"/>
        <v>0</v>
      </c>
      <c r="N78" s="4" t="str">
        <f t="shared" si="7"/>
        <v/>
      </c>
    </row>
    <row r="79" spans="13:14">
      <c r="M79" s="4">
        <f t="shared" si="6"/>
        <v>0</v>
      </c>
      <c r="N79" s="4" t="str">
        <f t="shared" si="7"/>
        <v/>
      </c>
    </row>
    <row r="80" spans="13:14">
      <c r="M80" s="4">
        <f t="shared" si="6"/>
        <v>0</v>
      </c>
      <c r="N80" s="4" t="str">
        <f t="shared" si="7"/>
        <v/>
      </c>
    </row>
    <row r="81" spans="12:14">
      <c r="M81" s="4">
        <f t="shared" si="6"/>
        <v>0</v>
      </c>
      <c r="N81" s="4" t="str">
        <f t="shared" si="7"/>
        <v/>
      </c>
    </row>
    <row r="82" spans="12:14">
      <c r="M82" s="4">
        <f t="shared" si="6"/>
        <v>0</v>
      </c>
      <c r="N82" s="4" t="str">
        <f t="shared" si="7"/>
        <v/>
      </c>
    </row>
    <row r="83" spans="12:14">
      <c r="M83" s="4">
        <f t="shared" si="6"/>
        <v>0</v>
      </c>
      <c r="N83" s="4" t="str">
        <f t="shared" si="7"/>
        <v/>
      </c>
    </row>
    <row r="84" spans="12:14">
      <c r="M84" s="4">
        <f t="shared" si="6"/>
        <v>0</v>
      </c>
      <c r="N84" s="4" t="str">
        <f t="shared" si="7"/>
        <v/>
      </c>
    </row>
    <row r="85" spans="12:14">
      <c r="M85" s="4">
        <f t="shared" si="6"/>
        <v>0</v>
      </c>
      <c r="N85" s="4" t="str">
        <f t="shared" si="7"/>
        <v/>
      </c>
    </row>
    <row r="86" spans="12:14">
      <c r="M86" s="4">
        <f t="shared" si="6"/>
        <v>0</v>
      </c>
      <c r="N86" s="4" t="str">
        <f t="shared" si="7"/>
        <v/>
      </c>
    </row>
    <row r="87" spans="12:14">
      <c r="M87" s="4">
        <f t="shared" si="6"/>
        <v>0</v>
      </c>
      <c r="N87" s="4" t="str">
        <f t="shared" si="7"/>
        <v/>
      </c>
    </row>
    <row r="88" spans="12:14">
      <c r="M88" s="4">
        <f t="shared" si="6"/>
        <v>0</v>
      </c>
      <c r="N88" s="4" t="str">
        <f t="shared" si="7"/>
        <v/>
      </c>
    </row>
    <row r="89" spans="12:14">
      <c r="L89" s="34"/>
      <c r="M89" s="4">
        <f t="shared" si="6"/>
        <v>0</v>
      </c>
      <c r="N89" s="4" t="str">
        <f t="shared" si="7"/>
        <v/>
      </c>
    </row>
    <row r="90" spans="12:14">
      <c r="M90" s="4">
        <f t="shared" si="6"/>
        <v>0</v>
      </c>
      <c r="N90" s="4" t="str">
        <f t="shared" si="7"/>
        <v/>
      </c>
    </row>
    <row r="91" spans="12:14">
      <c r="M91" s="4">
        <f t="shared" si="6"/>
        <v>0</v>
      </c>
      <c r="N91" s="4" t="str">
        <f t="shared" si="7"/>
        <v/>
      </c>
    </row>
    <row r="92" spans="12:14">
      <c r="M92" s="4">
        <f t="shared" si="6"/>
        <v>0</v>
      </c>
      <c r="N92" s="4" t="str">
        <f t="shared" si="7"/>
        <v/>
      </c>
    </row>
    <row r="93" spans="12:14">
      <c r="M93" s="4">
        <f t="shared" si="6"/>
        <v>0</v>
      </c>
      <c r="N93" s="4" t="str">
        <f t="shared" si="7"/>
        <v/>
      </c>
    </row>
    <row r="94" spans="12:14">
      <c r="M94" s="4">
        <f t="shared" si="6"/>
        <v>0</v>
      </c>
      <c r="N94" s="4" t="str">
        <f t="shared" si="7"/>
        <v/>
      </c>
    </row>
    <row r="95" spans="12:14">
      <c r="M95" s="4">
        <f t="shared" si="6"/>
        <v>0</v>
      </c>
      <c r="N95" s="4" t="str">
        <f t="shared" si="7"/>
        <v/>
      </c>
    </row>
    <row r="96" spans="12:14">
      <c r="M96" s="4">
        <f t="shared" si="6"/>
        <v>0</v>
      </c>
      <c r="N96" s="4" t="str">
        <f t="shared" si="7"/>
        <v/>
      </c>
    </row>
    <row r="97" spans="13:14">
      <c r="M97" s="4">
        <f t="shared" si="6"/>
        <v>0</v>
      </c>
      <c r="N97" s="4" t="str">
        <f t="shared" si="7"/>
        <v/>
      </c>
    </row>
    <row r="98" spans="13:14">
      <c r="M98" s="4">
        <f t="shared" si="6"/>
        <v>0</v>
      </c>
      <c r="N98" s="4" t="str">
        <f t="shared" si="7"/>
        <v/>
      </c>
    </row>
    <row r="99" spans="13:14">
      <c r="M99" s="4">
        <f t="shared" si="6"/>
        <v>0</v>
      </c>
      <c r="N99" s="4" t="str">
        <f t="shared" si="7"/>
        <v/>
      </c>
    </row>
    <row r="100" spans="13:14">
      <c r="M100" s="4">
        <f t="shared" si="6"/>
        <v>0</v>
      </c>
      <c r="N100" s="4" t="str">
        <f t="shared" si="7"/>
        <v/>
      </c>
    </row>
    <row r="101" spans="13:14">
      <c r="M101" s="4">
        <f t="shared" si="6"/>
        <v>0</v>
      </c>
      <c r="N101" s="4" t="str">
        <f t="shared" si="7"/>
        <v/>
      </c>
    </row>
    <row r="102" spans="13:14">
      <c r="M102" s="4">
        <f t="shared" si="6"/>
        <v>0</v>
      </c>
      <c r="N102" s="4" t="str">
        <f t="shared" si="7"/>
        <v/>
      </c>
    </row>
    <row r="103" spans="13:14">
      <c r="M103" s="4">
        <f t="shared" si="6"/>
        <v>0</v>
      </c>
      <c r="N103" s="4" t="str">
        <f t="shared" si="7"/>
        <v/>
      </c>
    </row>
    <row r="104" spans="13:14">
      <c r="M104" s="4">
        <f t="shared" si="6"/>
        <v>0</v>
      </c>
      <c r="N104" s="4" t="str">
        <f t="shared" si="7"/>
        <v/>
      </c>
    </row>
    <row r="105" spans="13:14">
      <c r="M105" s="4">
        <f t="shared" si="6"/>
        <v>0</v>
      </c>
      <c r="N105" s="4" t="str">
        <f t="shared" si="7"/>
        <v/>
      </c>
    </row>
    <row r="106" spans="13:14">
      <c r="M106" s="4">
        <f t="shared" si="6"/>
        <v>0</v>
      </c>
      <c r="N106" s="4" t="str">
        <f t="shared" si="7"/>
        <v/>
      </c>
    </row>
    <row r="107" spans="13:14">
      <c r="M107" s="4">
        <f t="shared" si="6"/>
        <v>0</v>
      </c>
      <c r="N107" s="4" t="str">
        <f t="shared" si="7"/>
        <v/>
      </c>
    </row>
    <row r="108" spans="13:14">
      <c r="M108" s="4">
        <f t="shared" si="6"/>
        <v>0</v>
      </c>
      <c r="N108" s="4" t="str">
        <f t="shared" si="7"/>
        <v/>
      </c>
    </row>
    <row r="109" spans="13:14">
      <c r="M109" s="4">
        <f t="shared" si="6"/>
        <v>0</v>
      </c>
      <c r="N109" s="4" t="str">
        <f t="shared" si="7"/>
        <v/>
      </c>
    </row>
    <row r="110" spans="13:14">
      <c r="M110" s="4">
        <f t="shared" si="6"/>
        <v>0</v>
      </c>
      <c r="N110" s="4" t="str">
        <f t="shared" si="7"/>
        <v/>
      </c>
    </row>
    <row r="111" spans="13:14">
      <c r="M111" s="4">
        <f t="shared" si="6"/>
        <v>0</v>
      </c>
      <c r="N111" s="4" t="str">
        <f t="shared" si="7"/>
        <v/>
      </c>
    </row>
    <row r="112" spans="13:14">
      <c r="M112" s="4">
        <f t="shared" si="6"/>
        <v>0</v>
      </c>
      <c r="N112" s="4" t="str">
        <f t="shared" si="7"/>
        <v/>
      </c>
    </row>
    <row r="113" spans="13:14">
      <c r="M113" s="4">
        <f t="shared" si="6"/>
        <v>0</v>
      </c>
      <c r="N113" s="4" t="str">
        <f t="shared" si="7"/>
        <v/>
      </c>
    </row>
    <row r="114" spans="13:14">
      <c r="M114" s="4">
        <f t="shared" si="6"/>
        <v>0</v>
      </c>
      <c r="N114" s="4" t="str">
        <f t="shared" si="7"/>
        <v/>
      </c>
    </row>
    <row r="115" spans="13:14">
      <c r="M115" s="4">
        <f t="shared" si="6"/>
        <v>0</v>
      </c>
      <c r="N115" s="4" t="str">
        <f t="shared" si="7"/>
        <v/>
      </c>
    </row>
    <row r="116" spans="13:14">
      <c r="M116" s="4">
        <f t="shared" si="6"/>
        <v>0</v>
      </c>
      <c r="N116" s="4" t="str">
        <f t="shared" si="7"/>
        <v/>
      </c>
    </row>
    <row r="117" spans="13:14">
      <c r="M117" s="4">
        <f t="shared" si="6"/>
        <v>0</v>
      </c>
      <c r="N117" s="4" t="str">
        <f t="shared" si="7"/>
        <v/>
      </c>
    </row>
    <row r="118" spans="13:14">
      <c r="M118" s="4">
        <f t="shared" si="6"/>
        <v>0</v>
      </c>
      <c r="N118" s="4" t="str">
        <f t="shared" si="7"/>
        <v/>
      </c>
    </row>
    <row r="119" spans="13:14">
      <c r="M119" s="4">
        <f t="shared" si="6"/>
        <v>0</v>
      </c>
      <c r="N119" s="4" t="str">
        <f t="shared" si="7"/>
        <v/>
      </c>
    </row>
    <row r="120" spans="13:14">
      <c r="M120" s="4">
        <f t="shared" si="6"/>
        <v>0</v>
      </c>
      <c r="N120" s="4" t="str">
        <f t="shared" si="7"/>
        <v/>
      </c>
    </row>
    <row r="121" spans="13:14">
      <c r="M121" s="4">
        <f t="shared" si="6"/>
        <v>0</v>
      </c>
      <c r="N121" s="4" t="str">
        <f t="shared" si="7"/>
        <v/>
      </c>
    </row>
    <row r="122" spans="13:14">
      <c r="M122" s="4">
        <f t="shared" si="6"/>
        <v>0</v>
      </c>
      <c r="N122" s="4" t="str">
        <f t="shared" si="7"/>
        <v/>
      </c>
    </row>
    <row r="123" spans="13:14">
      <c r="M123" s="4">
        <f t="shared" si="6"/>
        <v>0</v>
      </c>
      <c r="N123" s="4" t="str">
        <f t="shared" si="7"/>
        <v/>
      </c>
    </row>
    <row r="124" spans="13:14">
      <c r="M124" s="4">
        <f t="shared" si="6"/>
        <v>0</v>
      </c>
      <c r="N124" s="4" t="str">
        <f t="shared" si="7"/>
        <v/>
      </c>
    </row>
    <row r="125" spans="13:14">
      <c r="M125" s="4">
        <f t="shared" si="6"/>
        <v>0</v>
      </c>
      <c r="N125" s="4" t="str">
        <f t="shared" si="7"/>
        <v/>
      </c>
    </row>
    <row r="126" spans="13:14">
      <c r="M126" s="4">
        <f t="shared" si="6"/>
        <v>0</v>
      </c>
      <c r="N126" s="4" t="str">
        <f t="shared" si="7"/>
        <v/>
      </c>
    </row>
    <row r="127" spans="13:14">
      <c r="M127" s="4">
        <f t="shared" si="6"/>
        <v>0</v>
      </c>
      <c r="N127" s="4" t="str">
        <f t="shared" si="7"/>
        <v/>
      </c>
    </row>
    <row r="128" spans="13:14">
      <c r="M128" s="4">
        <f t="shared" si="6"/>
        <v>0</v>
      </c>
      <c r="N128" s="4" t="str">
        <f t="shared" si="7"/>
        <v/>
      </c>
    </row>
    <row r="129" spans="13:14">
      <c r="M129" s="4">
        <f t="shared" si="6"/>
        <v>0</v>
      </c>
      <c r="N129" s="4" t="str">
        <f t="shared" si="7"/>
        <v/>
      </c>
    </row>
    <row r="130" spans="13:14">
      <c r="M130" s="4">
        <f t="shared" si="6"/>
        <v>0</v>
      </c>
      <c r="N130" s="4" t="str">
        <f t="shared" si="7"/>
        <v/>
      </c>
    </row>
    <row r="131" spans="13:14">
      <c r="M131" s="4">
        <f t="shared" ref="M131:M194" si="8">IF(ISNUMBER(FIND("/",$B131,1)),MID($B131,1,FIND("/",$B131,1)-1),$B131)</f>
        <v>0</v>
      </c>
      <c r="N131" s="4" t="str">
        <f t="shared" ref="N131:N194" si="9">IF(ISNUMBER(FIND("/",$B131,1)),MID($B131,FIND("/",$B131,1)+1,LEN($B131)),"")</f>
        <v/>
      </c>
    </row>
    <row r="132" spans="13:14">
      <c r="M132" s="4">
        <f t="shared" si="8"/>
        <v>0</v>
      </c>
      <c r="N132" s="4" t="str">
        <f t="shared" si="9"/>
        <v/>
      </c>
    </row>
    <row r="133" spans="13:14">
      <c r="M133" s="4">
        <f t="shared" si="8"/>
        <v>0</v>
      </c>
      <c r="N133" s="4" t="str">
        <f t="shared" si="9"/>
        <v/>
      </c>
    </row>
    <row r="134" spans="13:14">
      <c r="M134" s="4">
        <f t="shared" si="8"/>
        <v>0</v>
      </c>
      <c r="N134" s="4" t="str">
        <f t="shared" si="9"/>
        <v/>
      </c>
    </row>
    <row r="135" spans="13:14">
      <c r="M135" s="4">
        <f t="shared" si="8"/>
        <v>0</v>
      </c>
      <c r="N135" s="4" t="str">
        <f t="shared" si="9"/>
        <v/>
      </c>
    </row>
    <row r="136" spans="13:14">
      <c r="M136" s="4">
        <f t="shared" si="8"/>
        <v>0</v>
      </c>
      <c r="N136" s="4" t="str">
        <f t="shared" si="9"/>
        <v/>
      </c>
    </row>
    <row r="137" spans="13:14">
      <c r="M137" s="4">
        <f t="shared" si="8"/>
        <v>0</v>
      </c>
      <c r="N137" s="4" t="str">
        <f t="shared" si="9"/>
        <v/>
      </c>
    </row>
    <row r="138" spans="13:14">
      <c r="M138" s="4">
        <f t="shared" si="8"/>
        <v>0</v>
      </c>
      <c r="N138" s="4" t="str">
        <f t="shared" si="9"/>
        <v/>
      </c>
    </row>
    <row r="139" spans="13:14">
      <c r="M139" s="4">
        <f t="shared" si="8"/>
        <v>0</v>
      </c>
      <c r="N139" s="4" t="str">
        <f t="shared" si="9"/>
        <v/>
      </c>
    </row>
    <row r="140" spans="13:14">
      <c r="M140" s="4">
        <f t="shared" si="8"/>
        <v>0</v>
      </c>
      <c r="N140" s="4" t="str">
        <f t="shared" si="9"/>
        <v/>
      </c>
    </row>
    <row r="141" spans="13:14">
      <c r="M141" s="4">
        <f t="shared" si="8"/>
        <v>0</v>
      </c>
      <c r="N141" s="4" t="str">
        <f t="shared" si="9"/>
        <v/>
      </c>
    </row>
    <row r="142" spans="13:14">
      <c r="M142" s="4">
        <f t="shared" si="8"/>
        <v>0</v>
      </c>
      <c r="N142" s="4" t="str">
        <f t="shared" si="9"/>
        <v/>
      </c>
    </row>
    <row r="143" spans="13:14">
      <c r="M143" s="4">
        <f t="shared" si="8"/>
        <v>0</v>
      </c>
      <c r="N143" s="4" t="str">
        <f t="shared" si="9"/>
        <v/>
      </c>
    </row>
    <row r="144" spans="13:14">
      <c r="M144" s="4">
        <f t="shared" si="8"/>
        <v>0</v>
      </c>
      <c r="N144" s="4" t="str">
        <f t="shared" si="9"/>
        <v/>
      </c>
    </row>
    <row r="145" spans="13:14">
      <c r="M145" s="4">
        <f t="shared" si="8"/>
        <v>0</v>
      </c>
      <c r="N145" s="4" t="str">
        <f t="shared" si="9"/>
        <v/>
      </c>
    </row>
    <row r="146" spans="13:14">
      <c r="M146" s="4">
        <f t="shared" si="8"/>
        <v>0</v>
      </c>
      <c r="N146" s="4" t="str">
        <f t="shared" si="9"/>
        <v/>
      </c>
    </row>
    <row r="147" spans="13:14">
      <c r="M147" s="4">
        <f t="shared" si="8"/>
        <v>0</v>
      </c>
      <c r="N147" s="4" t="str">
        <f t="shared" si="9"/>
        <v/>
      </c>
    </row>
    <row r="148" spans="13:14">
      <c r="M148" s="4">
        <f t="shared" si="8"/>
        <v>0</v>
      </c>
      <c r="N148" s="4" t="str">
        <f t="shared" si="9"/>
        <v/>
      </c>
    </row>
    <row r="149" spans="13:14">
      <c r="M149" s="4">
        <f t="shared" si="8"/>
        <v>0</v>
      </c>
      <c r="N149" s="4" t="str">
        <f t="shared" si="9"/>
        <v/>
      </c>
    </row>
    <row r="150" spans="13:14">
      <c r="M150" s="4">
        <f t="shared" si="8"/>
        <v>0</v>
      </c>
      <c r="N150" s="4" t="str">
        <f t="shared" si="9"/>
        <v/>
      </c>
    </row>
    <row r="151" spans="13:14">
      <c r="M151" s="4">
        <f t="shared" si="8"/>
        <v>0</v>
      </c>
      <c r="N151" s="4" t="str">
        <f t="shared" si="9"/>
        <v/>
      </c>
    </row>
    <row r="152" spans="13:14">
      <c r="M152" s="4">
        <f t="shared" si="8"/>
        <v>0</v>
      </c>
      <c r="N152" s="4" t="str">
        <f t="shared" si="9"/>
        <v/>
      </c>
    </row>
    <row r="153" spans="13:14">
      <c r="M153" s="4">
        <f t="shared" si="8"/>
        <v>0</v>
      </c>
      <c r="N153" s="4" t="str">
        <f t="shared" si="9"/>
        <v/>
      </c>
    </row>
    <row r="154" spans="13:14">
      <c r="M154" s="4">
        <f t="shared" si="8"/>
        <v>0</v>
      </c>
      <c r="N154" s="4" t="str">
        <f t="shared" si="9"/>
        <v/>
      </c>
    </row>
    <row r="155" spans="13:14">
      <c r="M155" s="4">
        <f t="shared" si="8"/>
        <v>0</v>
      </c>
      <c r="N155" s="4" t="str">
        <f t="shared" si="9"/>
        <v/>
      </c>
    </row>
    <row r="156" spans="13:14">
      <c r="M156" s="4">
        <f t="shared" si="8"/>
        <v>0</v>
      </c>
      <c r="N156" s="4" t="str">
        <f t="shared" si="9"/>
        <v/>
      </c>
    </row>
    <row r="157" spans="13:14">
      <c r="M157" s="4">
        <f t="shared" si="8"/>
        <v>0</v>
      </c>
      <c r="N157" s="4" t="str">
        <f t="shared" si="9"/>
        <v/>
      </c>
    </row>
    <row r="158" spans="13:14">
      <c r="M158" s="4">
        <f t="shared" si="8"/>
        <v>0</v>
      </c>
      <c r="N158" s="4" t="str">
        <f t="shared" si="9"/>
        <v/>
      </c>
    </row>
    <row r="159" spans="13:14">
      <c r="M159" s="4">
        <f t="shared" si="8"/>
        <v>0</v>
      </c>
      <c r="N159" s="4" t="str">
        <f t="shared" si="9"/>
        <v/>
      </c>
    </row>
    <row r="160" spans="13:14">
      <c r="M160" s="4">
        <f t="shared" si="8"/>
        <v>0</v>
      </c>
      <c r="N160" s="4" t="str">
        <f t="shared" si="9"/>
        <v/>
      </c>
    </row>
    <row r="161" spans="12:14">
      <c r="M161" s="4">
        <f t="shared" si="8"/>
        <v>0</v>
      </c>
      <c r="N161" s="4" t="str">
        <f t="shared" si="9"/>
        <v/>
      </c>
    </row>
    <row r="162" spans="12:14">
      <c r="M162" s="4">
        <f t="shared" si="8"/>
        <v>0</v>
      </c>
      <c r="N162" s="4" t="str">
        <f t="shared" si="9"/>
        <v/>
      </c>
    </row>
    <row r="163" spans="12:14">
      <c r="M163" s="4">
        <f t="shared" si="8"/>
        <v>0</v>
      </c>
      <c r="N163" s="4" t="str">
        <f t="shared" si="9"/>
        <v/>
      </c>
    </row>
    <row r="164" spans="12:14">
      <c r="M164" s="4">
        <f t="shared" si="8"/>
        <v>0</v>
      </c>
      <c r="N164" s="4" t="str">
        <f t="shared" si="9"/>
        <v/>
      </c>
    </row>
    <row r="165" spans="12:14">
      <c r="M165" s="4">
        <f t="shared" si="8"/>
        <v>0</v>
      </c>
      <c r="N165" s="4" t="str">
        <f t="shared" si="9"/>
        <v/>
      </c>
    </row>
    <row r="166" spans="12:14">
      <c r="M166" s="4">
        <f t="shared" si="8"/>
        <v>0</v>
      </c>
      <c r="N166" s="4" t="str">
        <f t="shared" si="9"/>
        <v/>
      </c>
    </row>
    <row r="167" spans="12:14">
      <c r="M167" s="4">
        <f t="shared" si="8"/>
        <v>0</v>
      </c>
      <c r="N167" s="4" t="str">
        <f t="shared" si="9"/>
        <v/>
      </c>
    </row>
    <row r="168" spans="12:14">
      <c r="M168" s="4">
        <f t="shared" si="8"/>
        <v>0</v>
      </c>
      <c r="N168" s="4" t="str">
        <f t="shared" si="9"/>
        <v/>
      </c>
    </row>
    <row r="169" spans="12:14">
      <c r="M169" s="4">
        <f t="shared" si="8"/>
        <v>0</v>
      </c>
      <c r="N169" s="4" t="str">
        <f t="shared" si="9"/>
        <v/>
      </c>
    </row>
    <row r="170" spans="12:14">
      <c r="L170" s="20"/>
      <c r="M170" s="4">
        <f t="shared" si="8"/>
        <v>0</v>
      </c>
      <c r="N170" s="4" t="str">
        <f t="shared" si="9"/>
        <v/>
      </c>
    </row>
    <row r="171" spans="12:14">
      <c r="L171" s="20"/>
      <c r="M171" s="4">
        <f t="shared" si="8"/>
        <v>0</v>
      </c>
      <c r="N171" s="4" t="str">
        <f t="shared" si="9"/>
        <v/>
      </c>
    </row>
    <row r="172" spans="12:14">
      <c r="L172" s="20"/>
      <c r="M172" s="4">
        <f t="shared" si="8"/>
        <v>0</v>
      </c>
      <c r="N172" s="4" t="str">
        <f t="shared" si="9"/>
        <v/>
      </c>
    </row>
    <row r="173" spans="12:14">
      <c r="L173" s="20"/>
      <c r="M173" s="4">
        <f t="shared" si="8"/>
        <v>0</v>
      </c>
      <c r="N173" s="4" t="str">
        <f t="shared" si="9"/>
        <v/>
      </c>
    </row>
    <row r="174" spans="12:14">
      <c r="L174" s="20"/>
      <c r="M174" s="4">
        <f t="shared" si="8"/>
        <v>0</v>
      </c>
      <c r="N174" s="4" t="str">
        <f t="shared" si="9"/>
        <v/>
      </c>
    </row>
    <row r="175" spans="12:14">
      <c r="L175" s="20"/>
      <c r="M175" s="4">
        <f t="shared" si="8"/>
        <v>0</v>
      </c>
      <c r="N175" s="4" t="str">
        <f t="shared" si="9"/>
        <v/>
      </c>
    </row>
    <row r="176" spans="12:14">
      <c r="L176" s="20"/>
      <c r="M176" s="4">
        <f t="shared" si="8"/>
        <v>0</v>
      </c>
      <c r="N176" s="4" t="str">
        <f t="shared" si="9"/>
        <v/>
      </c>
    </row>
    <row r="177" spans="12:14">
      <c r="L177" s="20"/>
      <c r="M177" s="4">
        <f t="shared" si="8"/>
        <v>0</v>
      </c>
      <c r="N177" s="4" t="str">
        <f t="shared" si="9"/>
        <v/>
      </c>
    </row>
    <row r="178" spans="12:14">
      <c r="L178" s="20"/>
      <c r="M178" s="4">
        <f t="shared" si="8"/>
        <v>0</v>
      </c>
      <c r="N178" s="4" t="str">
        <f t="shared" si="9"/>
        <v/>
      </c>
    </row>
    <row r="179" spans="12:14">
      <c r="L179" s="20"/>
      <c r="M179" s="4">
        <f t="shared" si="8"/>
        <v>0</v>
      </c>
      <c r="N179" s="4" t="str">
        <f t="shared" si="9"/>
        <v/>
      </c>
    </row>
    <row r="180" spans="12:14">
      <c r="L180" s="20"/>
      <c r="M180" s="4">
        <f t="shared" si="8"/>
        <v>0</v>
      </c>
      <c r="N180" s="4" t="str">
        <f t="shared" si="9"/>
        <v/>
      </c>
    </row>
    <row r="181" spans="12:14">
      <c r="L181" s="20"/>
      <c r="M181" s="4">
        <f t="shared" si="8"/>
        <v>0</v>
      </c>
      <c r="N181" s="4" t="str">
        <f t="shared" si="9"/>
        <v/>
      </c>
    </row>
    <row r="182" spans="12:14">
      <c r="L182" s="20"/>
      <c r="M182" s="4">
        <f t="shared" si="8"/>
        <v>0</v>
      </c>
      <c r="N182" s="4" t="str">
        <f t="shared" si="9"/>
        <v/>
      </c>
    </row>
    <row r="183" spans="12:14">
      <c r="L183" s="20"/>
      <c r="M183" s="4">
        <f t="shared" si="8"/>
        <v>0</v>
      </c>
      <c r="N183" s="4" t="str">
        <f t="shared" si="9"/>
        <v/>
      </c>
    </row>
    <row r="184" spans="12:14">
      <c r="L184" s="20"/>
      <c r="M184" s="4">
        <f t="shared" si="8"/>
        <v>0</v>
      </c>
      <c r="N184" s="4" t="str">
        <f t="shared" si="9"/>
        <v/>
      </c>
    </row>
    <row r="185" spans="12:14">
      <c r="L185" s="20"/>
      <c r="M185" s="4">
        <f t="shared" si="8"/>
        <v>0</v>
      </c>
      <c r="N185" s="4" t="str">
        <f t="shared" si="9"/>
        <v/>
      </c>
    </row>
    <row r="186" spans="12:14">
      <c r="L186" s="20"/>
      <c r="M186" s="4">
        <f t="shared" si="8"/>
        <v>0</v>
      </c>
      <c r="N186" s="4" t="str">
        <f t="shared" si="9"/>
        <v/>
      </c>
    </row>
    <row r="187" spans="12:14">
      <c r="L187" s="20"/>
      <c r="M187" s="4">
        <f t="shared" si="8"/>
        <v>0</v>
      </c>
      <c r="N187" s="4" t="str">
        <f t="shared" si="9"/>
        <v/>
      </c>
    </row>
    <row r="188" spans="12:14">
      <c r="L188" s="20"/>
      <c r="M188" s="4">
        <f t="shared" si="8"/>
        <v>0</v>
      </c>
      <c r="N188" s="4" t="str">
        <f t="shared" si="9"/>
        <v/>
      </c>
    </row>
    <row r="189" spans="12:14">
      <c r="L189" s="20"/>
      <c r="M189" s="4">
        <f t="shared" si="8"/>
        <v>0</v>
      </c>
      <c r="N189" s="4" t="str">
        <f t="shared" si="9"/>
        <v/>
      </c>
    </row>
    <row r="190" spans="12:14">
      <c r="L190" s="20"/>
      <c r="M190" s="4">
        <f t="shared" si="8"/>
        <v>0</v>
      </c>
      <c r="N190" s="4" t="str">
        <f t="shared" si="9"/>
        <v/>
      </c>
    </row>
    <row r="191" spans="12:14">
      <c r="L191" s="35"/>
      <c r="M191" s="4">
        <f t="shared" si="8"/>
        <v>0</v>
      </c>
      <c r="N191" s="4" t="str">
        <f t="shared" si="9"/>
        <v/>
      </c>
    </row>
    <row r="192" spans="12:14">
      <c r="L192" s="35"/>
      <c r="M192" s="4">
        <f t="shared" si="8"/>
        <v>0</v>
      </c>
      <c r="N192" s="4" t="str">
        <f t="shared" si="9"/>
        <v/>
      </c>
    </row>
    <row r="193" spans="12:14">
      <c r="L193" s="35"/>
      <c r="M193" s="4">
        <f t="shared" si="8"/>
        <v>0</v>
      </c>
      <c r="N193" s="4" t="str">
        <f t="shared" si="9"/>
        <v/>
      </c>
    </row>
    <row r="194" spans="12:14">
      <c r="L194" s="35"/>
      <c r="M194" s="4">
        <f t="shared" si="8"/>
        <v>0</v>
      </c>
      <c r="N194" s="4" t="str">
        <f t="shared" si="9"/>
        <v/>
      </c>
    </row>
    <row r="195" spans="12:14">
      <c r="L195" s="35"/>
      <c r="M195" s="4">
        <f t="shared" ref="M195:M258" si="10">IF(ISNUMBER(FIND("/",$B195,1)),MID($B195,1,FIND("/",$B195,1)-1),$B195)</f>
        <v>0</v>
      </c>
      <c r="N195" s="4" t="str">
        <f t="shared" ref="N195:N258" si="11">IF(ISNUMBER(FIND("/",$B195,1)),MID($B195,FIND("/",$B195,1)+1,LEN($B195)),"")</f>
        <v/>
      </c>
    </row>
    <row r="196" spans="12:14">
      <c r="L196" s="35"/>
      <c r="M196" s="4">
        <f t="shared" si="10"/>
        <v>0</v>
      </c>
      <c r="N196" s="4" t="str">
        <f t="shared" si="11"/>
        <v/>
      </c>
    </row>
    <row r="197" spans="12:14">
      <c r="L197" s="35"/>
      <c r="M197" s="4">
        <f t="shared" si="10"/>
        <v>0</v>
      </c>
      <c r="N197" s="4" t="str">
        <f t="shared" si="11"/>
        <v/>
      </c>
    </row>
    <row r="198" spans="12:14">
      <c r="L198" s="35"/>
      <c r="M198" s="4">
        <f t="shared" si="10"/>
        <v>0</v>
      </c>
      <c r="N198" s="4" t="str">
        <f t="shared" si="11"/>
        <v/>
      </c>
    </row>
    <row r="199" spans="12:14">
      <c r="L199" s="35"/>
      <c r="M199" s="4">
        <f t="shared" si="10"/>
        <v>0</v>
      </c>
      <c r="N199" s="4" t="str">
        <f t="shared" si="11"/>
        <v/>
      </c>
    </row>
    <row r="200" spans="12:14">
      <c r="L200" s="35"/>
      <c r="M200" s="4">
        <f t="shared" si="10"/>
        <v>0</v>
      </c>
      <c r="N200" s="4" t="str">
        <f t="shared" si="11"/>
        <v/>
      </c>
    </row>
    <row r="201" spans="12:14">
      <c r="L201" s="35"/>
      <c r="M201" s="4">
        <f t="shared" si="10"/>
        <v>0</v>
      </c>
      <c r="N201" s="4" t="str">
        <f t="shared" si="11"/>
        <v/>
      </c>
    </row>
    <row r="202" spans="12:14">
      <c r="L202" s="35"/>
      <c r="M202" s="4">
        <f t="shared" si="10"/>
        <v>0</v>
      </c>
      <c r="N202" s="4" t="str">
        <f t="shared" si="11"/>
        <v/>
      </c>
    </row>
    <row r="203" spans="12:14">
      <c r="L203" s="35"/>
      <c r="M203" s="4">
        <f t="shared" si="10"/>
        <v>0</v>
      </c>
      <c r="N203" s="4" t="str">
        <f t="shared" si="11"/>
        <v/>
      </c>
    </row>
    <row r="204" spans="12:14">
      <c r="L204" s="35"/>
      <c r="M204" s="4">
        <f t="shared" si="10"/>
        <v>0</v>
      </c>
      <c r="N204" s="4" t="str">
        <f t="shared" si="11"/>
        <v/>
      </c>
    </row>
    <row r="205" spans="12:14">
      <c r="L205" s="35"/>
      <c r="M205" s="4">
        <f t="shared" si="10"/>
        <v>0</v>
      </c>
      <c r="N205" s="4" t="str">
        <f t="shared" si="11"/>
        <v/>
      </c>
    </row>
    <row r="206" spans="12:14">
      <c r="L206" s="35"/>
      <c r="M206" s="4">
        <f t="shared" si="10"/>
        <v>0</v>
      </c>
      <c r="N206" s="4" t="str">
        <f t="shared" si="11"/>
        <v/>
      </c>
    </row>
    <row r="207" spans="12:14">
      <c r="L207" s="35"/>
      <c r="M207" s="4">
        <f t="shared" si="10"/>
        <v>0</v>
      </c>
      <c r="N207" s="4" t="str">
        <f t="shared" si="11"/>
        <v/>
      </c>
    </row>
    <row r="208" spans="12:14">
      <c r="L208" s="35"/>
      <c r="M208" s="4">
        <f t="shared" si="10"/>
        <v>0</v>
      </c>
      <c r="N208" s="4" t="str">
        <f t="shared" si="11"/>
        <v/>
      </c>
    </row>
    <row r="209" spans="12:14">
      <c r="L209" s="35"/>
      <c r="M209" s="4">
        <f t="shared" si="10"/>
        <v>0</v>
      </c>
      <c r="N209" s="4" t="str">
        <f t="shared" si="11"/>
        <v/>
      </c>
    </row>
    <row r="210" spans="12:14">
      <c r="L210" s="35"/>
      <c r="M210" s="4">
        <f t="shared" si="10"/>
        <v>0</v>
      </c>
      <c r="N210" s="4" t="str">
        <f t="shared" si="11"/>
        <v/>
      </c>
    </row>
    <row r="211" spans="12:14">
      <c r="L211" s="35"/>
      <c r="M211" s="4">
        <f t="shared" si="10"/>
        <v>0</v>
      </c>
      <c r="N211" s="4" t="str">
        <f t="shared" si="11"/>
        <v/>
      </c>
    </row>
    <row r="212" spans="12:14">
      <c r="L212" s="35"/>
      <c r="M212" s="4">
        <f t="shared" si="10"/>
        <v>0</v>
      </c>
      <c r="N212" s="4" t="str">
        <f t="shared" si="11"/>
        <v/>
      </c>
    </row>
    <row r="213" spans="12:14">
      <c r="L213" s="20"/>
      <c r="M213" s="4">
        <f t="shared" si="10"/>
        <v>0</v>
      </c>
      <c r="N213" s="4" t="str">
        <f t="shared" si="11"/>
        <v/>
      </c>
    </row>
    <row r="214" spans="12:14">
      <c r="L214" s="20"/>
      <c r="M214" s="4">
        <f t="shared" si="10"/>
        <v>0</v>
      </c>
      <c r="N214" s="4" t="str">
        <f t="shared" si="11"/>
        <v/>
      </c>
    </row>
    <row r="215" spans="12:14">
      <c r="L215" s="20"/>
      <c r="M215" s="4">
        <f t="shared" si="10"/>
        <v>0</v>
      </c>
      <c r="N215" s="4" t="str">
        <f t="shared" si="11"/>
        <v/>
      </c>
    </row>
    <row r="216" spans="12:14">
      <c r="L216" s="20"/>
      <c r="M216" s="4">
        <f t="shared" si="10"/>
        <v>0</v>
      </c>
      <c r="N216" s="4" t="str">
        <f t="shared" si="11"/>
        <v/>
      </c>
    </row>
    <row r="217" spans="12:14">
      <c r="L217" s="20"/>
      <c r="M217" s="4">
        <f t="shared" si="10"/>
        <v>0</v>
      </c>
      <c r="N217" s="4" t="str">
        <f t="shared" si="11"/>
        <v/>
      </c>
    </row>
    <row r="218" spans="12:14">
      <c r="L218" s="20"/>
      <c r="M218" s="4">
        <f t="shared" si="10"/>
        <v>0</v>
      </c>
      <c r="N218" s="4" t="str">
        <f t="shared" si="11"/>
        <v/>
      </c>
    </row>
    <row r="219" spans="12:14">
      <c r="L219" s="20"/>
      <c r="M219" s="4">
        <f t="shared" si="10"/>
        <v>0</v>
      </c>
      <c r="N219" s="4" t="str">
        <f t="shared" si="11"/>
        <v/>
      </c>
    </row>
    <row r="220" spans="12:14">
      <c r="M220" s="4">
        <f t="shared" si="10"/>
        <v>0</v>
      </c>
      <c r="N220" s="4" t="str">
        <f t="shared" si="11"/>
        <v/>
      </c>
    </row>
    <row r="221" spans="12:14">
      <c r="M221" s="4">
        <f t="shared" si="10"/>
        <v>0</v>
      </c>
      <c r="N221" s="4" t="str">
        <f t="shared" si="11"/>
        <v/>
      </c>
    </row>
    <row r="222" spans="12:14">
      <c r="M222" s="4">
        <f t="shared" si="10"/>
        <v>0</v>
      </c>
      <c r="N222" s="4" t="str">
        <f t="shared" si="11"/>
        <v/>
      </c>
    </row>
    <row r="223" spans="12:14">
      <c r="M223" s="4">
        <f t="shared" si="10"/>
        <v>0</v>
      </c>
      <c r="N223" s="4" t="str">
        <f t="shared" si="11"/>
        <v/>
      </c>
    </row>
    <row r="224" spans="12:14">
      <c r="M224" s="4">
        <f t="shared" si="10"/>
        <v>0</v>
      </c>
      <c r="N224" s="4" t="str">
        <f t="shared" si="11"/>
        <v/>
      </c>
    </row>
    <row r="225" spans="13:14">
      <c r="M225" s="4">
        <f t="shared" si="10"/>
        <v>0</v>
      </c>
      <c r="N225" s="4" t="str">
        <f t="shared" si="11"/>
        <v/>
      </c>
    </row>
    <row r="226" spans="13:14">
      <c r="M226" s="4">
        <f t="shared" si="10"/>
        <v>0</v>
      </c>
      <c r="N226" s="4" t="str">
        <f t="shared" si="11"/>
        <v/>
      </c>
    </row>
    <row r="227" spans="13:14">
      <c r="M227" s="4">
        <f t="shared" si="10"/>
        <v>0</v>
      </c>
      <c r="N227" s="4" t="str">
        <f t="shared" si="11"/>
        <v/>
      </c>
    </row>
    <row r="228" spans="13:14">
      <c r="M228" s="4">
        <f t="shared" si="10"/>
        <v>0</v>
      </c>
      <c r="N228" s="4" t="str">
        <f t="shared" si="11"/>
        <v/>
      </c>
    </row>
    <row r="229" spans="13:14">
      <c r="M229" s="4">
        <f t="shared" si="10"/>
        <v>0</v>
      </c>
      <c r="N229" s="4" t="str">
        <f t="shared" si="11"/>
        <v/>
      </c>
    </row>
    <row r="230" spans="13:14">
      <c r="M230" s="4">
        <f t="shared" si="10"/>
        <v>0</v>
      </c>
      <c r="N230" s="4" t="str">
        <f t="shared" si="11"/>
        <v/>
      </c>
    </row>
    <row r="231" spans="13:14">
      <c r="M231" s="4">
        <f t="shared" si="10"/>
        <v>0</v>
      </c>
      <c r="N231" s="4" t="str">
        <f t="shared" si="11"/>
        <v/>
      </c>
    </row>
    <row r="232" spans="13:14">
      <c r="M232" s="4">
        <f t="shared" si="10"/>
        <v>0</v>
      </c>
      <c r="N232" s="4" t="str">
        <f t="shared" si="11"/>
        <v/>
      </c>
    </row>
    <row r="233" spans="13:14">
      <c r="M233" s="4">
        <f t="shared" si="10"/>
        <v>0</v>
      </c>
      <c r="N233" s="4" t="str">
        <f t="shared" si="11"/>
        <v/>
      </c>
    </row>
    <row r="234" spans="13:14">
      <c r="M234" s="4">
        <f t="shared" si="10"/>
        <v>0</v>
      </c>
      <c r="N234" s="4" t="str">
        <f t="shared" si="11"/>
        <v/>
      </c>
    </row>
    <row r="235" spans="13:14">
      <c r="M235" s="4">
        <f t="shared" si="10"/>
        <v>0</v>
      </c>
      <c r="N235" s="4" t="str">
        <f t="shared" si="11"/>
        <v/>
      </c>
    </row>
    <row r="236" spans="13:14">
      <c r="M236" s="4">
        <f t="shared" si="10"/>
        <v>0</v>
      </c>
      <c r="N236" s="4" t="str">
        <f t="shared" si="11"/>
        <v/>
      </c>
    </row>
    <row r="237" spans="13:14">
      <c r="M237" s="4">
        <f t="shared" si="10"/>
        <v>0</v>
      </c>
      <c r="N237" s="4" t="str">
        <f t="shared" si="11"/>
        <v/>
      </c>
    </row>
    <row r="238" spans="13:14">
      <c r="M238" s="4">
        <f t="shared" si="10"/>
        <v>0</v>
      </c>
      <c r="N238" s="4" t="str">
        <f t="shared" si="11"/>
        <v/>
      </c>
    </row>
    <row r="239" spans="13:14">
      <c r="M239" s="4">
        <f t="shared" si="10"/>
        <v>0</v>
      </c>
      <c r="N239" s="4" t="str">
        <f t="shared" si="11"/>
        <v/>
      </c>
    </row>
    <row r="240" spans="13:14">
      <c r="M240" s="4">
        <f t="shared" si="10"/>
        <v>0</v>
      </c>
      <c r="N240" s="4" t="str">
        <f t="shared" si="11"/>
        <v/>
      </c>
    </row>
    <row r="241" spans="13:14">
      <c r="M241" s="4">
        <f t="shared" si="10"/>
        <v>0</v>
      </c>
      <c r="N241" s="4" t="str">
        <f t="shared" si="11"/>
        <v/>
      </c>
    </row>
    <row r="242" spans="13:14">
      <c r="M242" s="4">
        <f t="shared" si="10"/>
        <v>0</v>
      </c>
      <c r="N242" s="4" t="str">
        <f t="shared" si="11"/>
        <v/>
      </c>
    </row>
    <row r="243" spans="13:14">
      <c r="M243" s="4">
        <f t="shared" si="10"/>
        <v>0</v>
      </c>
      <c r="N243" s="4" t="str">
        <f t="shared" si="11"/>
        <v/>
      </c>
    </row>
    <row r="244" spans="13:14">
      <c r="M244" s="4">
        <f t="shared" si="10"/>
        <v>0</v>
      </c>
      <c r="N244" s="4" t="str">
        <f t="shared" si="11"/>
        <v/>
      </c>
    </row>
    <row r="245" spans="13:14">
      <c r="M245" s="4">
        <f t="shared" si="10"/>
        <v>0</v>
      </c>
      <c r="N245" s="4" t="str">
        <f t="shared" si="11"/>
        <v/>
      </c>
    </row>
    <row r="246" spans="13:14">
      <c r="M246" s="4">
        <f t="shared" si="10"/>
        <v>0</v>
      </c>
      <c r="N246" s="4" t="str">
        <f t="shared" si="11"/>
        <v/>
      </c>
    </row>
    <row r="247" spans="13:14">
      <c r="M247" s="4">
        <f t="shared" si="10"/>
        <v>0</v>
      </c>
      <c r="N247" s="4" t="str">
        <f t="shared" si="11"/>
        <v/>
      </c>
    </row>
    <row r="248" spans="13:14">
      <c r="M248" s="4">
        <f t="shared" si="10"/>
        <v>0</v>
      </c>
      <c r="N248" s="4" t="str">
        <f t="shared" si="11"/>
        <v/>
      </c>
    </row>
    <row r="249" spans="13:14">
      <c r="M249" s="4">
        <f t="shared" si="10"/>
        <v>0</v>
      </c>
      <c r="N249" s="4" t="str">
        <f t="shared" si="11"/>
        <v/>
      </c>
    </row>
    <row r="250" spans="13:14">
      <c r="M250" s="4">
        <f t="shared" si="10"/>
        <v>0</v>
      </c>
      <c r="N250" s="4" t="str">
        <f t="shared" si="11"/>
        <v/>
      </c>
    </row>
    <row r="251" spans="13:14">
      <c r="M251" s="4">
        <f t="shared" si="10"/>
        <v>0</v>
      </c>
      <c r="N251" s="4" t="str">
        <f t="shared" si="11"/>
        <v/>
      </c>
    </row>
    <row r="252" spans="13:14">
      <c r="M252" s="4">
        <f t="shared" si="10"/>
        <v>0</v>
      </c>
      <c r="N252" s="4" t="str">
        <f t="shared" si="11"/>
        <v/>
      </c>
    </row>
    <row r="253" spans="13:14">
      <c r="M253" s="4">
        <f t="shared" si="10"/>
        <v>0</v>
      </c>
      <c r="N253" s="4" t="str">
        <f t="shared" si="11"/>
        <v/>
      </c>
    </row>
    <row r="254" spans="13:14">
      <c r="M254" s="4">
        <f t="shared" si="10"/>
        <v>0</v>
      </c>
      <c r="N254" s="4" t="str">
        <f t="shared" si="11"/>
        <v/>
      </c>
    </row>
    <row r="255" spans="13:14">
      <c r="M255" s="4">
        <f t="shared" si="10"/>
        <v>0</v>
      </c>
      <c r="N255" s="4" t="str">
        <f t="shared" si="11"/>
        <v/>
      </c>
    </row>
    <row r="256" spans="13:14">
      <c r="M256" s="4">
        <f t="shared" si="10"/>
        <v>0</v>
      </c>
      <c r="N256" s="4" t="str">
        <f t="shared" si="11"/>
        <v/>
      </c>
    </row>
    <row r="257" spans="13:14">
      <c r="M257" s="4">
        <f t="shared" si="10"/>
        <v>0</v>
      </c>
      <c r="N257" s="4" t="str">
        <f t="shared" si="11"/>
        <v/>
      </c>
    </row>
    <row r="258" spans="13:14">
      <c r="M258" s="4">
        <f t="shared" si="10"/>
        <v>0</v>
      </c>
      <c r="N258" s="4" t="str">
        <f t="shared" si="11"/>
        <v/>
      </c>
    </row>
    <row r="259" spans="13:14">
      <c r="M259" s="4">
        <f t="shared" ref="M259:M297" si="12">IF(ISNUMBER(FIND("/",$B259,1)),MID($B259,1,FIND("/",$B259,1)-1),$B259)</f>
        <v>0</v>
      </c>
      <c r="N259" s="4" t="str">
        <f t="shared" ref="N259:N297" si="13">IF(ISNUMBER(FIND("/",$B259,1)),MID($B259,FIND("/",$B259,1)+1,LEN($B259)),"")</f>
        <v/>
      </c>
    </row>
    <row r="260" spans="13:14">
      <c r="M260" s="4">
        <f t="shared" si="12"/>
        <v>0</v>
      </c>
      <c r="N260" s="4" t="str">
        <f t="shared" si="13"/>
        <v/>
      </c>
    </row>
    <row r="261" spans="13:14">
      <c r="M261" s="4">
        <f t="shared" si="12"/>
        <v>0</v>
      </c>
      <c r="N261" s="4" t="str">
        <f t="shared" si="13"/>
        <v/>
      </c>
    </row>
    <row r="262" spans="13:14">
      <c r="M262" s="4">
        <f t="shared" si="12"/>
        <v>0</v>
      </c>
      <c r="N262" s="4" t="str">
        <f t="shared" si="13"/>
        <v/>
      </c>
    </row>
    <row r="263" spans="13:14">
      <c r="M263" s="4">
        <f t="shared" si="12"/>
        <v>0</v>
      </c>
      <c r="N263" s="4" t="str">
        <f t="shared" si="13"/>
        <v/>
      </c>
    </row>
    <row r="264" spans="13:14">
      <c r="M264" s="4">
        <f t="shared" si="12"/>
        <v>0</v>
      </c>
      <c r="N264" s="4" t="str">
        <f t="shared" si="13"/>
        <v/>
      </c>
    </row>
    <row r="265" spans="13:14">
      <c r="M265" s="4">
        <f t="shared" si="12"/>
        <v>0</v>
      </c>
      <c r="N265" s="4" t="str">
        <f t="shared" si="13"/>
        <v/>
      </c>
    </row>
    <row r="266" spans="13:14">
      <c r="M266" s="4">
        <f t="shared" si="12"/>
        <v>0</v>
      </c>
      <c r="N266" s="4" t="str">
        <f t="shared" si="13"/>
        <v/>
      </c>
    </row>
    <row r="267" spans="13:14">
      <c r="M267" s="4">
        <f t="shared" si="12"/>
        <v>0</v>
      </c>
      <c r="N267" s="4" t="str">
        <f t="shared" si="13"/>
        <v/>
      </c>
    </row>
    <row r="268" spans="13:14">
      <c r="M268" s="4">
        <f t="shared" si="12"/>
        <v>0</v>
      </c>
      <c r="N268" s="4" t="str">
        <f t="shared" si="13"/>
        <v/>
      </c>
    </row>
    <row r="269" spans="13:14">
      <c r="M269" s="4">
        <f t="shared" si="12"/>
        <v>0</v>
      </c>
      <c r="N269" s="4" t="str">
        <f t="shared" si="13"/>
        <v/>
      </c>
    </row>
    <row r="270" spans="13:14">
      <c r="M270" s="4">
        <f t="shared" si="12"/>
        <v>0</v>
      </c>
      <c r="N270" s="4" t="str">
        <f t="shared" si="13"/>
        <v/>
      </c>
    </row>
    <row r="271" spans="13:14">
      <c r="M271" s="4">
        <f t="shared" si="12"/>
        <v>0</v>
      </c>
      <c r="N271" s="4" t="str">
        <f t="shared" si="13"/>
        <v/>
      </c>
    </row>
    <row r="272" spans="13:14">
      <c r="M272" s="4">
        <f t="shared" si="12"/>
        <v>0</v>
      </c>
      <c r="N272" s="4" t="str">
        <f t="shared" si="13"/>
        <v/>
      </c>
    </row>
    <row r="273" spans="13:14">
      <c r="M273" s="4">
        <f t="shared" si="12"/>
        <v>0</v>
      </c>
      <c r="N273" s="4" t="str">
        <f t="shared" si="13"/>
        <v/>
      </c>
    </row>
    <row r="274" spans="13:14">
      <c r="M274" s="4">
        <f t="shared" si="12"/>
        <v>0</v>
      </c>
      <c r="N274" s="4" t="str">
        <f t="shared" si="13"/>
        <v/>
      </c>
    </row>
    <row r="275" spans="13:14">
      <c r="M275" s="4">
        <f t="shared" si="12"/>
        <v>0</v>
      </c>
      <c r="N275" s="4" t="str">
        <f t="shared" si="13"/>
        <v/>
      </c>
    </row>
    <row r="276" spans="13:14">
      <c r="M276" s="4">
        <f t="shared" si="12"/>
        <v>0</v>
      </c>
      <c r="N276" s="4" t="str">
        <f t="shared" si="13"/>
        <v/>
      </c>
    </row>
    <row r="277" spans="13:14">
      <c r="M277" s="4">
        <f t="shared" si="12"/>
        <v>0</v>
      </c>
      <c r="N277" s="4" t="str">
        <f t="shared" si="13"/>
        <v/>
      </c>
    </row>
    <row r="278" spans="13:14">
      <c r="M278" s="4">
        <f t="shared" si="12"/>
        <v>0</v>
      </c>
      <c r="N278" s="4" t="str">
        <f t="shared" si="13"/>
        <v/>
      </c>
    </row>
    <row r="279" spans="13:14">
      <c r="M279" s="4">
        <f t="shared" si="12"/>
        <v>0</v>
      </c>
      <c r="N279" s="4" t="str">
        <f t="shared" si="13"/>
        <v/>
      </c>
    </row>
    <row r="280" spans="13:14">
      <c r="M280" s="4">
        <f t="shared" si="12"/>
        <v>0</v>
      </c>
      <c r="N280" s="4" t="str">
        <f t="shared" si="13"/>
        <v/>
      </c>
    </row>
    <row r="281" spans="13:14">
      <c r="M281" s="4">
        <f t="shared" si="12"/>
        <v>0</v>
      </c>
      <c r="N281" s="4" t="str">
        <f t="shared" si="13"/>
        <v/>
      </c>
    </row>
    <row r="282" spans="13:14">
      <c r="M282" s="4">
        <f t="shared" si="12"/>
        <v>0</v>
      </c>
      <c r="N282" s="4" t="str">
        <f t="shared" si="13"/>
        <v/>
      </c>
    </row>
    <row r="283" spans="13:14">
      <c r="M283" s="4">
        <f t="shared" si="12"/>
        <v>0</v>
      </c>
      <c r="N283" s="4" t="str">
        <f t="shared" si="13"/>
        <v/>
      </c>
    </row>
    <row r="284" spans="13:14">
      <c r="M284" s="4">
        <f t="shared" si="12"/>
        <v>0</v>
      </c>
      <c r="N284" s="4" t="str">
        <f t="shared" si="13"/>
        <v/>
      </c>
    </row>
    <row r="285" spans="13:14">
      <c r="M285" s="4">
        <f t="shared" si="12"/>
        <v>0</v>
      </c>
      <c r="N285" s="4" t="str">
        <f t="shared" si="13"/>
        <v/>
      </c>
    </row>
    <row r="286" spans="13:14">
      <c r="M286" s="4">
        <f t="shared" si="12"/>
        <v>0</v>
      </c>
      <c r="N286" s="4" t="str">
        <f t="shared" si="13"/>
        <v/>
      </c>
    </row>
    <row r="287" spans="13:14">
      <c r="M287" s="4">
        <f t="shared" si="12"/>
        <v>0</v>
      </c>
      <c r="N287" s="4" t="str">
        <f t="shared" si="13"/>
        <v/>
      </c>
    </row>
    <row r="288" spans="13:14">
      <c r="M288" s="4">
        <f t="shared" si="12"/>
        <v>0</v>
      </c>
      <c r="N288" s="4" t="str">
        <f t="shared" si="13"/>
        <v/>
      </c>
    </row>
    <row r="289" spans="12:14">
      <c r="M289" s="4">
        <f t="shared" si="12"/>
        <v>0</v>
      </c>
      <c r="N289" s="4" t="str">
        <f t="shared" si="13"/>
        <v/>
      </c>
    </row>
    <row r="290" spans="12:14">
      <c r="L290" s="21"/>
      <c r="M290" s="4">
        <f t="shared" si="12"/>
        <v>0</v>
      </c>
      <c r="N290" s="4" t="str">
        <f t="shared" si="13"/>
        <v/>
      </c>
    </row>
    <row r="291" spans="12:14">
      <c r="L291" s="21"/>
      <c r="M291" s="4">
        <f t="shared" si="12"/>
        <v>0</v>
      </c>
      <c r="N291" s="4" t="str">
        <f t="shared" si="13"/>
        <v/>
      </c>
    </row>
    <row r="292" spans="12:14">
      <c r="L292" s="21"/>
      <c r="M292" s="4">
        <f t="shared" si="12"/>
        <v>0</v>
      </c>
      <c r="N292" s="4" t="str">
        <f t="shared" si="13"/>
        <v/>
      </c>
    </row>
    <row r="293" spans="12:14">
      <c r="L293" s="50"/>
      <c r="M293" s="4">
        <f t="shared" si="12"/>
        <v>0</v>
      </c>
      <c r="N293" s="4" t="str">
        <f t="shared" si="13"/>
        <v/>
      </c>
    </row>
    <row r="294" spans="12:14">
      <c r="L294" s="52"/>
      <c r="M294" s="4">
        <f t="shared" si="12"/>
        <v>0</v>
      </c>
      <c r="N294" s="4" t="str">
        <f t="shared" si="13"/>
        <v/>
      </c>
    </row>
    <row r="295" spans="12:14">
      <c r="L295" s="52"/>
      <c r="M295" s="4">
        <f t="shared" si="12"/>
        <v>0</v>
      </c>
      <c r="N295" s="4" t="str">
        <f t="shared" si="13"/>
        <v/>
      </c>
    </row>
    <row r="296" spans="12:14">
      <c r="L296" s="50"/>
      <c r="M296" s="4">
        <f t="shared" si="12"/>
        <v>0</v>
      </c>
      <c r="N296" s="4" t="str">
        <f t="shared" si="13"/>
        <v/>
      </c>
    </row>
    <row r="297" spans="12:14">
      <c r="L297" s="50"/>
      <c r="M297" s="4">
        <f t="shared" si="12"/>
        <v>0</v>
      </c>
      <c r="N297" s="4" t="str">
        <f t="shared" si="13"/>
        <v/>
      </c>
    </row>
    <row r="298" spans="12:14">
      <c r="L298" s="50"/>
    </row>
    <row r="299" spans="12:14">
      <c r="L299" s="50"/>
    </row>
    <row r="300" spans="12:14">
      <c r="L300" s="51"/>
    </row>
    <row r="301" spans="12:14">
      <c r="L301" s="51"/>
    </row>
  </sheetData>
  <sortState xmlns:xlrd2="http://schemas.microsoft.com/office/spreadsheetml/2017/richdata2" ref="A5:I17">
    <sortCondition ref="D5:D17"/>
  </sortState>
  <mergeCells count="3">
    <mergeCell ref="A1:H1"/>
    <mergeCell ref="A3:G3"/>
    <mergeCell ref="A18:B18"/>
  </mergeCells>
  <phoneticPr fontId="0" type="noConversion"/>
  <conditionalFormatting sqref="E5">
    <cfRule type="containsText" dxfId="1258" priority="7" operator="containsText" text="CADUCADO">
      <formula>NOT(ISERROR(SEARCH("CADUCADO",E5)))</formula>
    </cfRule>
    <cfRule type="expression" dxfId="1257" priority="8">
      <formula xml:space="preserve"> CADUCADO</formula>
    </cfRule>
  </conditionalFormatting>
  <conditionalFormatting sqref="E5:E17">
    <cfRule type="containsText" dxfId="1256" priority="5" operator="containsText" text="CADUCADO">
      <formula>NOT(ISERROR(SEARCH("CADUCADO",E5)))</formula>
    </cfRule>
  </conditionalFormatting>
  <conditionalFormatting sqref="F5:F17">
    <cfRule type="containsText" dxfId="1255" priority="2" operator="containsText" text="CADUCADO">
      <formula>NOT(ISERROR(SEARCH("CADUCADO",F5)))</formula>
    </cfRule>
    <cfRule type="expression" dxfId="1254" priority="3">
      <formula xml:space="preserve"> CADUCADO</formula>
    </cfRule>
  </conditionalFormatting>
  <conditionalFormatting sqref="F5:F17">
    <cfRule type="containsText" dxfId="1253" priority="1" operator="containsText" text="ALERTA">
      <formula>NOT(ISERROR(SEARCH("ALERTA",F5)))</formula>
    </cfRule>
  </conditionalFormatting>
  <hyperlinks>
    <hyperlink ref="A1:H1" location="TITULARES!A1" display="LISTA DE DIAGNOSTICADORES CON AUTORIZACIÓN DE COMERCIALIZACIÓN EN CUBA 2017" xr:uid="{00000000-0004-0000-0400-000000000000}"/>
  </hyperlinks>
  <pageMargins left="0.74803149606299213" right="0.74803149606299213" top="0.98425196850393704" bottom="0.98425196850393704" header="0" footer="0"/>
  <pageSetup scale="27" fitToHeight="0" orientation="landscape" r:id="rId2"/>
  <headerFooter alignWithMargins="0"/>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M372"/>
  <sheetViews>
    <sheetView workbookViewId="0">
      <selection sqref="A1:H1"/>
    </sheetView>
  </sheetViews>
  <sheetFormatPr baseColWidth="10" defaultRowHeight="30" customHeight="1"/>
  <cols>
    <col min="1" max="1" width="15.140625" style="4" customWidth="1"/>
    <col min="2" max="2" width="11.5703125" style="4" customWidth="1"/>
    <col min="3" max="3" width="12.42578125" style="4" customWidth="1"/>
    <col min="4" max="6" width="14.28515625" style="4" customWidth="1"/>
    <col min="7" max="7" width="15.140625" style="4" customWidth="1"/>
    <col min="8" max="8" width="35.42578125" style="4" customWidth="1"/>
    <col min="9" max="9" width="80" style="4" customWidth="1"/>
    <col min="10" max="10" width="35.28515625" style="4" customWidth="1"/>
    <col min="11" max="11" width="28.140625" style="21" customWidth="1"/>
    <col min="12" max="12" width="11.42578125" style="4" hidden="1" customWidth="1"/>
    <col min="13" max="13" width="12.85546875" style="4" hidden="1" customWidth="1"/>
    <col min="14" max="14" width="17.28515625" style="4" hidden="1" customWidth="1"/>
    <col min="15" max="15" width="11.5703125" style="4" hidden="1" customWidth="1"/>
    <col min="16" max="16" width="8.5703125" style="4" hidden="1" customWidth="1"/>
    <col min="17" max="17" width="5" style="4" hidden="1" customWidth="1"/>
    <col min="18" max="19" width="11.42578125" style="4"/>
    <col min="20" max="20" width="0" style="4" hidden="1" customWidth="1"/>
    <col min="21" max="28" width="11.42578125" style="4" hidden="1" customWidth="1"/>
    <col min="29" max="29" width="0" style="4" hidden="1" customWidth="1"/>
    <col min="30" max="16384" width="11.42578125" style="4"/>
  </cols>
  <sheetData>
    <row r="1" spans="1:39" s="1955" customFormat="1" ht="19.5" customHeight="1">
      <c r="A1" s="2540" t="s">
        <v>6200</v>
      </c>
      <c r="B1" s="2540"/>
      <c r="C1" s="2540"/>
      <c r="D1" s="2540"/>
      <c r="E1" s="2540"/>
      <c r="F1" s="2540"/>
      <c r="G1" s="2540"/>
      <c r="H1" s="2540"/>
      <c r="K1" s="1956"/>
    </row>
    <row r="2" spans="1:39" s="1955" customFormat="1" ht="22.5" customHeight="1" thickBot="1">
      <c r="A2" s="1958" t="s">
        <v>2716</v>
      </c>
      <c r="B2" s="1959"/>
      <c r="C2" s="1959"/>
      <c r="D2" s="1959"/>
      <c r="E2" s="1959"/>
      <c r="F2" s="1959"/>
      <c r="K2" s="1956"/>
      <c r="M2" s="1936"/>
      <c r="S2" s="1942" t="s">
        <v>2735</v>
      </c>
      <c r="T2" s="1960">
        <f ca="1">TODAY()</f>
        <v>46175</v>
      </c>
    </row>
    <row r="3" spans="1:39" s="1955" customFormat="1" ht="18" customHeight="1" thickTop="1" thickBot="1">
      <c r="A3" s="2556" t="s">
        <v>1161</v>
      </c>
      <c r="B3" s="2557"/>
      <c r="C3" s="2557"/>
      <c r="D3" s="2557"/>
      <c r="E3" s="2557"/>
      <c r="F3" s="2557"/>
      <c r="G3" s="2558"/>
      <c r="H3" s="1973"/>
      <c r="I3" s="1973"/>
      <c r="J3" s="1973"/>
      <c r="K3" s="1974"/>
    </row>
    <row r="4" spans="1:39" s="476" customFormat="1" ht="34.5" customHeight="1" thickTop="1" thickBot="1">
      <c r="A4" s="977" t="s">
        <v>515</v>
      </c>
      <c r="B4" s="978" t="s">
        <v>1160</v>
      </c>
      <c r="C4" s="978" t="s">
        <v>1162</v>
      </c>
      <c r="D4" s="978" t="s">
        <v>1163</v>
      </c>
      <c r="E4" s="846" t="s">
        <v>2736</v>
      </c>
      <c r="F4" s="846" t="s">
        <v>2737</v>
      </c>
      <c r="G4" s="979" t="s">
        <v>604</v>
      </c>
      <c r="H4" s="978" t="s">
        <v>1586</v>
      </c>
      <c r="I4" s="978" t="s">
        <v>1164</v>
      </c>
      <c r="J4" s="978" t="s">
        <v>429</v>
      </c>
      <c r="K4" s="980" t="s">
        <v>517</v>
      </c>
      <c r="L4" s="439" t="s">
        <v>1592</v>
      </c>
      <c r="M4" s="439" t="s">
        <v>1590</v>
      </c>
      <c r="N4" s="439" t="s">
        <v>1591</v>
      </c>
      <c r="O4" s="480" t="s">
        <v>1594</v>
      </c>
      <c r="P4" s="481"/>
      <c r="Q4" s="482"/>
      <c r="R4" s="510"/>
      <c r="S4" s="510"/>
      <c r="T4" s="510"/>
      <c r="U4" s="510"/>
      <c r="V4" s="510"/>
      <c r="W4" s="510"/>
      <c r="X4" s="512"/>
      <c r="Y4" s="512"/>
      <c r="Z4" s="512"/>
      <c r="AA4" s="512"/>
      <c r="AB4" s="512"/>
      <c r="AC4" s="512"/>
      <c r="AD4" s="512"/>
      <c r="AE4" s="512"/>
      <c r="AF4" s="512"/>
      <c r="AG4" s="571"/>
      <c r="AH4" s="571"/>
      <c r="AI4" s="571"/>
      <c r="AJ4" s="571"/>
      <c r="AK4" s="571"/>
      <c r="AL4" s="571"/>
      <c r="AM4" s="571"/>
    </row>
    <row r="5" spans="1:39" s="122" customFormat="1" ht="30" customHeight="1" thickTop="1">
      <c r="A5" s="1592" t="s">
        <v>1587</v>
      </c>
      <c r="B5" s="1581" t="s">
        <v>879</v>
      </c>
      <c r="C5" s="1593">
        <v>41004</v>
      </c>
      <c r="D5" s="1583">
        <v>46478</v>
      </c>
      <c r="E5" s="1594" t="str">
        <f t="shared" ref="E5:E30" ca="1" si="0">IF(D5&lt;=$T$2,"CADUCADO","VIGENTE")</f>
        <v>VIGENTE</v>
      </c>
      <c r="F5" s="1594" t="str">
        <f t="shared" ref="F5:F30" ca="1" si="1">IF($T$2&gt;=(EDATE(D5,-4)),"ALERTA","OK")</f>
        <v>OK</v>
      </c>
      <c r="G5" s="1581" t="s">
        <v>1278</v>
      </c>
      <c r="H5" s="1595" t="s">
        <v>880</v>
      </c>
      <c r="I5" s="1595" t="s">
        <v>1440</v>
      </c>
      <c r="J5" s="1595" t="s">
        <v>560</v>
      </c>
      <c r="K5" s="1596">
        <v>4001</v>
      </c>
      <c r="M5" s="122" t="str">
        <f>IF(ISNUMBER(FIND("/",$B5,1)),MID($B5,1,FIND("/",$B5,1)-1),$B5)</f>
        <v>D1204-16</v>
      </c>
      <c r="N5" s="122" t="str">
        <f>IF(ISNUMBER(FIND("/",$B5,1)),MID($B5,FIND("/",$B5,1)+1,LEN($B5)),"")</f>
        <v/>
      </c>
      <c r="O5" s="623" t="s">
        <v>1603</v>
      </c>
      <c r="P5" s="623" t="s">
        <v>1590</v>
      </c>
      <c r="Q5" s="624" t="s">
        <v>1595</v>
      </c>
      <c r="R5" s="625"/>
      <c r="S5" s="625"/>
      <c r="T5" s="625"/>
      <c r="U5" s="626"/>
      <c r="V5" s="627">
        <v>2012</v>
      </c>
      <c r="W5" s="628">
        <v>2013</v>
      </c>
      <c r="X5" s="628">
        <v>2014</v>
      </c>
      <c r="Y5" s="628">
        <v>2015</v>
      </c>
      <c r="Z5" s="628">
        <v>2016</v>
      </c>
      <c r="AA5" s="627" t="s">
        <v>2739</v>
      </c>
      <c r="AB5" s="629" t="s">
        <v>1595</v>
      </c>
    </row>
    <row r="6" spans="1:39" s="119" customFormat="1" ht="34.5" customHeight="1">
      <c r="A6" s="1592" t="s">
        <v>1587</v>
      </c>
      <c r="B6" s="1597" t="s">
        <v>904</v>
      </c>
      <c r="C6" s="1593">
        <v>36721</v>
      </c>
      <c r="D6" s="1583">
        <v>46204</v>
      </c>
      <c r="E6" s="1583" t="str">
        <f t="shared" ca="1" si="0"/>
        <v>VIGENTE</v>
      </c>
      <c r="F6" s="1583" t="str">
        <f t="shared" ca="1" si="1"/>
        <v>ALERTA</v>
      </c>
      <c r="G6" s="1584" t="s">
        <v>1279</v>
      </c>
      <c r="H6" s="1595" t="s">
        <v>881</v>
      </c>
      <c r="I6" s="1598" t="s">
        <v>890</v>
      </c>
      <c r="J6" s="1595" t="s">
        <v>533</v>
      </c>
      <c r="K6" s="1596" t="s">
        <v>552</v>
      </c>
      <c r="M6" s="119" t="str">
        <f>IF(ISNUMBER(FIND("/",$B7,1)),MID($B7,1,FIND("/",$B7,1)-1),$B7)</f>
        <v>D0009-11</v>
      </c>
      <c r="N6" s="119" t="str">
        <f>IF(ISNUMBER(FIND("/",$B7,1)),MID($B7,FIND("/",$B7,1)+1,LEN($B7)),"")</f>
        <v/>
      </c>
      <c r="O6" s="146" t="s">
        <v>1587</v>
      </c>
      <c r="P6" s="139"/>
      <c r="Q6" s="140">
        <v>27</v>
      </c>
      <c r="R6" s="118"/>
      <c r="S6" s="118"/>
      <c r="T6" s="118"/>
      <c r="U6" s="549"/>
      <c r="V6" s="553">
        <f>COUNTIFS($C$7:$C$308, "&gt;="&amp;V10, $C$7:$C$308, "&lt;="&amp;V11, $A$7:$A$308, "&lt;&gt;F")</f>
        <v>0</v>
      </c>
      <c r="W6" s="553">
        <f>COUNTIFS($C$7:$C$308, "&gt;="&amp;W10, $C$7:$C$308, "&lt;="&amp;W11, $A$7:$A$308, "&lt;&gt;F")</f>
        <v>0</v>
      </c>
      <c r="X6" s="553">
        <f>COUNTIFS($C$7:$C$308, "&gt;="&amp;X10, $C$7:$C$308, "&lt;="&amp;X11, $A$7:$A$308, "&lt;&gt;F")</f>
        <v>1</v>
      </c>
      <c r="Y6" s="553">
        <f>COUNTIFS($C$7:$C$308, "&gt;="&amp;Y10, $C$7:$C$308, "&lt;="&amp;Y11, $A$7:$A$308, "&lt;&gt;F")</f>
        <v>1</v>
      </c>
      <c r="Z6" s="553">
        <f>COUNTIFS($C$7:$C$308, "&gt;="&amp;Z10, $C$7:$C$308, "&lt;="&amp;Z11, $A$7:$A$308, "&lt;&gt;F")</f>
        <v>0</v>
      </c>
      <c r="AA6" s="553">
        <f>COUNTIFS($C$7:$C$308,"&gt;="&amp;AA10, $C$7:$C$308, "&lt;="&amp;AA11, $A$7:$A$308, "&lt;&gt;F")</f>
        <v>2</v>
      </c>
      <c r="AB6" s="569">
        <f>SUM(V6:Z6)</f>
        <v>2</v>
      </c>
    </row>
    <row r="7" spans="1:39" s="119" customFormat="1" ht="27" customHeight="1">
      <c r="A7" s="1592" t="s">
        <v>1587</v>
      </c>
      <c r="B7" s="1597" t="s">
        <v>905</v>
      </c>
      <c r="C7" s="1593">
        <v>36794</v>
      </c>
      <c r="D7" s="1599">
        <v>47727</v>
      </c>
      <c r="E7" s="1599" t="str">
        <f t="shared" ca="1" si="0"/>
        <v>VIGENTE</v>
      </c>
      <c r="F7" s="1599" t="str">
        <f t="shared" ca="1" si="1"/>
        <v>OK</v>
      </c>
      <c r="G7" s="1584" t="s">
        <v>1278</v>
      </c>
      <c r="H7" s="1595" t="s">
        <v>882</v>
      </c>
      <c r="I7" s="1600" t="s">
        <v>891</v>
      </c>
      <c r="J7" s="1601" t="s">
        <v>553</v>
      </c>
      <c r="K7" s="1602" t="s">
        <v>554</v>
      </c>
      <c r="M7" s="119" t="str">
        <f>IF(ISNUMBER(FIND("/",$B8,1)),MID($B8,1,FIND("/",$B8,1)-1),$B8)</f>
        <v>D9606-21</v>
      </c>
      <c r="N7" s="119" t="str">
        <f>IF(ISNUMBER(FIND("/",$B8,1)),MID($B8,FIND("/",$B8,1)+1,LEN($B8)),"")</f>
        <v/>
      </c>
      <c r="O7" s="141" t="s">
        <v>1593</v>
      </c>
      <c r="P7" s="142"/>
      <c r="Q7" s="143">
        <v>27</v>
      </c>
      <c r="R7" s="118"/>
      <c r="S7" s="118"/>
      <c r="T7" s="118"/>
      <c r="U7" s="550" t="s">
        <v>2740</v>
      </c>
      <c r="V7" s="553">
        <f>COUNTIFS($C$7:$C$308, "&gt;="&amp;V10, $C$7:$C$308, "&lt;="&amp;V11, $A$7:$A$308, "&lt;&gt;F",$G$7:$G$308, "A" )</f>
        <v>0</v>
      </c>
      <c r="W7" s="553">
        <f>COUNTIFS($C$7:$C$308, "&gt;="&amp;W10, $C$7:$C$308, "&lt;="&amp;W11, $A$7:$A$308, "&lt;&gt;F",$G$7:$G$308, "A" )</f>
        <v>0</v>
      </c>
      <c r="X7" s="553">
        <f>COUNTIFS($C$7:$C$308, "&gt;="&amp;X10, $C$7:$C$308, "&lt;="&amp;X11, $A$7:$A$308, "&lt;&gt;F",$G$7:$G$308, "A" )</f>
        <v>0</v>
      </c>
      <c r="Y7" s="553">
        <f>COUNTIFS($C$7:$C$308, "&gt;="&amp;Y10, $C$7:$C$308, "&lt;="&amp;Y11, $A$7:$A$308, "&lt;&gt;F",$G$7:$G$308, "A" )</f>
        <v>0</v>
      </c>
      <c r="Z7" s="553">
        <f>COUNTIFS($C$7:$C$308, "&gt;="&amp;Z10, $C$7:$C$308, "&lt;="&amp;Z11, $A$7:$A$308, "&lt;&gt;F",$G$7:$G$308, "A" )</f>
        <v>0</v>
      </c>
      <c r="AA7" s="553">
        <f>COUNTIFS($C$7:$C$308,"&gt;="&amp;AA11, $C$7:$C$308, "&lt;="&amp;AA12, $A$7:$A$308, "&lt;&gt;F",$G$7:$G$308, "A")</f>
        <v>0</v>
      </c>
      <c r="AB7" s="569">
        <f>SUM(V7:Z7)</f>
        <v>0</v>
      </c>
    </row>
    <row r="8" spans="1:39" s="121" customFormat="1" ht="30" customHeight="1">
      <c r="A8" s="1592" t="s">
        <v>1587</v>
      </c>
      <c r="B8" s="1597" t="s">
        <v>853</v>
      </c>
      <c r="C8" s="1593">
        <v>35233</v>
      </c>
      <c r="D8" s="1599">
        <v>46174</v>
      </c>
      <c r="E8" s="1599" t="str">
        <f t="shared" ca="1" si="0"/>
        <v>CADUCADO</v>
      </c>
      <c r="F8" s="1599" t="str">
        <f t="shared" ca="1" si="1"/>
        <v>ALERTA</v>
      </c>
      <c r="G8" s="1584" t="s">
        <v>1279</v>
      </c>
      <c r="H8" s="1595" t="s">
        <v>802</v>
      </c>
      <c r="I8" s="1598" t="s">
        <v>903</v>
      </c>
      <c r="J8" s="1601" t="s">
        <v>549</v>
      </c>
      <c r="K8" s="1602" t="s">
        <v>550</v>
      </c>
      <c r="L8" s="119"/>
      <c r="M8" s="119" t="str">
        <f>IF(ISNUMBER(FIND("/",$B9,1)),MID($B9,1,FIND("/",$B9,1)-1),$B9)</f>
        <v>D9307-07</v>
      </c>
      <c r="N8" s="119" t="str">
        <f>IF(ISNUMBER(FIND("/",$B9,1)),MID($B9,FIND("/",$B9,1)+1,LEN($B9)),"")</f>
        <v/>
      </c>
      <c r="O8" s="118"/>
      <c r="P8" s="118"/>
      <c r="Q8" s="118"/>
      <c r="R8" s="118"/>
      <c r="S8" s="118"/>
      <c r="T8" s="118"/>
      <c r="U8" s="550" t="s">
        <v>2741</v>
      </c>
      <c r="V8" s="553">
        <f>COUNTIFS($C$7:$C$308, "&gt;="&amp;V10, $C$7:$C$308, "&lt;="&amp;V11, $A$7:$A$308, "&lt;&gt;F",$G$7:$G$308, "B" )</f>
        <v>0</v>
      </c>
      <c r="W8" s="553">
        <f>COUNTIFS($C$7:$C$308, "&gt;="&amp;W10, $C$7:$C$308, "&lt;="&amp;W11, $A$7:$A$308, "&lt;&gt;F",$G$7:$G$308, "B" )</f>
        <v>0</v>
      </c>
      <c r="X8" s="553">
        <f>COUNTIFS($C$7:$C$308, "&gt;="&amp;X10, $C$7:$C$308, "&lt;="&amp;X11, $A$7:$A$308, "&lt;&gt;F",$G$7:$G$308, "B" )</f>
        <v>0</v>
      </c>
      <c r="Y8" s="553">
        <f>COUNTIFS($C$7:$C$308, "&gt;="&amp;Y10, $C$7:$C$308, "&lt;="&amp;Y11, $A$7:$A$308, "&lt;&gt;F",$G$7:$G$308, "B" )</f>
        <v>0</v>
      </c>
      <c r="Z8" s="553">
        <f>COUNTIFS($C$7:$C$308, "&gt;="&amp;Z10, $C$7:$C$308, "&lt;="&amp;Z11, $A$7:$A$308, "&lt;&gt;F",$G$7:$G$308, "B" )</f>
        <v>0</v>
      </c>
      <c r="AA8" s="553">
        <f>COUNTIFS($C$7:$C$308,"&gt;="&amp;AA12, $C$7:$C$308, "&lt;="&amp;AA13, $A$7:$A$308, "&lt;&gt;F",$G$7:$G$308, "A")</f>
        <v>0</v>
      </c>
      <c r="AB8" s="569">
        <f>SUM(V8:Z8)</f>
        <v>0</v>
      </c>
    </row>
    <row r="9" spans="1:39" s="119" customFormat="1">
      <c r="A9" s="1592" t="s">
        <v>1587</v>
      </c>
      <c r="B9" s="1597" t="s">
        <v>845</v>
      </c>
      <c r="C9" s="1593">
        <v>34172</v>
      </c>
      <c r="D9" s="1599">
        <v>46204</v>
      </c>
      <c r="E9" s="1599" t="str">
        <f t="shared" ca="1" si="0"/>
        <v>VIGENTE</v>
      </c>
      <c r="F9" s="1599" t="str">
        <f t="shared" ca="1" si="1"/>
        <v>ALERTA</v>
      </c>
      <c r="G9" s="1584" t="s">
        <v>1279</v>
      </c>
      <c r="H9" s="1595" t="s">
        <v>795</v>
      </c>
      <c r="I9" s="1598" t="s">
        <v>1173</v>
      </c>
      <c r="J9" s="1595" t="s">
        <v>533</v>
      </c>
      <c r="K9" s="1596" t="s">
        <v>538</v>
      </c>
      <c r="M9" s="119" t="e">
        <f>IF(ISNUMBER(FIND("/",#REF!,1)),MID(#REF!,1,FIND("/",#REF!,1)-1),#REF!)</f>
        <v>#REF!</v>
      </c>
      <c r="N9" s="119" t="str">
        <f>IF(ISNUMBER(FIND("/",#REF!,1)),MID(#REF!,FIND("/",#REF!,1)+1,LEN(#REF!)),"")</f>
        <v/>
      </c>
      <c r="O9" s="118"/>
      <c r="P9" s="118"/>
      <c r="Q9" s="118"/>
      <c r="R9" s="118"/>
      <c r="S9" s="118"/>
      <c r="T9" s="118"/>
      <c r="U9" s="550" t="s">
        <v>2742</v>
      </c>
      <c r="V9" s="553">
        <f>COUNTIFS($C$7:$C$308, "&gt;="&amp;V10, $C$7:$C$308, "&lt;="&amp;V11, $A$7:$A$308, "&lt;&gt;F",$G$7:$G$308, "C" )</f>
        <v>0</v>
      </c>
      <c r="W9" s="553">
        <f>COUNTIFS($C$7:$C$308, "&gt;="&amp;W10, $C$7:$C$308, "&lt;="&amp;W11, $A$7:$A$308, "&lt;&gt;F",$G$7:$G$308, "C" )</f>
        <v>0</v>
      </c>
      <c r="X9" s="553">
        <f>COUNTIFS($C$7:$C$308, "&gt;="&amp;X10, $C$7:$C$308, "&lt;="&amp;X11, $A$7:$A$308, "&lt;&gt;F",$G$7:$G$308, "C" )</f>
        <v>0</v>
      </c>
      <c r="Y9" s="553">
        <f>COUNTIFS($C$7:$C$308, "&gt;="&amp;Y10, $C$7:$C$308, "&lt;="&amp;Y11, $A$7:$A$308, "&lt;&gt;F",$G$7:$G$308, "C" )</f>
        <v>1</v>
      </c>
      <c r="Z9" s="553">
        <f>COUNTIFS($C$7:$C$308, "&gt;="&amp;Z10, $C$7:$C$308, "&lt;="&amp;Z11, $A$7:$A$308, "&lt;&gt;F",$G$7:$G$308, "C" )</f>
        <v>0</v>
      </c>
      <c r="AA9" s="553">
        <f>COUNTIFS($C$7:$C$308,"&gt;="&amp;AA13, $C$7:$C$308, "&lt;="&amp;AA14, $A$7:$A$308, "&lt;&gt;F",$G$7:$G$308, "A")</f>
        <v>0</v>
      </c>
      <c r="AB9" s="569">
        <f>SUM(V9:Z9)</f>
        <v>1</v>
      </c>
    </row>
    <row r="10" spans="1:39" s="122" customFormat="1" ht="33" customHeight="1">
      <c r="A10" s="1592" t="s">
        <v>1587</v>
      </c>
      <c r="B10" s="1597" t="s">
        <v>906</v>
      </c>
      <c r="C10" s="1593">
        <v>37129</v>
      </c>
      <c r="D10" s="1599">
        <v>46265</v>
      </c>
      <c r="E10" s="1599" t="str">
        <f t="shared" ca="1" si="0"/>
        <v>VIGENTE</v>
      </c>
      <c r="F10" s="1599" t="str">
        <f t="shared" ca="1" si="1"/>
        <v>ALERTA</v>
      </c>
      <c r="G10" s="1584" t="s">
        <v>1278</v>
      </c>
      <c r="H10" s="1595" t="s">
        <v>883</v>
      </c>
      <c r="I10" s="1598" t="s">
        <v>892</v>
      </c>
      <c r="J10" s="1595" t="s">
        <v>2143</v>
      </c>
      <c r="K10" s="1596" t="s">
        <v>2144</v>
      </c>
      <c r="M10" s="122" t="str">
        <f t="shared" ref="M10:M31" si="2">IF(ISNUMBER(FIND("/",$B11,1)),MID($B11,1,FIND("/",$B11,1)-1),$B11)</f>
        <v>D9402-07</v>
      </c>
      <c r="N10" s="122" t="str">
        <f t="shared" ref="N10:N31" si="3">IF(ISNUMBER(FIND("/",$B11,1)),MID($B11,FIND("/",$B11,1)+1,LEN($B11)),"")</f>
        <v/>
      </c>
      <c r="O10" s="625"/>
      <c r="P10" s="625"/>
      <c r="Q10" s="625"/>
      <c r="R10" s="625"/>
      <c r="S10" s="625"/>
      <c r="T10" s="625"/>
      <c r="U10" s="594"/>
      <c r="V10" s="596">
        <v>40909</v>
      </c>
      <c r="W10" s="596">
        <v>41275</v>
      </c>
      <c r="X10" s="596">
        <v>41640</v>
      </c>
      <c r="Y10" s="596">
        <v>42005</v>
      </c>
      <c r="Z10" s="596">
        <v>42370</v>
      </c>
      <c r="AA10" s="596">
        <v>40909</v>
      </c>
      <c r="AB10" s="594"/>
    </row>
    <row r="11" spans="1:39" s="119" customFormat="1">
      <c r="A11" s="1592" t="s">
        <v>1587</v>
      </c>
      <c r="B11" s="1584" t="s">
        <v>847</v>
      </c>
      <c r="C11" s="1593">
        <v>34374</v>
      </c>
      <c r="D11" s="1583">
        <v>46419</v>
      </c>
      <c r="E11" s="1583" t="str">
        <f t="shared" ca="1" si="0"/>
        <v>VIGENTE</v>
      </c>
      <c r="F11" s="1583" t="str">
        <f t="shared" ca="1" si="1"/>
        <v>OK</v>
      </c>
      <c r="G11" s="1584" t="s">
        <v>1278</v>
      </c>
      <c r="H11" s="1595" t="s">
        <v>797</v>
      </c>
      <c r="I11" s="1598" t="s">
        <v>5015</v>
      </c>
      <c r="J11" s="1601" t="s">
        <v>536</v>
      </c>
      <c r="K11" s="1602" t="s">
        <v>540</v>
      </c>
      <c r="M11" s="119" t="str">
        <f t="shared" si="2"/>
        <v>D0205-11</v>
      </c>
      <c r="N11" s="119" t="str">
        <f t="shared" si="3"/>
        <v/>
      </c>
      <c r="O11" s="118"/>
      <c r="P11" s="118"/>
      <c r="Q11" s="118"/>
      <c r="R11" s="118"/>
      <c r="S11" s="118"/>
      <c r="T11" s="118"/>
      <c r="U11" s="2"/>
      <c r="V11" s="543">
        <v>41274</v>
      </c>
      <c r="W11" s="543">
        <v>41639</v>
      </c>
      <c r="X11" s="543">
        <v>42004</v>
      </c>
      <c r="Y11" s="543">
        <v>42369</v>
      </c>
      <c r="Z11" s="543">
        <v>42735</v>
      </c>
      <c r="AA11" s="543">
        <v>42735</v>
      </c>
      <c r="AB11" s="2"/>
    </row>
    <row r="12" spans="1:39" s="122" customFormat="1" ht="30" customHeight="1">
      <c r="A12" s="1592" t="s">
        <v>1587</v>
      </c>
      <c r="B12" s="1584" t="s">
        <v>907</v>
      </c>
      <c r="C12" s="1593">
        <v>37382</v>
      </c>
      <c r="D12" s="1599">
        <v>46508</v>
      </c>
      <c r="E12" s="1599" t="str">
        <f t="shared" ca="1" si="0"/>
        <v>VIGENTE</v>
      </c>
      <c r="F12" s="1599" t="str">
        <f t="shared" ca="1" si="1"/>
        <v>OK</v>
      </c>
      <c r="G12" s="1584" t="s">
        <v>1278</v>
      </c>
      <c r="H12" s="1595" t="s">
        <v>884</v>
      </c>
      <c r="I12" s="1598" t="s">
        <v>893</v>
      </c>
      <c r="J12" s="1598" t="s">
        <v>2146</v>
      </c>
      <c r="K12" s="1603" t="s">
        <v>2145</v>
      </c>
      <c r="M12" s="122" t="str">
        <f t="shared" si="2"/>
        <v>D9401-06</v>
      </c>
      <c r="N12" s="122" t="str">
        <f t="shared" si="3"/>
        <v/>
      </c>
      <c r="O12" s="625"/>
      <c r="P12" s="625"/>
      <c r="Q12" s="625"/>
      <c r="R12" s="625"/>
      <c r="S12" s="625"/>
      <c r="T12" s="625"/>
      <c r="U12" s="625"/>
      <c r="V12" s="625"/>
      <c r="W12" s="625"/>
    </row>
    <row r="13" spans="1:39" s="122" customFormat="1" ht="30" customHeight="1">
      <c r="A13" s="1592" t="s">
        <v>1587</v>
      </c>
      <c r="B13" s="1584" t="s">
        <v>846</v>
      </c>
      <c r="C13" s="1593">
        <v>34365</v>
      </c>
      <c r="D13" s="1583">
        <v>46539</v>
      </c>
      <c r="E13" s="1583" t="str">
        <f t="shared" ca="1" si="0"/>
        <v>VIGENTE</v>
      </c>
      <c r="F13" s="1583" t="str">
        <f t="shared" ca="1" si="1"/>
        <v>OK</v>
      </c>
      <c r="G13" s="1584" t="s">
        <v>1277</v>
      </c>
      <c r="H13" s="1595" t="s">
        <v>796</v>
      </c>
      <c r="I13" s="1598" t="s">
        <v>1174</v>
      </c>
      <c r="J13" s="1601" t="s">
        <v>536</v>
      </c>
      <c r="K13" s="1602" t="s">
        <v>539</v>
      </c>
      <c r="M13" s="122" t="str">
        <f t="shared" si="2"/>
        <v>D9406-14</v>
      </c>
      <c r="N13" s="122" t="str">
        <f t="shared" si="3"/>
        <v/>
      </c>
      <c r="O13" s="625"/>
      <c r="P13" s="625"/>
      <c r="Q13" s="625"/>
      <c r="R13" s="625"/>
      <c r="S13" s="625"/>
      <c r="T13" s="625"/>
      <c r="U13" s="625"/>
      <c r="V13" s="625"/>
      <c r="W13" s="625"/>
    </row>
    <row r="14" spans="1:39" s="122" customFormat="1" ht="30.75" customHeight="1">
      <c r="A14" s="1592" t="s">
        <v>1587</v>
      </c>
      <c r="B14" s="1584" t="s">
        <v>849</v>
      </c>
      <c r="C14" s="1593">
        <v>34499</v>
      </c>
      <c r="D14" s="1583">
        <v>46539</v>
      </c>
      <c r="E14" s="1583" t="str">
        <f t="shared" ca="1" si="0"/>
        <v>VIGENTE</v>
      </c>
      <c r="F14" s="1583" t="str">
        <f t="shared" ca="1" si="1"/>
        <v>OK</v>
      </c>
      <c r="G14" s="1584" t="s">
        <v>1277</v>
      </c>
      <c r="H14" s="1595" t="s">
        <v>799</v>
      </c>
      <c r="I14" s="1598" t="s">
        <v>1176</v>
      </c>
      <c r="J14" s="1601" t="s">
        <v>543</v>
      </c>
      <c r="K14" s="1602" t="s">
        <v>544</v>
      </c>
      <c r="M14" s="122" t="str">
        <f t="shared" si="2"/>
        <v>D9406-15</v>
      </c>
      <c r="N14" s="122" t="str">
        <f t="shared" si="3"/>
        <v/>
      </c>
      <c r="O14" s="625"/>
      <c r="P14" s="625"/>
      <c r="Q14" s="625"/>
      <c r="R14" s="625"/>
      <c r="S14" s="625"/>
      <c r="T14" s="625"/>
      <c r="U14" s="625"/>
      <c r="V14" s="625"/>
      <c r="W14" s="625"/>
    </row>
    <row r="15" spans="1:39" s="122" customFormat="1" ht="24" customHeight="1">
      <c r="A15" s="1592" t="s">
        <v>1587</v>
      </c>
      <c r="B15" s="1584" t="s">
        <v>850</v>
      </c>
      <c r="C15" s="1593">
        <v>34499</v>
      </c>
      <c r="D15" s="1583">
        <v>46539</v>
      </c>
      <c r="E15" s="1583" t="str">
        <f t="shared" ca="1" si="0"/>
        <v>VIGENTE</v>
      </c>
      <c r="F15" s="1583" t="str">
        <f t="shared" ca="1" si="1"/>
        <v>OK</v>
      </c>
      <c r="G15" s="1584" t="s">
        <v>1278</v>
      </c>
      <c r="H15" s="1595" t="s">
        <v>4494</v>
      </c>
      <c r="I15" s="1598" t="s">
        <v>1177</v>
      </c>
      <c r="J15" s="1601" t="s">
        <v>536</v>
      </c>
      <c r="K15" s="1602" t="s">
        <v>545</v>
      </c>
      <c r="M15" s="122" t="str">
        <f t="shared" si="2"/>
        <v>D0206-18</v>
      </c>
      <c r="N15" s="122" t="str">
        <f t="shared" si="3"/>
        <v/>
      </c>
      <c r="O15" s="625"/>
      <c r="P15" s="625"/>
      <c r="Q15" s="625"/>
      <c r="R15" s="625"/>
      <c r="S15" s="625"/>
      <c r="T15" s="625"/>
      <c r="U15" s="625"/>
      <c r="V15" s="625"/>
      <c r="W15" s="625"/>
    </row>
    <row r="16" spans="1:39" s="122" customFormat="1" ht="18" customHeight="1">
      <c r="A16" s="1592" t="s">
        <v>1587</v>
      </c>
      <c r="B16" s="1584" t="s">
        <v>908</v>
      </c>
      <c r="C16" s="1593">
        <v>37424</v>
      </c>
      <c r="D16" s="1583">
        <v>46539</v>
      </c>
      <c r="E16" s="1583" t="str">
        <f t="shared" ca="1" si="0"/>
        <v>VIGENTE</v>
      </c>
      <c r="F16" s="1583" t="str">
        <f t="shared" ca="1" si="1"/>
        <v>OK</v>
      </c>
      <c r="G16" s="1584" t="s">
        <v>1279</v>
      </c>
      <c r="H16" s="1595" t="s">
        <v>885</v>
      </c>
      <c r="I16" s="1598" t="s">
        <v>894</v>
      </c>
      <c r="J16" s="1601" t="s">
        <v>555</v>
      </c>
      <c r="K16" s="1602" t="s">
        <v>556</v>
      </c>
      <c r="M16" s="122" t="str">
        <f t="shared" si="2"/>
        <v>D9306-04</v>
      </c>
      <c r="N16" s="122" t="str">
        <f t="shared" si="3"/>
        <v/>
      </c>
      <c r="O16" s="625"/>
      <c r="P16" s="625"/>
      <c r="Q16" s="625"/>
      <c r="R16" s="625"/>
      <c r="S16" s="625"/>
      <c r="T16" s="625"/>
      <c r="U16" s="625"/>
      <c r="V16" s="625"/>
      <c r="W16" s="625"/>
    </row>
    <row r="17" spans="1:32" s="122" customFormat="1" ht="18" customHeight="1">
      <c r="A17" s="1592" t="s">
        <v>1587</v>
      </c>
      <c r="B17" s="1584" t="s">
        <v>844</v>
      </c>
      <c r="C17" s="1593">
        <v>34148</v>
      </c>
      <c r="D17" s="1583">
        <v>46568</v>
      </c>
      <c r="E17" s="1583" t="str">
        <f t="shared" ca="1" si="0"/>
        <v>VIGENTE</v>
      </c>
      <c r="F17" s="1583" t="str">
        <f t="shared" ca="1" si="1"/>
        <v>OK</v>
      </c>
      <c r="G17" s="1584" t="s">
        <v>1278</v>
      </c>
      <c r="H17" s="1595" t="s">
        <v>794</v>
      </c>
      <c r="I17" s="1598" t="s">
        <v>3162</v>
      </c>
      <c r="J17" s="1601" t="s">
        <v>536</v>
      </c>
      <c r="K17" s="1602" t="s">
        <v>537</v>
      </c>
      <c r="M17" s="122" t="str">
        <f t="shared" si="2"/>
        <v>D0207-25</v>
      </c>
      <c r="N17" s="122" t="str">
        <f t="shared" si="3"/>
        <v/>
      </c>
      <c r="O17" s="625"/>
      <c r="P17" s="625"/>
      <c r="Q17" s="625"/>
      <c r="R17" s="625"/>
      <c r="S17" s="625"/>
      <c r="T17" s="625"/>
      <c r="U17" s="625"/>
      <c r="V17" s="625"/>
      <c r="W17" s="625"/>
    </row>
    <row r="18" spans="1:32" s="697" customFormat="1" ht="33.75" customHeight="1">
      <c r="A18" s="1592" t="s">
        <v>1587</v>
      </c>
      <c r="B18" s="1584" t="s">
        <v>909</v>
      </c>
      <c r="C18" s="1593">
        <v>37455</v>
      </c>
      <c r="D18" s="1583">
        <v>46569</v>
      </c>
      <c r="E18" s="1583" t="str">
        <f t="shared" ca="1" si="0"/>
        <v>VIGENTE</v>
      </c>
      <c r="F18" s="1583" t="str">
        <f t="shared" ca="1" si="1"/>
        <v>OK</v>
      </c>
      <c r="G18" s="1581" t="s">
        <v>1278</v>
      </c>
      <c r="H18" s="1595" t="s">
        <v>886</v>
      </c>
      <c r="I18" s="1598" t="s">
        <v>895</v>
      </c>
      <c r="J18" s="1601" t="s">
        <v>546</v>
      </c>
      <c r="K18" s="1602" t="s">
        <v>557</v>
      </c>
      <c r="L18" s="122"/>
      <c r="M18" s="122" t="str">
        <f t="shared" si="2"/>
        <v>D9301-01</v>
      </c>
      <c r="N18" s="122" t="str">
        <f t="shared" si="3"/>
        <v/>
      </c>
      <c r="O18" s="625"/>
      <c r="P18" s="625"/>
      <c r="Q18" s="625"/>
      <c r="R18" s="625"/>
      <c r="S18" s="625"/>
      <c r="T18" s="625"/>
      <c r="U18" s="625"/>
      <c r="V18" s="625"/>
      <c r="W18" s="625"/>
      <c r="X18" s="129"/>
      <c r="Y18" s="129"/>
      <c r="Z18" s="129"/>
      <c r="AA18" s="129"/>
      <c r="AB18" s="129"/>
      <c r="AC18" s="129"/>
      <c r="AD18" s="129"/>
      <c r="AE18" s="129"/>
      <c r="AF18" s="129"/>
    </row>
    <row r="19" spans="1:32" s="119" customFormat="1" ht="36.75" customHeight="1">
      <c r="A19" s="1592" t="s">
        <v>1587</v>
      </c>
      <c r="B19" s="1584" t="s">
        <v>843</v>
      </c>
      <c r="C19" s="1593">
        <v>33997</v>
      </c>
      <c r="D19" s="1583">
        <v>46630</v>
      </c>
      <c r="E19" s="1583" t="str">
        <f t="shared" ca="1" si="0"/>
        <v>VIGENTE</v>
      </c>
      <c r="F19" s="1583" t="str">
        <f t="shared" ca="1" si="1"/>
        <v>OK</v>
      </c>
      <c r="G19" s="1584" t="s">
        <v>1279</v>
      </c>
      <c r="H19" s="1595" t="s">
        <v>793</v>
      </c>
      <c r="I19" s="1598" t="s">
        <v>1203</v>
      </c>
      <c r="J19" s="1595" t="s">
        <v>3177</v>
      </c>
      <c r="K19" s="1596" t="s">
        <v>535</v>
      </c>
      <c r="M19" s="119" t="str">
        <f t="shared" si="2"/>
        <v>D9501-01</v>
      </c>
      <c r="N19" s="119" t="str">
        <f t="shared" si="3"/>
        <v/>
      </c>
      <c r="O19" s="118"/>
      <c r="P19" s="118"/>
      <c r="Q19" s="118"/>
      <c r="R19" s="118"/>
      <c r="S19" s="118"/>
      <c r="T19" s="118"/>
      <c r="U19" s="118"/>
      <c r="V19" s="118"/>
      <c r="W19" s="118"/>
    </row>
    <row r="20" spans="1:32" s="119" customFormat="1" ht="25.5" customHeight="1">
      <c r="A20" s="1592" t="s">
        <v>1587</v>
      </c>
      <c r="B20" s="1584" t="s">
        <v>851</v>
      </c>
      <c r="C20" s="1593">
        <v>34727</v>
      </c>
      <c r="D20" s="1599">
        <v>46753</v>
      </c>
      <c r="E20" s="1599" t="str">
        <f t="shared" ca="1" si="0"/>
        <v>VIGENTE</v>
      </c>
      <c r="F20" s="1599" t="str">
        <f t="shared" ca="1" si="1"/>
        <v>OK</v>
      </c>
      <c r="G20" s="1584" t="s">
        <v>1278</v>
      </c>
      <c r="H20" s="1595" t="s">
        <v>800</v>
      </c>
      <c r="I20" s="1598" t="s">
        <v>1178</v>
      </c>
      <c r="J20" s="1601" t="s">
        <v>546</v>
      </c>
      <c r="K20" s="1602" t="s">
        <v>547</v>
      </c>
      <c r="M20" s="119" t="str">
        <f t="shared" si="2"/>
        <v>D9402-10</v>
      </c>
      <c r="N20" s="119" t="str">
        <f t="shared" si="3"/>
        <v/>
      </c>
      <c r="O20" s="118"/>
      <c r="P20" s="118"/>
      <c r="Q20" s="118"/>
      <c r="R20" s="118"/>
      <c r="S20" s="118"/>
      <c r="T20" s="118"/>
      <c r="U20" s="118"/>
      <c r="V20" s="118"/>
      <c r="W20" s="118"/>
    </row>
    <row r="21" spans="1:32" s="119" customFormat="1">
      <c r="A21" s="1592" t="s">
        <v>1587</v>
      </c>
      <c r="B21" s="1584" t="s">
        <v>848</v>
      </c>
      <c r="C21" s="1593">
        <v>34393</v>
      </c>
      <c r="D21" s="1599">
        <v>46784</v>
      </c>
      <c r="E21" s="1599" t="str">
        <f t="shared" ca="1" si="0"/>
        <v>VIGENTE</v>
      </c>
      <c r="F21" s="1599" t="str">
        <f t="shared" ca="1" si="1"/>
        <v>OK</v>
      </c>
      <c r="G21" s="1584" t="s">
        <v>1278</v>
      </c>
      <c r="H21" s="1595" t="s">
        <v>798</v>
      </c>
      <c r="I21" s="1598" t="s">
        <v>1175</v>
      </c>
      <c r="J21" s="1595" t="s">
        <v>541</v>
      </c>
      <c r="K21" s="1596" t="s">
        <v>542</v>
      </c>
      <c r="M21" s="119" t="str">
        <f t="shared" si="2"/>
        <v>D0304-09</v>
      </c>
      <c r="N21" s="119" t="str">
        <f t="shared" si="3"/>
        <v/>
      </c>
      <c r="O21" s="118"/>
      <c r="P21" s="118"/>
      <c r="Q21" s="118"/>
      <c r="R21" s="118"/>
      <c r="S21" s="118"/>
      <c r="T21" s="118"/>
      <c r="U21" s="118"/>
      <c r="V21" s="118"/>
      <c r="W21" s="118"/>
    </row>
    <row r="22" spans="1:32" s="119" customFormat="1" ht="21.75" customHeight="1">
      <c r="A22" s="1592" t="s">
        <v>1587</v>
      </c>
      <c r="B22" s="1597" t="s">
        <v>910</v>
      </c>
      <c r="C22" s="1593">
        <v>37729</v>
      </c>
      <c r="D22" s="1599">
        <v>46844</v>
      </c>
      <c r="E22" s="1599" t="str">
        <f t="shared" ca="1" si="0"/>
        <v>VIGENTE</v>
      </c>
      <c r="F22" s="1599" t="str">
        <f t="shared" ca="1" si="1"/>
        <v>OK</v>
      </c>
      <c r="G22" s="1584" t="s">
        <v>1279</v>
      </c>
      <c r="H22" s="1595" t="s">
        <v>887</v>
      </c>
      <c r="I22" s="1604" t="s">
        <v>198</v>
      </c>
      <c r="J22" s="1601" t="s">
        <v>3541</v>
      </c>
      <c r="K22" s="1602" t="s">
        <v>3542</v>
      </c>
      <c r="M22" s="119" t="str">
        <f t="shared" si="2"/>
        <v>D9506-10</v>
      </c>
      <c r="N22" s="119" t="str">
        <f t="shared" si="3"/>
        <v/>
      </c>
      <c r="O22" s="118"/>
      <c r="P22" s="118"/>
      <c r="Q22" s="118"/>
      <c r="R22" s="118"/>
      <c r="S22" s="118"/>
      <c r="T22" s="118"/>
      <c r="U22" s="118"/>
      <c r="V22" s="118"/>
      <c r="W22" s="118"/>
    </row>
    <row r="23" spans="1:32" s="119" customFormat="1" ht="30" customHeight="1">
      <c r="A23" s="1592" t="s">
        <v>1587</v>
      </c>
      <c r="B23" s="1584" t="s">
        <v>852</v>
      </c>
      <c r="C23" s="1593">
        <v>34855</v>
      </c>
      <c r="D23" s="1599">
        <v>46905</v>
      </c>
      <c r="E23" s="1599" t="str">
        <f t="shared" ca="1" si="0"/>
        <v>VIGENTE</v>
      </c>
      <c r="F23" s="1599" t="str">
        <f t="shared" ca="1" si="1"/>
        <v>OK</v>
      </c>
      <c r="G23" s="1584" t="s">
        <v>1278</v>
      </c>
      <c r="H23" s="1595" t="s">
        <v>801</v>
      </c>
      <c r="I23" s="1598" t="s">
        <v>902</v>
      </c>
      <c r="J23" s="1601" t="s">
        <v>543</v>
      </c>
      <c r="K23" s="1602" t="s">
        <v>548</v>
      </c>
      <c r="M23" s="119" t="str">
        <f t="shared" si="2"/>
        <v>D0308-14</v>
      </c>
      <c r="N23" s="119" t="str">
        <f t="shared" si="3"/>
        <v/>
      </c>
      <c r="O23" s="118"/>
      <c r="P23" s="118"/>
      <c r="Q23" s="118"/>
      <c r="R23" s="118"/>
      <c r="S23" s="118"/>
      <c r="T23" s="118"/>
      <c r="U23" s="118"/>
      <c r="V23" s="118"/>
      <c r="W23" s="118"/>
    </row>
    <row r="24" spans="1:32" s="119" customFormat="1">
      <c r="A24" s="1592" t="s">
        <v>1587</v>
      </c>
      <c r="B24" s="1584" t="s">
        <v>911</v>
      </c>
      <c r="C24" s="1593">
        <v>37846</v>
      </c>
      <c r="D24" s="1599">
        <v>46966</v>
      </c>
      <c r="E24" s="1599" t="str">
        <f t="shared" ca="1" si="0"/>
        <v>VIGENTE</v>
      </c>
      <c r="F24" s="1599" t="str">
        <f t="shared" ca="1" si="1"/>
        <v>OK</v>
      </c>
      <c r="G24" s="1584" t="s">
        <v>1278</v>
      </c>
      <c r="H24" s="1595" t="s">
        <v>4504</v>
      </c>
      <c r="I24" s="1598" t="s">
        <v>1066</v>
      </c>
      <c r="J24" s="1595" t="s">
        <v>2141</v>
      </c>
      <c r="K24" s="1596" t="s">
        <v>2142</v>
      </c>
      <c r="M24" s="119" t="str">
        <f t="shared" si="2"/>
        <v>D0308-17</v>
      </c>
      <c r="N24" s="119" t="str">
        <f t="shared" si="3"/>
        <v/>
      </c>
      <c r="O24" s="118"/>
      <c r="P24" s="118"/>
      <c r="Q24" s="118"/>
      <c r="R24" s="118"/>
      <c r="S24" s="118"/>
      <c r="T24" s="118"/>
      <c r="U24" s="118"/>
      <c r="V24" s="118"/>
      <c r="W24" s="118"/>
    </row>
    <row r="25" spans="1:32" s="119" customFormat="1">
      <c r="A25" s="1592" t="s">
        <v>1587</v>
      </c>
      <c r="B25" s="1584" t="s">
        <v>912</v>
      </c>
      <c r="C25" s="1593">
        <v>37862</v>
      </c>
      <c r="D25" s="1599">
        <v>46966</v>
      </c>
      <c r="E25" s="1599" t="str">
        <f t="shared" ca="1" si="0"/>
        <v>VIGENTE</v>
      </c>
      <c r="F25" s="1599" t="str">
        <f t="shared" ca="1" si="1"/>
        <v>OK</v>
      </c>
      <c r="G25" s="1584" t="s">
        <v>1278</v>
      </c>
      <c r="H25" s="1595" t="s">
        <v>888</v>
      </c>
      <c r="I25" s="1598" t="s">
        <v>1486</v>
      </c>
      <c r="J25" s="1601" t="s">
        <v>543</v>
      </c>
      <c r="K25" s="1602" t="s">
        <v>558</v>
      </c>
      <c r="M25" s="119" t="str">
        <f t="shared" si="2"/>
        <v>D9212-13</v>
      </c>
      <c r="N25" s="119" t="str">
        <f t="shared" si="3"/>
        <v/>
      </c>
      <c r="O25" s="118"/>
      <c r="P25" s="118"/>
      <c r="Q25" s="118"/>
      <c r="R25" s="118"/>
      <c r="S25" s="118"/>
      <c r="T25" s="118"/>
      <c r="U25" s="118"/>
      <c r="V25" s="118"/>
      <c r="W25" s="118"/>
    </row>
    <row r="26" spans="1:32" s="119" customFormat="1" ht="30" customHeight="1">
      <c r="A26" s="1592" t="s">
        <v>1587</v>
      </c>
      <c r="B26" s="1584" t="s">
        <v>841</v>
      </c>
      <c r="C26" s="1593">
        <v>33940</v>
      </c>
      <c r="D26" s="1599">
        <v>47118</v>
      </c>
      <c r="E26" s="1599" t="str">
        <f t="shared" ca="1" si="0"/>
        <v>VIGENTE</v>
      </c>
      <c r="F26" s="1599" t="str">
        <f t="shared" ca="1" si="1"/>
        <v>OK</v>
      </c>
      <c r="G26" s="1605" t="s">
        <v>1277</v>
      </c>
      <c r="H26" s="1595" t="s">
        <v>791</v>
      </c>
      <c r="I26" s="1598" t="s">
        <v>1201</v>
      </c>
      <c r="J26" s="1595" t="s">
        <v>534</v>
      </c>
      <c r="K26" s="1596" t="s">
        <v>531</v>
      </c>
      <c r="M26" s="119" t="str">
        <f t="shared" si="2"/>
        <v>D9212-16</v>
      </c>
      <c r="N26" s="119" t="str">
        <f t="shared" si="3"/>
        <v/>
      </c>
      <c r="O26" s="118"/>
      <c r="P26" s="118"/>
      <c r="Q26" s="118"/>
      <c r="R26" s="118"/>
      <c r="S26" s="118"/>
      <c r="T26" s="118"/>
      <c r="U26" s="118"/>
      <c r="V26" s="118"/>
      <c r="W26" s="118"/>
    </row>
    <row r="27" spans="1:32" s="119" customFormat="1" ht="30" customHeight="1">
      <c r="A27" s="1592" t="s">
        <v>1587</v>
      </c>
      <c r="B27" s="1584" t="s">
        <v>842</v>
      </c>
      <c r="C27" s="1593">
        <v>33961</v>
      </c>
      <c r="D27" s="1599">
        <v>47118</v>
      </c>
      <c r="E27" s="1599" t="str">
        <f t="shared" ca="1" si="0"/>
        <v>VIGENTE</v>
      </c>
      <c r="F27" s="1599" t="str">
        <f t="shared" ca="1" si="1"/>
        <v>OK</v>
      </c>
      <c r="G27" s="1584" t="s">
        <v>1278</v>
      </c>
      <c r="H27" s="1595" t="s">
        <v>792</v>
      </c>
      <c r="I27" s="1598" t="s">
        <v>1202</v>
      </c>
      <c r="J27" s="1595" t="s">
        <v>533</v>
      </c>
      <c r="K27" s="1602" t="s">
        <v>532</v>
      </c>
      <c r="M27" s="119" t="str">
        <f t="shared" si="2"/>
        <v>D0907-16</v>
      </c>
      <c r="N27" s="119" t="str">
        <f t="shared" si="3"/>
        <v/>
      </c>
      <c r="O27" s="118"/>
      <c r="P27" s="118"/>
      <c r="Q27" s="118"/>
      <c r="R27" s="118"/>
      <c r="S27" s="118"/>
      <c r="T27" s="118"/>
      <c r="U27" s="118"/>
      <c r="V27" s="118"/>
      <c r="W27" s="118"/>
    </row>
    <row r="28" spans="1:32" s="119" customFormat="1" ht="21" customHeight="1">
      <c r="A28" s="1592" t="s">
        <v>1587</v>
      </c>
      <c r="B28" s="1584" t="s">
        <v>913</v>
      </c>
      <c r="C28" s="1593">
        <v>40000</v>
      </c>
      <c r="D28" s="1599">
        <v>47300</v>
      </c>
      <c r="E28" s="1599" t="str">
        <f t="shared" ca="1" si="0"/>
        <v>VIGENTE</v>
      </c>
      <c r="F28" s="1599" t="str">
        <f t="shared" ca="1" si="1"/>
        <v>OK</v>
      </c>
      <c r="G28" s="1584" t="s">
        <v>1277</v>
      </c>
      <c r="H28" s="1595" t="s">
        <v>889</v>
      </c>
      <c r="I28" s="1598" t="s">
        <v>1347</v>
      </c>
      <c r="J28" s="1601" t="s">
        <v>543</v>
      </c>
      <c r="K28" s="1602" t="s">
        <v>559</v>
      </c>
      <c r="M28" s="119" t="str">
        <f t="shared" si="2"/>
        <v>D9909-09</v>
      </c>
      <c r="N28" s="119" t="str">
        <f t="shared" si="3"/>
        <v/>
      </c>
      <c r="O28" s="118"/>
      <c r="P28" s="118"/>
      <c r="Q28" s="118"/>
      <c r="R28" s="118"/>
      <c r="S28" s="118"/>
      <c r="T28" s="118"/>
      <c r="U28" s="118"/>
      <c r="V28" s="118"/>
      <c r="W28" s="118"/>
    </row>
    <row r="29" spans="1:32" s="119" customFormat="1">
      <c r="A29" s="1592" t="s">
        <v>1587</v>
      </c>
      <c r="B29" s="1584" t="s">
        <v>854</v>
      </c>
      <c r="C29" s="1593" t="s">
        <v>926</v>
      </c>
      <c r="D29" s="1599">
        <v>47362</v>
      </c>
      <c r="E29" s="1599" t="str">
        <f t="shared" ca="1" si="0"/>
        <v>VIGENTE</v>
      </c>
      <c r="F29" s="1599" t="str">
        <f t="shared" ca="1" si="1"/>
        <v>OK</v>
      </c>
      <c r="G29" s="1584" t="s">
        <v>1279</v>
      </c>
      <c r="H29" s="1595" t="s">
        <v>803</v>
      </c>
      <c r="I29" s="1598" t="s">
        <v>3196</v>
      </c>
      <c r="J29" s="1606" t="s">
        <v>536</v>
      </c>
      <c r="K29" s="1602" t="s">
        <v>551</v>
      </c>
      <c r="M29" s="119" t="str">
        <f t="shared" si="2"/>
        <v>D1410-35</v>
      </c>
      <c r="N29" s="119" t="str">
        <f t="shared" si="3"/>
        <v/>
      </c>
      <c r="O29" s="118"/>
      <c r="P29" s="118"/>
      <c r="Q29" s="118"/>
      <c r="R29" s="118"/>
      <c r="S29" s="118"/>
      <c r="T29" s="118"/>
      <c r="U29" s="118"/>
      <c r="V29" s="118"/>
      <c r="W29" s="118"/>
    </row>
    <row r="30" spans="1:32" s="119" customFormat="1">
      <c r="A30" s="1592" t="s">
        <v>1587</v>
      </c>
      <c r="B30" s="1607" t="s">
        <v>1807</v>
      </c>
      <c r="C30" s="1608">
        <v>41914</v>
      </c>
      <c r="D30" s="1599">
        <v>47392</v>
      </c>
      <c r="E30" s="1599" t="str">
        <f t="shared" ca="1" si="0"/>
        <v>VIGENTE</v>
      </c>
      <c r="F30" s="1599" t="str">
        <f t="shared" ca="1" si="1"/>
        <v>OK</v>
      </c>
      <c r="G30" s="1607" t="s">
        <v>1279</v>
      </c>
      <c r="H30" s="1609" t="s">
        <v>1806</v>
      </c>
      <c r="I30" s="1610" t="s">
        <v>1808</v>
      </c>
      <c r="J30" s="1611" t="s">
        <v>1809</v>
      </c>
      <c r="K30" s="1612" t="s">
        <v>1810</v>
      </c>
      <c r="M30" s="119" t="str">
        <f t="shared" si="2"/>
        <v>D1510-48</v>
      </c>
      <c r="N30" s="119" t="str">
        <f t="shared" si="3"/>
        <v/>
      </c>
      <c r="O30" s="118"/>
      <c r="P30" s="118"/>
      <c r="Q30" s="118"/>
      <c r="R30" s="118"/>
      <c r="S30" s="118"/>
      <c r="T30" s="118"/>
      <c r="U30" s="118"/>
      <c r="V30" s="118"/>
      <c r="W30" s="118"/>
    </row>
    <row r="31" spans="1:32" s="709" customFormat="1" ht="27.75" customHeight="1">
      <c r="A31" s="1613" t="s">
        <v>1597</v>
      </c>
      <c r="B31" s="1614" t="s">
        <v>2123</v>
      </c>
      <c r="C31" s="1615">
        <v>42286</v>
      </c>
      <c r="D31" s="1616">
        <v>45931</v>
      </c>
      <c r="E31" s="1616" t="str">
        <f ca="1">IF(D31&lt;=$T$2,"CADUCADO","VIGENTE")</f>
        <v>CADUCADO</v>
      </c>
      <c r="F31" s="1616" t="str">
        <f ca="1">IF($T$2&gt;=(EDATE(D31,-4)),"ALERTA","OK")</f>
        <v>ALERTA</v>
      </c>
      <c r="G31" s="1614" t="s">
        <v>1278</v>
      </c>
      <c r="H31" s="1617" t="s">
        <v>2124</v>
      </c>
      <c r="I31" s="1618" t="s">
        <v>2125</v>
      </c>
      <c r="J31" s="1614" t="s">
        <v>2126</v>
      </c>
      <c r="K31" s="1619"/>
      <c r="M31" s="709" t="str">
        <f t="shared" si="2"/>
        <v>D1707-88</v>
      </c>
      <c r="N31" s="709" t="str">
        <f t="shared" si="3"/>
        <v/>
      </c>
      <c r="O31" s="574"/>
      <c r="P31" s="574"/>
      <c r="Q31" s="574"/>
      <c r="R31" s="574"/>
      <c r="S31" s="574"/>
      <c r="T31" s="574"/>
      <c r="U31" s="574"/>
      <c r="V31" s="574"/>
      <c r="W31" s="574"/>
    </row>
    <row r="32" spans="1:32" s="709" customFormat="1" ht="27.75" customHeight="1">
      <c r="A32" s="1592" t="s">
        <v>1587</v>
      </c>
      <c r="B32" s="1620" t="s">
        <v>3119</v>
      </c>
      <c r="C32" s="1621">
        <v>42921</v>
      </c>
      <c r="D32" s="1622">
        <v>46599</v>
      </c>
      <c r="E32" s="1622" t="str">
        <f ca="1">IF(D32&lt;=$T$2,"CADUCADO","VIGENTE")</f>
        <v>VIGENTE</v>
      </c>
      <c r="F32" s="1622" t="str">
        <f ca="1">IF($T$2&gt;=(EDATE(D32,-4)),"ALERTA","OK")</f>
        <v>OK</v>
      </c>
      <c r="G32" s="1620" t="s">
        <v>1278</v>
      </c>
      <c r="H32" s="1623" t="s">
        <v>3120</v>
      </c>
      <c r="I32" s="1624" t="s">
        <v>3121</v>
      </c>
      <c r="J32" s="1620" t="s">
        <v>4863</v>
      </c>
      <c r="K32" s="1625" t="s">
        <v>4864</v>
      </c>
      <c r="O32" s="574"/>
      <c r="P32" s="574"/>
      <c r="Q32" s="574"/>
      <c r="R32" s="574"/>
      <c r="S32" s="574"/>
      <c r="T32" s="574"/>
      <c r="U32" s="574"/>
      <c r="V32" s="574"/>
      <c r="W32" s="574"/>
    </row>
    <row r="33" spans="1:23" s="709" customFormat="1" ht="27.75" customHeight="1">
      <c r="A33" s="1592" t="s">
        <v>1587</v>
      </c>
      <c r="B33" s="1581" t="s">
        <v>3229</v>
      </c>
      <c r="C33" s="1621">
        <v>43147</v>
      </c>
      <c r="D33" s="1594">
        <v>46799</v>
      </c>
      <c r="E33" s="1594" t="str">
        <f t="shared" ref="E33:E41" ca="1" si="4">IF(D33&lt;=$T$2,"CADUCADO","VIGENTE")</f>
        <v>VIGENTE</v>
      </c>
      <c r="F33" s="1594" t="str">
        <f t="shared" ref="F33:F41" ca="1" si="5">IF($T$2&gt;=(EDATE(D33,-4)),"ALERTA","OK")</f>
        <v>OK</v>
      </c>
      <c r="G33" s="1581" t="s">
        <v>1278</v>
      </c>
      <c r="H33" s="1585" t="s">
        <v>3230</v>
      </c>
      <c r="I33" s="1586" t="s">
        <v>3231</v>
      </c>
      <c r="J33" s="1620" t="s">
        <v>3195</v>
      </c>
      <c r="K33" s="1626"/>
      <c r="O33" s="574"/>
      <c r="P33" s="574"/>
      <c r="Q33" s="574"/>
      <c r="R33" s="574"/>
      <c r="S33" s="574"/>
      <c r="T33" s="574"/>
      <c r="U33" s="574"/>
      <c r="V33" s="574"/>
      <c r="W33" s="574"/>
    </row>
    <row r="34" spans="1:23" s="709" customFormat="1" ht="27.75" customHeight="1">
      <c r="A34" s="1592" t="s">
        <v>1587</v>
      </c>
      <c r="B34" s="1581" t="s">
        <v>3349</v>
      </c>
      <c r="C34" s="1621">
        <v>43231</v>
      </c>
      <c r="D34" s="1594">
        <v>46884</v>
      </c>
      <c r="E34" s="1594" t="str">
        <f t="shared" ca="1" si="4"/>
        <v>VIGENTE</v>
      </c>
      <c r="F34" s="1594" t="str">
        <f t="shared" ca="1" si="5"/>
        <v>OK</v>
      </c>
      <c r="G34" s="1581" t="s">
        <v>1277</v>
      </c>
      <c r="H34" s="1585" t="s">
        <v>3342</v>
      </c>
      <c r="I34" s="1586" t="s">
        <v>3343</v>
      </c>
      <c r="J34" s="1620" t="s">
        <v>3348</v>
      </c>
      <c r="K34" s="1626"/>
      <c r="O34" s="574"/>
      <c r="P34" s="574"/>
      <c r="Q34" s="574"/>
      <c r="R34" s="574"/>
      <c r="S34" s="574"/>
      <c r="T34" s="574"/>
      <c r="U34" s="574"/>
      <c r="V34" s="574"/>
      <c r="W34" s="574"/>
    </row>
    <row r="35" spans="1:23" s="709" customFormat="1" ht="33" customHeight="1">
      <c r="A35" s="1592" t="s">
        <v>1587</v>
      </c>
      <c r="B35" s="1581" t="s">
        <v>3345</v>
      </c>
      <c r="C35" s="1621">
        <v>43231</v>
      </c>
      <c r="D35" s="1594">
        <v>46884</v>
      </c>
      <c r="E35" s="1594" t="str">
        <f t="shared" ca="1" si="4"/>
        <v>VIGENTE</v>
      </c>
      <c r="F35" s="1594" t="str">
        <f t="shared" ca="1" si="5"/>
        <v>OK</v>
      </c>
      <c r="G35" s="1581" t="s">
        <v>1277</v>
      </c>
      <c r="H35" s="1585" t="s">
        <v>3346</v>
      </c>
      <c r="I35" s="1586" t="s">
        <v>3347</v>
      </c>
      <c r="J35" s="1620" t="s">
        <v>3344</v>
      </c>
      <c r="K35" s="1626"/>
      <c r="O35" s="574"/>
      <c r="P35" s="574"/>
      <c r="Q35" s="574"/>
      <c r="R35" s="574"/>
      <c r="S35" s="574"/>
      <c r="T35" s="574"/>
      <c r="U35" s="574"/>
      <c r="V35" s="574"/>
      <c r="W35" s="574"/>
    </row>
    <row r="36" spans="1:23" s="709" customFormat="1" ht="29.25" customHeight="1">
      <c r="A36" s="1592" t="s">
        <v>1587</v>
      </c>
      <c r="B36" s="1581" t="s">
        <v>3544</v>
      </c>
      <c r="C36" s="1621">
        <v>43301</v>
      </c>
      <c r="D36" s="1594">
        <v>46954</v>
      </c>
      <c r="E36" s="1594" t="str">
        <f t="shared" ca="1" si="4"/>
        <v>VIGENTE</v>
      </c>
      <c r="F36" s="1594" t="str">
        <f t="shared" ca="1" si="5"/>
        <v>OK</v>
      </c>
      <c r="G36" s="1581" t="s">
        <v>1277</v>
      </c>
      <c r="H36" s="1585" t="s">
        <v>807</v>
      </c>
      <c r="I36" s="1586" t="s">
        <v>927</v>
      </c>
      <c r="J36" s="1620" t="s">
        <v>3552</v>
      </c>
      <c r="K36" s="1626"/>
      <c r="O36" s="574"/>
      <c r="P36" s="574"/>
      <c r="Q36" s="574"/>
      <c r="R36" s="574"/>
      <c r="S36" s="574"/>
      <c r="T36" s="574"/>
      <c r="U36" s="574"/>
      <c r="V36" s="574"/>
      <c r="W36" s="574"/>
    </row>
    <row r="37" spans="1:23" s="709" customFormat="1" ht="34.5" customHeight="1">
      <c r="A37" s="1592" t="s">
        <v>1587</v>
      </c>
      <c r="B37" s="1581" t="s">
        <v>3545</v>
      </c>
      <c r="C37" s="1621">
        <v>43301</v>
      </c>
      <c r="D37" s="1594">
        <v>46954</v>
      </c>
      <c r="E37" s="1594" t="str">
        <f t="shared" ca="1" si="4"/>
        <v>VIGENTE</v>
      </c>
      <c r="F37" s="1594" t="str">
        <f t="shared" ca="1" si="5"/>
        <v>OK</v>
      </c>
      <c r="G37" s="1581" t="s">
        <v>1277</v>
      </c>
      <c r="H37" s="1585" t="s">
        <v>806</v>
      </c>
      <c r="I37" s="1586" t="s">
        <v>3543</v>
      </c>
      <c r="J37" s="1620" t="s">
        <v>3552</v>
      </c>
      <c r="K37" s="1626"/>
      <c r="O37" s="574"/>
      <c r="P37" s="574"/>
      <c r="Q37" s="574"/>
      <c r="R37" s="574"/>
      <c r="S37" s="574"/>
      <c r="T37" s="574"/>
      <c r="U37" s="574"/>
      <c r="V37" s="574"/>
      <c r="W37" s="574"/>
    </row>
    <row r="38" spans="1:23" s="709" customFormat="1" ht="30.75" customHeight="1">
      <c r="A38" s="1592" t="s">
        <v>1587</v>
      </c>
      <c r="B38" s="1581" t="s">
        <v>3546</v>
      </c>
      <c r="C38" s="1621">
        <v>43320</v>
      </c>
      <c r="D38" s="1594">
        <v>46973</v>
      </c>
      <c r="E38" s="1594" t="str">
        <f t="shared" ca="1" si="4"/>
        <v>VIGENTE</v>
      </c>
      <c r="F38" s="1594" t="str">
        <f t="shared" ca="1" si="5"/>
        <v>OK</v>
      </c>
      <c r="G38" s="1581" t="s">
        <v>1278</v>
      </c>
      <c r="H38" s="1585" t="s">
        <v>808</v>
      </c>
      <c r="I38" s="1586" t="s">
        <v>3547</v>
      </c>
      <c r="J38" s="1620" t="s">
        <v>3552</v>
      </c>
      <c r="K38" s="1626"/>
      <c r="O38" s="574"/>
      <c r="P38" s="574"/>
      <c r="Q38" s="574"/>
      <c r="R38" s="574"/>
      <c r="S38" s="574"/>
      <c r="T38" s="574"/>
      <c r="U38" s="574"/>
      <c r="V38" s="574"/>
      <c r="W38" s="574"/>
    </row>
    <row r="39" spans="1:23" s="709" customFormat="1" ht="30.75" customHeight="1">
      <c r="A39" s="1592" t="s">
        <v>1587</v>
      </c>
      <c r="B39" s="1581" t="s">
        <v>3548</v>
      </c>
      <c r="C39" s="1621">
        <v>43320</v>
      </c>
      <c r="D39" s="1594">
        <v>46973</v>
      </c>
      <c r="E39" s="1594" t="str">
        <f t="shared" ca="1" si="4"/>
        <v>VIGENTE</v>
      </c>
      <c r="F39" s="1594" t="str">
        <f t="shared" ca="1" si="5"/>
        <v>OK</v>
      </c>
      <c r="G39" s="1581" t="s">
        <v>1277</v>
      </c>
      <c r="H39" s="1585" t="s">
        <v>972</v>
      </c>
      <c r="I39" s="1586" t="s">
        <v>3549</v>
      </c>
      <c r="J39" s="1620" t="s">
        <v>3552</v>
      </c>
      <c r="K39" s="1626"/>
      <c r="O39" s="574"/>
      <c r="P39" s="574"/>
      <c r="Q39" s="574"/>
      <c r="R39" s="574"/>
      <c r="S39" s="574"/>
      <c r="T39" s="574"/>
      <c r="U39" s="574"/>
      <c r="V39" s="574"/>
      <c r="W39" s="574"/>
    </row>
    <row r="40" spans="1:23" s="709" customFormat="1" ht="37.5" customHeight="1">
      <c r="A40" s="1592" t="s">
        <v>1587</v>
      </c>
      <c r="B40" s="1581" t="s">
        <v>3554</v>
      </c>
      <c r="C40" s="1621">
        <v>43390</v>
      </c>
      <c r="D40" s="1594">
        <v>47043</v>
      </c>
      <c r="E40" s="1594" t="str">
        <f t="shared" ca="1" si="4"/>
        <v>VIGENTE</v>
      </c>
      <c r="F40" s="1594" t="str">
        <f t="shared" ca="1" si="5"/>
        <v>OK</v>
      </c>
      <c r="G40" s="1581" t="s">
        <v>1277</v>
      </c>
      <c r="H40" s="1585" t="s">
        <v>1455</v>
      </c>
      <c r="I40" s="1586" t="s">
        <v>3553</v>
      </c>
      <c r="J40" s="1620" t="s">
        <v>352</v>
      </c>
      <c r="K40" s="1626"/>
      <c r="O40" s="574"/>
      <c r="P40" s="574"/>
      <c r="Q40" s="574"/>
      <c r="R40" s="574"/>
      <c r="S40" s="574"/>
      <c r="T40" s="574"/>
      <c r="U40" s="574"/>
      <c r="V40" s="574"/>
      <c r="W40" s="574"/>
    </row>
    <row r="41" spans="1:23" s="709" customFormat="1" ht="37.5" customHeight="1">
      <c r="A41" s="1592" t="s">
        <v>1587</v>
      </c>
      <c r="B41" s="1581" t="s">
        <v>3550</v>
      </c>
      <c r="C41" s="1621">
        <v>43390</v>
      </c>
      <c r="D41" s="1594">
        <v>47043</v>
      </c>
      <c r="E41" s="1594" t="str">
        <f t="shared" ca="1" si="4"/>
        <v>VIGENTE</v>
      </c>
      <c r="F41" s="1594" t="str">
        <f t="shared" ca="1" si="5"/>
        <v>OK</v>
      </c>
      <c r="G41" s="1581" t="s">
        <v>1277</v>
      </c>
      <c r="H41" s="1585" t="s">
        <v>804</v>
      </c>
      <c r="I41" s="1586" t="s">
        <v>3551</v>
      </c>
      <c r="J41" s="1620" t="s">
        <v>2796</v>
      </c>
      <c r="K41" s="1626"/>
      <c r="O41" s="574"/>
      <c r="P41" s="574"/>
      <c r="Q41" s="574"/>
      <c r="R41" s="574"/>
      <c r="S41" s="574"/>
      <c r="T41" s="574"/>
      <c r="U41" s="574"/>
      <c r="V41" s="574"/>
      <c r="W41" s="574"/>
    </row>
    <row r="42" spans="1:23" s="709" customFormat="1" ht="37.5" customHeight="1">
      <c r="A42" s="1592" t="s">
        <v>1587</v>
      </c>
      <c r="B42" s="1581" t="s">
        <v>3654</v>
      </c>
      <c r="C42" s="1621">
        <v>43406</v>
      </c>
      <c r="D42" s="1594">
        <v>47059</v>
      </c>
      <c r="E42" s="1594" t="str">
        <f ca="1">IF(D42&lt;=$T$2,"CADUCADO","VIGENTE")</f>
        <v>VIGENTE</v>
      </c>
      <c r="F42" s="1594" t="str">
        <f ca="1">IF($T$2&gt;=(EDATE(D42,-4)),"ALERTA","OK")</f>
        <v>OK</v>
      </c>
      <c r="G42" s="1581" t="s">
        <v>1278</v>
      </c>
      <c r="H42" s="1585" t="s">
        <v>3652</v>
      </c>
      <c r="I42" s="1586" t="s">
        <v>3653</v>
      </c>
      <c r="J42" s="1620" t="s">
        <v>3655</v>
      </c>
      <c r="K42" s="1626" t="s">
        <v>3656</v>
      </c>
      <c r="O42" s="574"/>
      <c r="P42" s="574"/>
      <c r="Q42" s="574"/>
      <c r="R42" s="574"/>
      <c r="S42" s="574"/>
      <c r="T42" s="574"/>
      <c r="U42" s="574"/>
      <c r="V42" s="574"/>
      <c r="W42" s="574"/>
    </row>
    <row r="43" spans="1:23" s="709" customFormat="1" ht="37.5" customHeight="1">
      <c r="A43" s="1592" t="s">
        <v>1587</v>
      </c>
      <c r="B43" s="1581" t="s">
        <v>3749</v>
      </c>
      <c r="C43" s="1621">
        <v>43447</v>
      </c>
      <c r="D43" s="1594">
        <v>47100</v>
      </c>
      <c r="E43" s="1594" t="str">
        <f ca="1">IF(D43&lt;=$T$2,"CADUCADO","VIGENTE")</f>
        <v>VIGENTE</v>
      </c>
      <c r="F43" s="1594" t="str">
        <f ca="1">IF($T$2&gt;=(EDATE(D43,-4)),"ALERTA","OK")</f>
        <v>OK</v>
      </c>
      <c r="G43" s="1581" t="s">
        <v>1277</v>
      </c>
      <c r="H43" s="1585" t="s">
        <v>3746</v>
      </c>
      <c r="I43" s="1586" t="s">
        <v>3747</v>
      </c>
      <c r="J43" s="1620" t="s">
        <v>3748</v>
      </c>
      <c r="K43" s="1626"/>
      <c r="O43" s="574"/>
      <c r="P43" s="574"/>
      <c r="Q43" s="574"/>
      <c r="R43" s="574"/>
      <c r="S43" s="574"/>
      <c r="T43" s="574"/>
      <c r="U43" s="574"/>
      <c r="V43" s="574"/>
      <c r="W43" s="574"/>
    </row>
    <row r="44" spans="1:23" s="709" customFormat="1" ht="37.5" customHeight="1">
      <c r="A44" s="1592" t="s">
        <v>1587</v>
      </c>
      <c r="B44" s="1581" t="s">
        <v>3931</v>
      </c>
      <c r="C44" s="1621">
        <v>43486</v>
      </c>
      <c r="D44" s="1594">
        <v>45322</v>
      </c>
      <c r="E44" s="1594" t="str">
        <f ca="1">IF(D44&lt;=$T$2,"CADUCADO","VIGENTE")</f>
        <v>CADUCADO</v>
      </c>
      <c r="F44" s="1594" t="str">
        <f ca="1">IF($T$2&gt;=(EDATE(D44,-4)),"ALERTA","OK")</f>
        <v>ALERTA</v>
      </c>
      <c r="G44" s="1581" t="s">
        <v>1276</v>
      </c>
      <c r="H44" s="1585" t="s">
        <v>3932</v>
      </c>
      <c r="I44" s="1586" t="s">
        <v>3933</v>
      </c>
      <c r="J44" s="1620" t="s">
        <v>3934</v>
      </c>
      <c r="K44" s="1626"/>
      <c r="O44" s="574"/>
      <c r="P44" s="574"/>
      <c r="Q44" s="574"/>
      <c r="R44" s="574"/>
      <c r="S44" s="574"/>
      <c r="T44" s="574"/>
      <c r="U44" s="574"/>
      <c r="V44" s="574"/>
      <c r="W44" s="574"/>
    </row>
    <row r="45" spans="1:23" s="709" customFormat="1" ht="37.5" customHeight="1">
      <c r="A45" s="1592" t="s">
        <v>1587</v>
      </c>
      <c r="B45" s="1581" t="s">
        <v>3930</v>
      </c>
      <c r="C45" s="1621">
        <v>43486</v>
      </c>
      <c r="D45" s="1594">
        <v>45322</v>
      </c>
      <c r="E45" s="1594" t="str">
        <f ca="1">IF(D45&lt;=$T$2,"CADUCADO","VIGENTE")</f>
        <v>CADUCADO</v>
      </c>
      <c r="F45" s="1594" t="str">
        <f ca="1">IF($T$2&gt;=(EDATE(D45,-4)),"ALERTA","OK")</f>
        <v>ALERTA</v>
      </c>
      <c r="G45" s="1581" t="s">
        <v>1276</v>
      </c>
      <c r="H45" s="1585" t="s">
        <v>3927</v>
      </c>
      <c r="I45" s="1586" t="s">
        <v>3928</v>
      </c>
      <c r="J45" s="1620" t="s">
        <v>3929</v>
      </c>
      <c r="K45" s="1626"/>
      <c r="O45" s="574"/>
      <c r="P45" s="574"/>
      <c r="Q45" s="574"/>
      <c r="R45" s="574"/>
      <c r="S45" s="574"/>
      <c r="T45" s="574"/>
      <c r="U45" s="574"/>
      <c r="V45" s="574"/>
      <c r="W45" s="574"/>
    </row>
    <row r="46" spans="1:23" s="709" customFormat="1" ht="37.5" customHeight="1">
      <c r="A46" s="1627" t="s">
        <v>1587</v>
      </c>
      <c r="B46" s="1581" t="s">
        <v>3995</v>
      </c>
      <c r="C46" s="1621">
        <v>43504</v>
      </c>
      <c r="D46" s="1628">
        <v>47177</v>
      </c>
      <c r="E46" s="1628" t="str">
        <f t="shared" ref="E46:E52" ca="1" si="6">IF(D46&lt;=$T$2,"CADUCADO","VIGENTE")</f>
        <v>VIGENTE</v>
      </c>
      <c r="F46" s="1628" t="str">
        <f t="shared" ref="F46:F52" ca="1" si="7">IF($T$2&gt;=(EDATE(D46,-4)),"ALERTA","OK")</f>
        <v>OK</v>
      </c>
      <c r="G46" s="1581" t="s">
        <v>1276</v>
      </c>
      <c r="H46" s="1629" t="s">
        <v>3993</v>
      </c>
      <c r="I46" s="1630" t="s">
        <v>3994</v>
      </c>
      <c r="J46" s="1620" t="s">
        <v>3934</v>
      </c>
      <c r="K46" s="1631"/>
      <c r="O46" s="574"/>
      <c r="P46" s="574"/>
      <c r="Q46" s="574"/>
      <c r="R46" s="574"/>
      <c r="S46" s="574"/>
      <c r="T46" s="574"/>
      <c r="U46" s="574"/>
      <c r="V46" s="574"/>
      <c r="W46" s="574"/>
    </row>
    <row r="47" spans="1:23" s="709" customFormat="1" ht="37.5" customHeight="1">
      <c r="A47" s="1592" t="s">
        <v>1587</v>
      </c>
      <c r="B47" s="1581" t="s">
        <v>3997</v>
      </c>
      <c r="C47" s="1621">
        <v>43504</v>
      </c>
      <c r="D47" s="1628">
        <v>47177</v>
      </c>
      <c r="E47" s="1594" t="str">
        <f t="shared" ca="1" si="6"/>
        <v>VIGENTE</v>
      </c>
      <c r="F47" s="1594" t="str">
        <f t="shared" ca="1" si="7"/>
        <v>OK</v>
      </c>
      <c r="G47" s="1581" t="s">
        <v>1277</v>
      </c>
      <c r="H47" s="1585" t="s">
        <v>3996</v>
      </c>
      <c r="I47" s="1586" t="s">
        <v>5570</v>
      </c>
      <c r="J47" s="1620" t="s">
        <v>3934</v>
      </c>
      <c r="K47" s="1626"/>
      <c r="O47" s="574"/>
      <c r="P47" s="574"/>
      <c r="Q47" s="574"/>
      <c r="R47" s="574"/>
      <c r="S47" s="574"/>
      <c r="T47" s="574"/>
      <c r="U47" s="574"/>
      <c r="V47" s="574"/>
      <c r="W47" s="574"/>
    </row>
    <row r="48" spans="1:23" s="709" customFormat="1" ht="37.5" customHeight="1">
      <c r="A48" s="1627" t="s">
        <v>1587</v>
      </c>
      <c r="B48" s="1632" t="s">
        <v>3990</v>
      </c>
      <c r="C48" s="1621">
        <v>43504</v>
      </c>
      <c r="D48" s="1628">
        <v>47177</v>
      </c>
      <c r="E48" s="1628" t="str">
        <f t="shared" ca="1" si="6"/>
        <v>VIGENTE</v>
      </c>
      <c r="F48" s="1628" t="str">
        <f t="shared" ca="1" si="7"/>
        <v>OK</v>
      </c>
      <c r="G48" s="1632" t="s">
        <v>1276</v>
      </c>
      <c r="H48" s="1629" t="s">
        <v>3991</v>
      </c>
      <c r="I48" s="1630" t="s">
        <v>3992</v>
      </c>
      <c r="J48" s="1620" t="s">
        <v>3934</v>
      </c>
      <c r="K48" s="1631"/>
      <c r="O48" s="574"/>
      <c r="P48" s="574"/>
      <c r="Q48" s="574"/>
      <c r="R48" s="574"/>
      <c r="S48" s="574"/>
      <c r="T48" s="574"/>
      <c r="U48" s="574"/>
      <c r="V48" s="574"/>
      <c r="W48" s="574"/>
    </row>
    <row r="49" spans="1:23" s="709" customFormat="1" ht="37.5" customHeight="1">
      <c r="A49" s="1592" t="s">
        <v>1587</v>
      </c>
      <c r="B49" s="1581" t="s">
        <v>4003</v>
      </c>
      <c r="C49" s="1621">
        <v>43515</v>
      </c>
      <c r="D49" s="1628">
        <v>47177</v>
      </c>
      <c r="E49" s="1594" t="str">
        <f t="shared" ca="1" si="6"/>
        <v>VIGENTE</v>
      </c>
      <c r="F49" s="1594" t="str">
        <f t="shared" ca="1" si="7"/>
        <v>OK</v>
      </c>
      <c r="G49" s="1581" t="s">
        <v>1277</v>
      </c>
      <c r="H49" s="1585" t="s">
        <v>3998</v>
      </c>
      <c r="I49" s="1586" t="s">
        <v>4002</v>
      </c>
      <c r="J49" s="1620" t="s">
        <v>580</v>
      </c>
      <c r="K49" s="1626"/>
      <c r="O49" s="574"/>
      <c r="P49" s="574"/>
      <c r="Q49" s="574"/>
      <c r="R49" s="574"/>
      <c r="S49" s="574"/>
      <c r="T49" s="574"/>
      <c r="U49" s="574"/>
      <c r="V49" s="574"/>
      <c r="W49" s="574"/>
    </row>
    <row r="50" spans="1:23" s="709" customFormat="1" ht="37.5" customHeight="1">
      <c r="A50" s="1592" t="s">
        <v>1587</v>
      </c>
      <c r="B50" s="1581" t="s">
        <v>4000</v>
      </c>
      <c r="C50" s="1621">
        <v>43515</v>
      </c>
      <c r="D50" s="1628">
        <v>47177</v>
      </c>
      <c r="E50" s="1628" t="str">
        <f t="shared" ca="1" si="6"/>
        <v>VIGENTE</v>
      </c>
      <c r="F50" s="1628" t="str">
        <f t="shared" ca="1" si="7"/>
        <v>OK</v>
      </c>
      <c r="G50" s="1581" t="s">
        <v>1277</v>
      </c>
      <c r="H50" s="1585" t="s">
        <v>4001</v>
      </c>
      <c r="I50" s="1630" t="s">
        <v>3999</v>
      </c>
      <c r="J50" s="1620" t="s">
        <v>580</v>
      </c>
      <c r="K50" s="1631"/>
      <c r="O50" s="574"/>
      <c r="P50" s="574"/>
      <c r="Q50" s="574"/>
      <c r="R50" s="574"/>
      <c r="S50" s="574"/>
      <c r="T50" s="574"/>
      <c r="U50" s="574"/>
      <c r="V50" s="574"/>
      <c r="W50" s="574"/>
    </row>
    <row r="51" spans="1:23" s="709" customFormat="1" ht="37.5" customHeight="1">
      <c r="A51" s="1627" t="s">
        <v>1587</v>
      </c>
      <c r="B51" s="1632" t="s">
        <v>4013</v>
      </c>
      <c r="C51" s="1621">
        <v>43530</v>
      </c>
      <c r="D51" s="1594">
        <v>47208</v>
      </c>
      <c r="E51" s="1628" t="str">
        <f t="shared" ca="1" si="6"/>
        <v>VIGENTE</v>
      </c>
      <c r="F51" s="1628" t="str">
        <f t="shared" ca="1" si="7"/>
        <v>OK</v>
      </c>
      <c r="G51" s="1632" t="s">
        <v>1277</v>
      </c>
      <c r="H51" s="1629" t="s">
        <v>4014</v>
      </c>
      <c r="I51" s="1630" t="s">
        <v>4015</v>
      </c>
      <c r="J51" s="1620" t="s">
        <v>1054</v>
      </c>
      <c r="K51" s="1631"/>
      <c r="O51" s="574"/>
      <c r="P51" s="574"/>
      <c r="Q51" s="574"/>
      <c r="R51" s="574"/>
      <c r="S51" s="574"/>
      <c r="T51" s="574"/>
      <c r="U51" s="574"/>
      <c r="V51" s="574"/>
      <c r="W51" s="574"/>
    </row>
    <row r="52" spans="1:23" s="709" customFormat="1" ht="37.5" customHeight="1">
      <c r="A52" s="1592" t="s">
        <v>1587</v>
      </c>
      <c r="B52" s="1581" t="s">
        <v>4016</v>
      </c>
      <c r="C52" s="1621">
        <v>43531</v>
      </c>
      <c r="D52" s="1594">
        <v>47208</v>
      </c>
      <c r="E52" s="1594" t="str">
        <f t="shared" ca="1" si="6"/>
        <v>VIGENTE</v>
      </c>
      <c r="F52" s="1594" t="str">
        <f t="shared" ca="1" si="7"/>
        <v>OK</v>
      </c>
      <c r="G52" s="1581" t="s">
        <v>1276</v>
      </c>
      <c r="H52" s="1585" t="s">
        <v>4017</v>
      </c>
      <c r="I52" s="1586" t="s">
        <v>4018</v>
      </c>
      <c r="J52" s="1620" t="s">
        <v>4019</v>
      </c>
      <c r="K52" s="1626"/>
      <c r="O52" s="574"/>
      <c r="P52" s="574"/>
      <c r="Q52" s="574"/>
      <c r="R52" s="574"/>
      <c r="S52" s="574"/>
      <c r="T52" s="574"/>
      <c r="U52" s="574"/>
      <c r="V52" s="574"/>
      <c r="W52" s="574"/>
    </row>
    <row r="53" spans="1:23" s="709" customFormat="1" ht="31.5" customHeight="1">
      <c r="A53" s="1592" t="s">
        <v>1587</v>
      </c>
      <c r="B53" s="1581" t="s">
        <v>4501</v>
      </c>
      <c r="C53" s="1621">
        <v>43606</v>
      </c>
      <c r="D53" s="1594">
        <v>47269</v>
      </c>
      <c r="E53" s="1594" t="str">
        <f ca="1">IF(D53&lt;=$T$2,"CADUCADO","VIGENTE")</f>
        <v>VIGENTE</v>
      </c>
      <c r="F53" s="1594" t="str">
        <f ca="1">IF($T$2&gt;=(EDATE(D53,-4)),"ALERTA","OK")</f>
        <v>OK</v>
      </c>
      <c r="G53" s="1581" t="s">
        <v>1276</v>
      </c>
      <c r="H53" s="1585" t="s">
        <v>4502</v>
      </c>
      <c r="I53" s="1586" t="s">
        <v>4503</v>
      </c>
      <c r="J53" s="1620" t="s">
        <v>1054</v>
      </c>
      <c r="K53" s="1626"/>
      <c r="O53" s="574"/>
      <c r="P53" s="574"/>
      <c r="Q53" s="574"/>
      <c r="R53" s="574"/>
      <c r="S53" s="574"/>
      <c r="T53" s="574"/>
      <c r="U53" s="574"/>
      <c r="V53" s="574"/>
      <c r="W53" s="574"/>
    </row>
    <row r="54" spans="1:23" s="709" customFormat="1" ht="28.5" customHeight="1">
      <c r="A54" s="1592" t="s">
        <v>1587</v>
      </c>
      <c r="B54" s="1581" t="s">
        <v>4498</v>
      </c>
      <c r="C54" s="1621">
        <v>43679</v>
      </c>
      <c r="D54" s="1633">
        <v>47361</v>
      </c>
      <c r="E54" s="1633" t="str">
        <f ca="1">IF(D54&lt;=$T$2,"CADUCADO","VIGENTE")</f>
        <v>VIGENTE</v>
      </c>
      <c r="F54" s="1633" t="str">
        <f ca="1">IF($T$2&gt;=(EDATE(D54,-4)),"ALERTA","OK")</f>
        <v>OK</v>
      </c>
      <c r="G54" s="1581" t="s">
        <v>1277</v>
      </c>
      <c r="H54" s="1634" t="s">
        <v>4496</v>
      </c>
      <c r="I54" s="1635" t="s">
        <v>4497</v>
      </c>
      <c r="J54" s="1620" t="s">
        <v>4499</v>
      </c>
      <c r="K54" s="1636"/>
      <c r="O54" s="574"/>
      <c r="P54" s="574"/>
      <c r="Q54" s="574"/>
      <c r="R54" s="574"/>
      <c r="S54" s="574"/>
      <c r="T54" s="574"/>
      <c r="U54" s="574"/>
      <c r="V54" s="574"/>
      <c r="W54" s="574"/>
    </row>
    <row r="55" spans="1:23" s="709" customFormat="1" ht="24" customHeight="1">
      <c r="A55" s="1592" t="s">
        <v>1587</v>
      </c>
      <c r="B55" s="1581" t="s">
        <v>4239</v>
      </c>
      <c r="C55" s="1621">
        <v>43679</v>
      </c>
      <c r="D55" s="1594">
        <v>47361</v>
      </c>
      <c r="E55" s="1594" t="str">
        <f t="shared" ref="E55:E64" ca="1" si="8">IF(D55&lt;=$T$2,"CADUCADO","VIGENTE")</f>
        <v>VIGENTE</v>
      </c>
      <c r="F55" s="1594" t="str">
        <f t="shared" ref="F55:F98" ca="1" si="9">IF($T$2&gt;=(EDATE(D55,-4)),"ALERTA","OK")</f>
        <v>OK</v>
      </c>
      <c r="G55" s="1581" t="s">
        <v>1277</v>
      </c>
      <c r="H55" s="1585" t="s">
        <v>968</v>
      </c>
      <c r="I55" s="1586" t="s">
        <v>4238</v>
      </c>
      <c r="J55" s="1620" t="s">
        <v>2796</v>
      </c>
      <c r="K55" s="1626"/>
      <c r="O55" s="574"/>
      <c r="P55" s="574"/>
      <c r="Q55" s="574"/>
      <c r="R55" s="574"/>
      <c r="S55" s="574"/>
      <c r="T55" s="574"/>
      <c r="U55" s="574"/>
      <c r="V55" s="574"/>
      <c r="W55" s="574"/>
    </row>
    <row r="56" spans="1:23" s="709" customFormat="1" ht="32.25" customHeight="1">
      <c r="A56" s="1592" t="s">
        <v>1587</v>
      </c>
      <c r="B56" s="1581" t="s">
        <v>4237</v>
      </c>
      <c r="C56" s="1621">
        <v>43682</v>
      </c>
      <c r="D56" s="1594">
        <v>47361</v>
      </c>
      <c r="E56" s="1594" t="str">
        <f t="shared" ca="1" si="8"/>
        <v>VIGENTE</v>
      </c>
      <c r="F56" s="1594" t="str">
        <f t="shared" ca="1" si="9"/>
        <v>OK</v>
      </c>
      <c r="G56" s="1581" t="s">
        <v>1277</v>
      </c>
      <c r="H56" s="1585" t="s">
        <v>4235</v>
      </c>
      <c r="I56" s="1586" t="s">
        <v>4236</v>
      </c>
      <c r="J56" s="1620" t="s">
        <v>522</v>
      </c>
      <c r="K56" s="1626"/>
      <c r="O56" s="574"/>
      <c r="P56" s="574"/>
      <c r="Q56" s="574"/>
      <c r="R56" s="574"/>
      <c r="S56" s="574"/>
      <c r="T56" s="574"/>
      <c r="U56" s="574"/>
      <c r="V56" s="574"/>
      <c r="W56" s="574"/>
    </row>
    <row r="57" spans="1:23" s="709" customFormat="1" ht="34.5" customHeight="1">
      <c r="A57" s="1592" t="s">
        <v>1587</v>
      </c>
      <c r="B57" s="1581" t="s">
        <v>4256</v>
      </c>
      <c r="C57" s="1621">
        <v>43717</v>
      </c>
      <c r="D57" s="1594">
        <v>47391</v>
      </c>
      <c r="E57" s="1594" t="str">
        <f t="shared" ca="1" si="8"/>
        <v>VIGENTE</v>
      </c>
      <c r="F57" s="1594" t="str">
        <f t="shared" ca="1" si="9"/>
        <v>OK</v>
      </c>
      <c r="G57" s="1581" t="s">
        <v>1277</v>
      </c>
      <c r="H57" s="1585" t="s">
        <v>4257</v>
      </c>
      <c r="I57" s="1586" t="s">
        <v>4258</v>
      </c>
      <c r="J57" s="1620" t="s">
        <v>4259</v>
      </c>
      <c r="K57" s="1626"/>
      <c r="O57" s="574"/>
      <c r="P57" s="574"/>
      <c r="Q57" s="574"/>
      <c r="R57" s="574"/>
      <c r="S57" s="574"/>
      <c r="T57" s="574"/>
      <c r="U57" s="574"/>
      <c r="V57" s="574"/>
      <c r="W57" s="574"/>
    </row>
    <row r="58" spans="1:23" s="709" customFormat="1" ht="49.5" customHeight="1">
      <c r="A58" s="1592" t="s">
        <v>1587</v>
      </c>
      <c r="B58" s="1581" t="s">
        <v>4244</v>
      </c>
      <c r="C58" s="1621">
        <v>43717</v>
      </c>
      <c r="D58" s="1594">
        <v>47391</v>
      </c>
      <c r="E58" s="1594" t="str">
        <f t="shared" ca="1" si="8"/>
        <v>VIGENTE</v>
      </c>
      <c r="F58" s="1594" t="str">
        <f t="shared" ca="1" si="9"/>
        <v>OK</v>
      </c>
      <c r="G58" s="1581" t="s">
        <v>1277</v>
      </c>
      <c r="H58" s="1585" t="s">
        <v>4245</v>
      </c>
      <c r="I58" s="1586" t="s">
        <v>4246</v>
      </c>
      <c r="J58" s="1620" t="s">
        <v>4247</v>
      </c>
      <c r="K58" s="1626"/>
      <c r="O58" s="574"/>
      <c r="P58" s="574"/>
      <c r="Q58" s="574"/>
      <c r="R58" s="574"/>
      <c r="S58" s="574"/>
      <c r="T58" s="574"/>
      <c r="U58" s="574"/>
      <c r="V58" s="574"/>
      <c r="W58" s="574"/>
    </row>
    <row r="59" spans="1:23" s="709" customFormat="1" ht="49.5" customHeight="1">
      <c r="A59" s="1592" t="s">
        <v>1587</v>
      </c>
      <c r="B59" s="1581" t="s">
        <v>4261</v>
      </c>
      <c r="C59" s="1621">
        <v>43741</v>
      </c>
      <c r="D59" s="1594">
        <v>47422</v>
      </c>
      <c r="E59" s="1594" t="str">
        <f t="shared" ca="1" si="8"/>
        <v>VIGENTE</v>
      </c>
      <c r="F59" s="1594" t="str">
        <f t="shared" ca="1" si="9"/>
        <v>OK</v>
      </c>
      <c r="G59" s="1581" t="s">
        <v>1277</v>
      </c>
      <c r="H59" s="1585" t="s">
        <v>4260</v>
      </c>
      <c r="I59" s="1586" t="s">
        <v>4262</v>
      </c>
      <c r="J59" s="1620" t="s">
        <v>4263</v>
      </c>
      <c r="K59" s="1626"/>
      <c r="O59" s="574"/>
      <c r="P59" s="574"/>
      <c r="Q59" s="574"/>
      <c r="R59" s="574"/>
      <c r="S59" s="574"/>
      <c r="T59" s="574"/>
      <c r="U59" s="574"/>
      <c r="V59" s="574"/>
      <c r="W59" s="574"/>
    </row>
    <row r="60" spans="1:23" s="709" customFormat="1" ht="49.5" customHeight="1">
      <c r="A60" s="1592" t="s">
        <v>1587</v>
      </c>
      <c r="B60" s="1581" t="s">
        <v>4277</v>
      </c>
      <c r="C60" s="1621">
        <v>43776</v>
      </c>
      <c r="D60" s="1637">
        <v>47452</v>
      </c>
      <c r="E60" s="1637" t="str">
        <f t="shared" ca="1" si="8"/>
        <v>VIGENTE</v>
      </c>
      <c r="F60" s="1637" t="str">
        <f t="shared" ca="1" si="9"/>
        <v>OK</v>
      </c>
      <c r="G60" s="1581" t="s">
        <v>1277</v>
      </c>
      <c r="H60" s="1638" t="s">
        <v>4276</v>
      </c>
      <c r="I60" s="1639" t="s">
        <v>4278</v>
      </c>
      <c r="J60" s="1620" t="s">
        <v>4279</v>
      </c>
      <c r="K60" s="1640"/>
      <c r="O60" s="574"/>
      <c r="P60" s="574"/>
      <c r="Q60" s="574"/>
      <c r="R60" s="574"/>
      <c r="S60" s="574"/>
      <c r="T60" s="574"/>
      <c r="U60" s="574"/>
      <c r="V60" s="574"/>
      <c r="W60" s="574"/>
    </row>
    <row r="61" spans="1:23" s="709" customFormat="1" ht="49.5" customHeight="1">
      <c r="A61" s="1592" t="s">
        <v>1587</v>
      </c>
      <c r="B61" s="1581" t="s">
        <v>4288</v>
      </c>
      <c r="C61" s="1621">
        <v>43798</v>
      </c>
      <c r="D61" s="1594">
        <v>47452</v>
      </c>
      <c r="E61" s="1594" t="str">
        <f t="shared" ca="1" si="8"/>
        <v>VIGENTE</v>
      </c>
      <c r="F61" s="1594" t="str">
        <f t="shared" ca="1" si="9"/>
        <v>OK</v>
      </c>
      <c r="G61" s="1581" t="s">
        <v>1277</v>
      </c>
      <c r="H61" s="1585" t="s">
        <v>4289</v>
      </c>
      <c r="I61" s="1586" t="s">
        <v>4290</v>
      </c>
      <c r="J61" s="1620" t="s">
        <v>4291</v>
      </c>
      <c r="K61" s="1626" t="s">
        <v>4292</v>
      </c>
      <c r="O61" s="574"/>
      <c r="P61" s="574"/>
      <c r="Q61" s="574"/>
      <c r="R61" s="574"/>
      <c r="S61" s="574"/>
      <c r="T61" s="574"/>
      <c r="U61" s="574"/>
      <c r="V61" s="574"/>
      <c r="W61" s="574"/>
    </row>
    <row r="62" spans="1:23" s="709" customFormat="1" ht="49.5" customHeight="1">
      <c r="A62" s="1592" t="s">
        <v>1587</v>
      </c>
      <c r="B62" s="1581" t="s">
        <v>4294</v>
      </c>
      <c r="C62" s="1621">
        <v>43803</v>
      </c>
      <c r="D62" s="1594">
        <v>47483</v>
      </c>
      <c r="E62" s="1594" t="str">
        <f t="shared" ca="1" si="8"/>
        <v>VIGENTE</v>
      </c>
      <c r="F62" s="1594" t="str">
        <f t="shared" ca="1" si="9"/>
        <v>OK</v>
      </c>
      <c r="G62" s="1581" t="s">
        <v>1277</v>
      </c>
      <c r="H62" s="1585" t="s">
        <v>967</v>
      </c>
      <c r="I62" s="1586" t="s">
        <v>4293</v>
      </c>
      <c r="J62" s="1620" t="s">
        <v>522</v>
      </c>
      <c r="K62" s="1626"/>
      <c r="O62" s="574"/>
      <c r="P62" s="574"/>
      <c r="Q62" s="574"/>
      <c r="R62" s="574"/>
      <c r="S62" s="574"/>
      <c r="T62" s="574"/>
      <c r="U62" s="574"/>
      <c r="V62" s="574"/>
      <c r="W62" s="574"/>
    </row>
    <row r="63" spans="1:23" s="709" customFormat="1" ht="49.5" customHeight="1">
      <c r="A63" s="1592" t="s">
        <v>1587</v>
      </c>
      <c r="B63" s="1581" t="s">
        <v>4284</v>
      </c>
      <c r="C63" s="1621">
        <v>43773</v>
      </c>
      <c r="D63" s="1594">
        <v>47483</v>
      </c>
      <c r="E63" s="1594" t="str">
        <f t="shared" ca="1" si="8"/>
        <v>VIGENTE</v>
      </c>
      <c r="F63" s="1594" t="str">
        <f t="shared" ca="1" si="9"/>
        <v>OK</v>
      </c>
      <c r="G63" s="1581" t="s">
        <v>1277</v>
      </c>
      <c r="H63" s="1585" t="s">
        <v>4285</v>
      </c>
      <c r="I63" s="1586" t="s">
        <v>4286</v>
      </c>
      <c r="J63" s="1620" t="s">
        <v>4287</v>
      </c>
      <c r="K63" s="1626"/>
      <c r="O63" s="574"/>
      <c r="P63" s="574"/>
      <c r="Q63" s="574"/>
      <c r="R63" s="574"/>
      <c r="S63" s="574"/>
      <c r="T63" s="574"/>
      <c r="U63" s="574"/>
      <c r="V63" s="574"/>
      <c r="W63" s="574"/>
    </row>
    <row r="64" spans="1:23" s="709" customFormat="1" ht="37.5" customHeight="1">
      <c r="A64" s="1592" t="s">
        <v>1587</v>
      </c>
      <c r="B64" s="1581" t="s">
        <v>4308</v>
      </c>
      <c r="C64" s="1621">
        <v>43845</v>
      </c>
      <c r="D64" s="1594">
        <v>47514</v>
      </c>
      <c r="E64" s="1594" t="str">
        <f t="shared" ca="1" si="8"/>
        <v>VIGENTE</v>
      </c>
      <c r="F64" s="1594" t="str">
        <f t="shared" ca="1" si="9"/>
        <v>OK</v>
      </c>
      <c r="G64" s="1581" t="s">
        <v>1277</v>
      </c>
      <c r="H64" s="1585" t="s">
        <v>1349</v>
      </c>
      <c r="I64" s="1586" t="s">
        <v>4307</v>
      </c>
      <c r="J64" s="1620" t="s">
        <v>352</v>
      </c>
      <c r="K64" s="1626"/>
      <c r="O64" s="574"/>
      <c r="P64" s="574"/>
      <c r="Q64" s="574"/>
      <c r="R64" s="574"/>
      <c r="S64" s="574"/>
      <c r="T64" s="574"/>
      <c r="U64" s="574"/>
      <c r="V64" s="574"/>
      <c r="W64" s="574"/>
    </row>
    <row r="65" spans="1:23" s="709" customFormat="1" ht="37.5" customHeight="1">
      <c r="A65" s="1592" t="s">
        <v>1587</v>
      </c>
      <c r="B65" s="1581" t="s">
        <v>4531</v>
      </c>
      <c r="C65" s="1621">
        <v>43878</v>
      </c>
      <c r="D65" s="1594">
        <v>45716</v>
      </c>
      <c r="E65" s="1594" t="str">
        <f ca="1">IF(D65&lt;=$T$2,"CADUCADO","VIGENTE")</f>
        <v>CADUCADO</v>
      </c>
      <c r="F65" s="1594" t="str">
        <f t="shared" ca="1" si="9"/>
        <v>ALERTA</v>
      </c>
      <c r="G65" s="1581" t="s">
        <v>1279</v>
      </c>
      <c r="H65" s="1585" t="s">
        <v>4528</v>
      </c>
      <c r="I65" s="1586" t="s">
        <v>4529</v>
      </c>
      <c r="J65" s="1597" t="s">
        <v>2368</v>
      </c>
      <c r="K65" s="1626" t="s">
        <v>4530</v>
      </c>
      <c r="O65" s="574"/>
      <c r="P65" s="574"/>
      <c r="Q65" s="574"/>
      <c r="R65" s="574"/>
      <c r="S65" s="574"/>
      <c r="T65" s="574"/>
      <c r="U65" s="574"/>
      <c r="V65" s="574"/>
      <c r="W65" s="574"/>
    </row>
    <row r="66" spans="1:23" s="709" customFormat="1" ht="37.5" customHeight="1">
      <c r="A66" s="1592" t="s">
        <v>1587</v>
      </c>
      <c r="B66" s="1581" t="s">
        <v>4555</v>
      </c>
      <c r="C66" s="1621">
        <v>43899</v>
      </c>
      <c r="D66" s="1594">
        <v>47573</v>
      </c>
      <c r="E66" s="1594" t="str">
        <f ca="1">IF(D66&lt;=$T$2,"CADUCADO","VIGENTE")</f>
        <v>VIGENTE</v>
      </c>
      <c r="F66" s="1594" t="str">
        <f t="shared" ca="1" si="9"/>
        <v>OK</v>
      </c>
      <c r="G66" s="1581" t="s">
        <v>1277</v>
      </c>
      <c r="H66" s="1585" t="s">
        <v>4553</v>
      </c>
      <c r="I66" s="1641" t="s">
        <v>4554</v>
      </c>
      <c r="J66" s="1620" t="s">
        <v>4551</v>
      </c>
      <c r="K66" s="1626"/>
      <c r="O66" s="574"/>
      <c r="P66" s="574"/>
      <c r="Q66" s="574"/>
      <c r="R66" s="574"/>
      <c r="S66" s="574"/>
      <c r="T66" s="574"/>
      <c r="U66" s="574"/>
      <c r="V66" s="574"/>
      <c r="W66" s="574"/>
    </row>
    <row r="67" spans="1:23" s="709" customFormat="1" ht="37.5" customHeight="1">
      <c r="A67" s="1592" t="s">
        <v>1587</v>
      </c>
      <c r="B67" s="1581" t="s">
        <v>4552</v>
      </c>
      <c r="C67" s="1621">
        <v>43899</v>
      </c>
      <c r="D67" s="1594">
        <v>47573</v>
      </c>
      <c r="E67" s="1594" t="str">
        <f ca="1">IF(D67&lt;=$T$2,"CADUCADO","VIGENTE")</f>
        <v>VIGENTE</v>
      </c>
      <c r="F67" s="1594" t="str">
        <f t="shared" ca="1" si="9"/>
        <v>OK</v>
      </c>
      <c r="G67" s="1581" t="s">
        <v>1277</v>
      </c>
      <c r="H67" s="1585" t="s">
        <v>4549</v>
      </c>
      <c r="I67" s="1606" t="s">
        <v>4550</v>
      </c>
      <c r="J67" s="1597" t="s">
        <v>4551</v>
      </c>
      <c r="K67" s="1626"/>
      <c r="O67" s="574"/>
      <c r="P67" s="574"/>
      <c r="Q67" s="574"/>
      <c r="R67" s="574"/>
      <c r="S67" s="574"/>
      <c r="T67" s="574"/>
      <c r="U67" s="574"/>
      <c r="V67" s="574"/>
      <c r="W67" s="574"/>
    </row>
    <row r="68" spans="1:23" s="709" customFormat="1" ht="37.5" customHeight="1">
      <c r="A68" s="1642" t="s">
        <v>1587</v>
      </c>
      <c r="B68" s="1643" t="s">
        <v>4764</v>
      </c>
      <c r="C68" s="1621">
        <v>43906</v>
      </c>
      <c r="D68" s="1633">
        <v>45747</v>
      </c>
      <c r="E68" s="1633" t="str">
        <f ca="1">IF(D68&lt;=$T$2,"CADUCADO","VIGENTE")</f>
        <v>CADUCADO</v>
      </c>
      <c r="F68" s="1594" t="str">
        <f t="shared" ca="1" si="9"/>
        <v>ALERTA</v>
      </c>
      <c r="G68" s="1643" t="s">
        <v>1278</v>
      </c>
      <c r="H68" s="1634" t="s">
        <v>4765</v>
      </c>
      <c r="I68" s="1644" t="s">
        <v>4766</v>
      </c>
      <c r="J68" s="1597" t="s">
        <v>2368</v>
      </c>
      <c r="K68" s="1636"/>
      <c r="O68" s="574"/>
      <c r="P68" s="574"/>
      <c r="Q68" s="574"/>
      <c r="R68" s="574"/>
      <c r="S68" s="574"/>
      <c r="T68" s="574"/>
      <c r="U68" s="574"/>
      <c r="V68" s="574"/>
      <c r="W68" s="574"/>
    </row>
    <row r="69" spans="1:23" s="709" customFormat="1" ht="37.5" customHeight="1">
      <c r="A69" s="1592" t="s">
        <v>1587</v>
      </c>
      <c r="B69" s="1581" t="s">
        <v>4622</v>
      </c>
      <c r="C69" s="1621">
        <v>43915</v>
      </c>
      <c r="D69" s="1594">
        <v>47573</v>
      </c>
      <c r="E69" s="1633" t="str">
        <f ca="1">IF(D69&lt;=$T$2,"CADUCADO","VIGENTE")</f>
        <v>VIGENTE</v>
      </c>
      <c r="F69" s="1594" t="str">
        <f t="shared" ca="1" si="9"/>
        <v>OK</v>
      </c>
      <c r="G69" s="1581" t="s">
        <v>1277</v>
      </c>
      <c r="H69" s="1585" t="s">
        <v>4618</v>
      </c>
      <c r="I69" s="1604" t="s">
        <v>4619</v>
      </c>
      <c r="J69" s="1620" t="s">
        <v>4620</v>
      </c>
      <c r="K69" s="1626" t="s">
        <v>4621</v>
      </c>
      <c r="O69" s="574"/>
      <c r="P69" s="574"/>
      <c r="Q69" s="574"/>
      <c r="R69" s="574"/>
      <c r="S69" s="574"/>
      <c r="T69" s="574"/>
      <c r="U69" s="574"/>
      <c r="V69" s="574"/>
      <c r="W69" s="574"/>
    </row>
    <row r="70" spans="1:23" s="709" customFormat="1" ht="37.5" customHeight="1">
      <c r="A70" s="1592" t="s">
        <v>1587</v>
      </c>
      <c r="B70" s="1581" t="s">
        <v>4615</v>
      </c>
      <c r="C70" s="1621">
        <v>43923</v>
      </c>
      <c r="D70" s="1594">
        <v>47603</v>
      </c>
      <c r="E70" s="1594" t="str">
        <f t="shared" ref="E70:E78" ca="1" si="10">IF(D70&lt;=$T$2,"CADUCADO","VIGENTE")</f>
        <v>VIGENTE</v>
      </c>
      <c r="F70" s="1594" t="str">
        <f t="shared" ca="1" si="9"/>
        <v>OK</v>
      </c>
      <c r="G70" s="1581" t="s">
        <v>1277</v>
      </c>
      <c r="H70" s="1585" t="s">
        <v>805</v>
      </c>
      <c r="I70" s="1598" t="s">
        <v>4616</v>
      </c>
      <c r="J70" s="1597" t="s">
        <v>4617</v>
      </c>
      <c r="K70" s="1626"/>
      <c r="O70" s="574"/>
      <c r="P70" s="574"/>
      <c r="Q70" s="574"/>
      <c r="R70" s="574"/>
      <c r="S70" s="574"/>
      <c r="T70" s="574"/>
      <c r="U70" s="574"/>
      <c r="V70" s="574"/>
      <c r="W70" s="574"/>
    </row>
    <row r="71" spans="1:23" s="709" customFormat="1" ht="37.5" customHeight="1">
      <c r="A71" s="1592" t="s">
        <v>1587</v>
      </c>
      <c r="B71" s="1581" t="s">
        <v>4624</v>
      </c>
      <c r="C71" s="1621">
        <v>43923</v>
      </c>
      <c r="D71" s="1594">
        <v>47603</v>
      </c>
      <c r="E71" s="1594" t="str">
        <f t="shared" ca="1" si="10"/>
        <v>VIGENTE</v>
      </c>
      <c r="F71" s="1594" t="str">
        <f t="shared" ca="1" si="9"/>
        <v>OK</v>
      </c>
      <c r="G71" s="1581" t="s">
        <v>1277</v>
      </c>
      <c r="H71" s="1645" t="s">
        <v>971</v>
      </c>
      <c r="I71" s="1598" t="s">
        <v>4623</v>
      </c>
      <c r="J71" s="1597" t="s">
        <v>1054</v>
      </c>
      <c r="K71" s="1626"/>
      <c r="O71" s="574"/>
      <c r="P71" s="574"/>
      <c r="Q71" s="574"/>
      <c r="R71" s="574"/>
      <c r="S71" s="574"/>
      <c r="T71" s="574"/>
      <c r="U71" s="574"/>
      <c r="V71" s="574"/>
      <c r="W71" s="574"/>
    </row>
    <row r="72" spans="1:23" s="709" customFormat="1" ht="37.5" customHeight="1">
      <c r="A72" s="1592" t="s">
        <v>1587</v>
      </c>
      <c r="B72" s="1581" t="s">
        <v>4626</v>
      </c>
      <c r="C72" s="1621">
        <v>43923</v>
      </c>
      <c r="D72" s="1594">
        <v>47603</v>
      </c>
      <c r="E72" s="1594" t="str">
        <f t="shared" ca="1" si="10"/>
        <v>VIGENTE</v>
      </c>
      <c r="F72" s="1594" t="str">
        <f t="shared" ca="1" si="9"/>
        <v>OK</v>
      </c>
      <c r="G72" s="1581" t="s">
        <v>1277</v>
      </c>
      <c r="H72" s="1645" t="s">
        <v>970</v>
      </c>
      <c r="I72" s="1598" t="s">
        <v>4625</v>
      </c>
      <c r="J72" s="1597" t="s">
        <v>1054</v>
      </c>
      <c r="K72" s="1626"/>
      <c r="O72" s="574"/>
      <c r="P72" s="574"/>
      <c r="Q72" s="574"/>
      <c r="R72" s="574"/>
      <c r="S72" s="574"/>
      <c r="T72" s="574"/>
      <c r="U72" s="574"/>
      <c r="V72" s="574"/>
      <c r="W72" s="574"/>
    </row>
    <row r="73" spans="1:23" s="1495" customFormat="1" ht="29.25" customHeight="1">
      <c r="A73" s="1642" t="s">
        <v>1587</v>
      </c>
      <c r="B73" s="1587" t="s">
        <v>4642</v>
      </c>
      <c r="C73" s="1646">
        <v>43969</v>
      </c>
      <c r="D73" s="1633">
        <v>45808</v>
      </c>
      <c r="E73" s="1633" t="str">
        <f t="shared" ca="1" si="10"/>
        <v>CADUCADO</v>
      </c>
      <c r="F73" s="1594" t="str">
        <f t="shared" ca="1" si="9"/>
        <v>ALERTA</v>
      </c>
      <c r="G73" s="1587" t="s">
        <v>1279</v>
      </c>
      <c r="H73" s="1647" t="s">
        <v>4641</v>
      </c>
      <c r="I73" s="1635" t="s">
        <v>4885</v>
      </c>
      <c r="J73" s="1648" t="s">
        <v>4711</v>
      </c>
      <c r="K73" s="1636" t="s">
        <v>4886</v>
      </c>
      <c r="L73" s="1590"/>
      <c r="O73" s="1496"/>
      <c r="P73" s="1496"/>
      <c r="Q73" s="1496"/>
      <c r="R73" s="1496"/>
      <c r="S73" s="1496"/>
      <c r="T73" s="1496"/>
      <c r="U73" s="1496"/>
      <c r="V73" s="1496"/>
      <c r="W73" s="1496"/>
    </row>
    <row r="74" spans="1:23" s="1370" customFormat="1" ht="33.75" customHeight="1">
      <c r="A74" s="1642" t="s">
        <v>1587</v>
      </c>
      <c r="B74" s="1643" t="s">
        <v>4649</v>
      </c>
      <c r="C74" s="1646">
        <v>43979</v>
      </c>
      <c r="D74" s="1633">
        <v>45808</v>
      </c>
      <c r="E74" s="1633" t="str">
        <f t="shared" ca="1" si="10"/>
        <v>CADUCADO</v>
      </c>
      <c r="F74" s="1594" t="str">
        <f t="shared" ca="1" si="9"/>
        <v>ALERTA</v>
      </c>
      <c r="G74" s="1643" t="s">
        <v>1276</v>
      </c>
      <c r="H74" s="1634" t="s">
        <v>4648</v>
      </c>
      <c r="I74" s="1635" t="s">
        <v>4650</v>
      </c>
      <c r="J74" s="1587" t="s">
        <v>430</v>
      </c>
      <c r="K74" s="1636"/>
      <c r="O74" s="533"/>
      <c r="P74" s="533"/>
      <c r="Q74" s="533"/>
      <c r="R74" s="533"/>
      <c r="S74" s="533"/>
      <c r="T74" s="533"/>
      <c r="U74" s="533"/>
      <c r="V74" s="533"/>
      <c r="W74" s="533"/>
    </row>
    <row r="75" spans="1:23" s="1370" customFormat="1" ht="33.75" customHeight="1">
      <c r="A75" s="1592" t="s">
        <v>1587</v>
      </c>
      <c r="B75" s="1581" t="s">
        <v>4659</v>
      </c>
      <c r="C75" s="1646">
        <v>44040</v>
      </c>
      <c r="D75" s="1594">
        <v>47695</v>
      </c>
      <c r="E75" s="1594" t="str">
        <f t="shared" ca="1" si="10"/>
        <v>VIGENTE</v>
      </c>
      <c r="F75" s="1594" t="str">
        <f t="shared" ca="1" si="9"/>
        <v>OK</v>
      </c>
      <c r="G75" s="1581" t="s">
        <v>1277</v>
      </c>
      <c r="H75" s="1585" t="s">
        <v>969</v>
      </c>
      <c r="I75" s="1586" t="s">
        <v>4660</v>
      </c>
      <c r="J75" s="1587" t="s">
        <v>2617</v>
      </c>
      <c r="K75" s="1626"/>
      <c r="O75" s="533"/>
      <c r="P75" s="533"/>
      <c r="Q75" s="533"/>
      <c r="R75" s="533"/>
      <c r="S75" s="533"/>
      <c r="T75" s="533"/>
      <c r="U75" s="533"/>
      <c r="V75" s="533"/>
      <c r="W75" s="533"/>
    </row>
    <row r="76" spans="1:23" s="1370" customFormat="1" ht="31.5" customHeight="1">
      <c r="A76" s="1592" t="s">
        <v>1587</v>
      </c>
      <c r="B76" s="1581" t="s">
        <v>4656</v>
      </c>
      <c r="C76" s="1646">
        <v>44047</v>
      </c>
      <c r="D76" s="1633">
        <v>45900</v>
      </c>
      <c r="E76" s="1633" t="str">
        <f t="shared" ca="1" si="10"/>
        <v>CADUCADO</v>
      </c>
      <c r="F76" s="1594" t="str">
        <f t="shared" ca="1" si="9"/>
        <v>ALERTA</v>
      </c>
      <c r="G76" s="1581" t="s">
        <v>1277</v>
      </c>
      <c r="H76" s="1585" t="s">
        <v>1350</v>
      </c>
      <c r="I76" s="1586" t="s">
        <v>4657</v>
      </c>
      <c r="J76" s="1587" t="s">
        <v>4658</v>
      </c>
      <c r="K76" s="1636"/>
      <c r="O76" s="533"/>
      <c r="P76" s="533"/>
      <c r="Q76" s="533"/>
      <c r="R76" s="533"/>
      <c r="S76" s="533"/>
      <c r="T76" s="533"/>
      <c r="U76" s="533"/>
      <c r="V76" s="533"/>
      <c r="W76" s="533"/>
    </row>
    <row r="77" spans="1:23" s="1370" customFormat="1" ht="31.5" customHeight="1">
      <c r="A77" s="1592" t="s">
        <v>1587</v>
      </c>
      <c r="B77" s="1581" t="s">
        <v>4708</v>
      </c>
      <c r="C77" s="1646">
        <v>44074</v>
      </c>
      <c r="D77" s="1633">
        <v>45900</v>
      </c>
      <c r="E77" s="1594" t="str">
        <f t="shared" ca="1" si="10"/>
        <v>CADUCADO</v>
      </c>
      <c r="F77" s="1594" t="str">
        <f t="shared" ca="1" si="9"/>
        <v>ALERTA</v>
      </c>
      <c r="G77" s="1581" t="s">
        <v>1279</v>
      </c>
      <c r="H77" s="1585" t="s">
        <v>4709</v>
      </c>
      <c r="I77" s="1586" t="s">
        <v>4710</v>
      </c>
      <c r="J77" s="1587" t="s">
        <v>4711</v>
      </c>
      <c r="K77" s="1626" t="s">
        <v>4712</v>
      </c>
      <c r="O77" s="533"/>
      <c r="P77" s="533"/>
      <c r="Q77" s="533"/>
      <c r="R77" s="533"/>
      <c r="S77" s="533"/>
      <c r="T77" s="533"/>
      <c r="U77" s="533"/>
      <c r="V77" s="533"/>
      <c r="W77" s="533"/>
    </row>
    <row r="78" spans="1:23" s="1370" customFormat="1" ht="31.5" customHeight="1">
      <c r="A78" s="1592" t="s">
        <v>1587</v>
      </c>
      <c r="B78" s="1581" t="s">
        <v>6125</v>
      </c>
      <c r="C78" s="1646">
        <v>44077</v>
      </c>
      <c r="D78" s="1594">
        <v>45930</v>
      </c>
      <c r="E78" s="1594" t="str">
        <f t="shared" ca="1" si="10"/>
        <v>CADUCADO</v>
      </c>
      <c r="F78" s="1594" t="str">
        <f t="shared" ca="1" si="9"/>
        <v>ALERTA</v>
      </c>
      <c r="G78" s="1581" t="s">
        <v>1278</v>
      </c>
      <c r="H78" s="1649" t="s">
        <v>4705</v>
      </c>
      <c r="I78" s="1586" t="s">
        <v>4707</v>
      </c>
      <c r="J78" s="1587" t="s">
        <v>4620</v>
      </c>
      <c r="K78" s="1626" t="s">
        <v>4684</v>
      </c>
      <c r="O78" s="533"/>
      <c r="P78" s="533"/>
      <c r="Q78" s="533"/>
      <c r="R78" s="533"/>
      <c r="S78" s="533"/>
      <c r="T78" s="533"/>
      <c r="U78" s="533"/>
      <c r="V78" s="533"/>
      <c r="W78" s="533"/>
    </row>
    <row r="79" spans="1:23" s="1370" customFormat="1" ht="31.5" customHeight="1">
      <c r="A79" s="1642" t="s">
        <v>1648</v>
      </c>
      <c r="B79" s="1643" t="s">
        <v>4773</v>
      </c>
      <c r="C79" s="1646">
        <v>44102</v>
      </c>
      <c r="D79" s="1633">
        <v>47756</v>
      </c>
      <c r="E79" s="1633" t="str">
        <f t="shared" ref="E79:E84" ca="1" si="11">IF(D79&lt;=$T$2,"CADUCADO","VIGENTE")</f>
        <v>VIGENTE</v>
      </c>
      <c r="F79" s="1594" t="str">
        <f t="shared" ca="1" si="9"/>
        <v>OK</v>
      </c>
      <c r="G79" s="1643" t="s">
        <v>1277</v>
      </c>
      <c r="H79" s="1634" t="s">
        <v>4774</v>
      </c>
      <c r="I79" s="1635" t="s">
        <v>4775</v>
      </c>
      <c r="J79" s="1587" t="s">
        <v>522</v>
      </c>
      <c r="K79" s="1636"/>
      <c r="O79" s="533"/>
      <c r="P79" s="533"/>
      <c r="Q79" s="533"/>
      <c r="R79" s="533"/>
      <c r="S79" s="533"/>
      <c r="T79" s="533"/>
      <c r="U79" s="533"/>
      <c r="V79" s="533"/>
      <c r="W79" s="533"/>
    </row>
    <row r="80" spans="1:23" s="1370" customFormat="1" ht="31.5" customHeight="1">
      <c r="A80" s="1642" t="s">
        <v>1648</v>
      </c>
      <c r="B80" s="1643" t="s">
        <v>4767</v>
      </c>
      <c r="C80" s="1646">
        <v>44102</v>
      </c>
      <c r="D80" s="1633">
        <v>47756</v>
      </c>
      <c r="E80" s="1633" t="str">
        <f t="shared" ca="1" si="11"/>
        <v>VIGENTE</v>
      </c>
      <c r="F80" s="1594" t="str">
        <f t="shared" ca="1" si="9"/>
        <v>OK</v>
      </c>
      <c r="G80" s="1643" t="s">
        <v>1277</v>
      </c>
      <c r="H80" s="1634" t="s">
        <v>1351</v>
      </c>
      <c r="I80" s="1635" t="s">
        <v>1348</v>
      </c>
      <c r="J80" s="1587" t="s">
        <v>4768</v>
      </c>
      <c r="K80" s="1636"/>
      <c r="O80" s="533"/>
      <c r="P80" s="533"/>
      <c r="Q80" s="533"/>
      <c r="R80" s="533"/>
      <c r="S80" s="533"/>
      <c r="T80" s="533"/>
      <c r="U80" s="533"/>
      <c r="V80" s="533"/>
      <c r="W80" s="533"/>
    </row>
    <row r="81" spans="1:23" s="1370" customFormat="1" ht="31.5" customHeight="1">
      <c r="A81" s="1642" t="s">
        <v>1587</v>
      </c>
      <c r="B81" s="1643" t="s">
        <v>4769</v>
      </c>
      <c r="C81" s="1646">
        <v>44102</v>
      </c>
      <c r="D81" s="1633">
        <v>47756</v>
      </c>
      <c r="E81" s="1633" t="str">
        <f t="shared" ca="1" si="11"/>
        <v>VIGENTE</v>
      </c>
      <c r="F81" s="1594" t="str">
        <f t="shared" ca="1" si="9"/>
        <v>OK</v>
      </c>
      <c r="G81" s="1643" t="s">
        <v>1276</v>
      </c>
      <c r="H81" s="1634" t="s">
        <v>4770</v>
      </c>
      <c r="I81" s="1635" t="s">
        <v>4771</v>
      </c>
      <c r="J81" s="1587" t="s">
        <v>4772</v>
      </c>
      <c r="K81" s="1636"/>
      <c r="O81" s="533"/>
      <c r="P81" s="533"/>
      <c r="Q81" s="533"/>
      <c r="R81" s="533"/>
      <c r="S81" s="533"/>
      <c r="T81" s="533"/>
      <c r="U81" s="533"/>
      <c r="V81" s="533"/>
      <c r="W81" s="533"/>
    </row>
    <row r="82" spans="1:23" s="1370" customFormat="1" ht="58.5" customHeight="1">
      <c r="A82" s="1592" t="s">
        <v>1587</v>
      </c>
      <c r="B82" s="1581" t="s">
        <v>4740</v>
      </c>
      <c r="C82" s="1646">
        <v>44110</v>
      </c>
      <c r="D82" s="1594">
        <v>47787</v>
      </c>
      <c r="E82" s="1594" t="str">
        <f t="shared" ca="1" si="11"/>
        <v>VIGENTE</v>
      </c>
      <c r="F82" s="1594" t="str">
        <f t="shared" ca="1" si="9"/>
        <v>OK</v>
      </c>
      <c r="G82" s="1581" t="s">
        <v>1279</v>
      </c>
      <c r="H82" s="1649" t="s">
        <v>4739</v>
      </c>
      <c r="I82" s="1586" t="s">
        <v>4741</v>
      </c>
      <c r="J82" s="1587" t="s">
        <v>4743</v>
      </c>
      <c r="K82" s="1626" t="s">
        <v>4742</v>
      </c>
      <c r="O82" s="533"/>
      <c r="P82" s="533"/>
      <c r="Q82" s="533"/>
      <c r="R82" s="533"/>
      <c r="S82" s="533"/>
      <c r="T82" s="533"/>
      <c r="U82" s="533"/>
      <c r="V82" s="533"/>
      <c r="W82" s="533"/>
    </row>
    <row r="83" spans="1:23" s="1370" customFormat="1" ht="35.25" customHeight="1">
      <c r="A83" s="1592" t="s">
        <v>1587</v>
      </c>
      <c r="B83" s="1581" t="s">
        <v>4747</v>
      </c>
      <c r="C83" s="1646">
        <v>44110</v>
      </c>
      <c r="D83" s="1594">
        <v>45961</v>
      </c>
      <c r="E83" s="1594" t="str">
        <f t="shared" ca="1" si="11"/>
        <v>CADUCADO</v>
      </c>
      <c r="F83" s="1594" t="str">
        <f t="shared" ca="1" si="9"/>
        <v>ALERTA</v>
      </c>
      <c r="G83" s="1581" t="s">
        <v>1279</v>
      </c>
      <c r="H83" s="1585" t="s">
        <v>4744</v>
      </c>
      <c r="I83" s="1586" t="s">
        <v>4745</v>
      </c>
      <c r="J83" s="1587" t="s">
        <v>3122</v>
      </c>
      <c r="K83" s="1626" t="s">
        <v>4746</v>
      </c>
      <c r="O83" s="533"/>
      <c r="P83" s="533"/>
      <c r="Q83" s="533"/>
      <c r="R83" s="533"/>
      <c r="S83" s="533"/>
      <c r="T83" s="533"/>
      <c r="U83" s="533"/>
      <c r="V83" s="533"/>
      <c r="W83" s="533"/>
    </row>
    <row r="84" spans="1:23" s="1370" customFormat="1" ht="35.25" customHeight="1">
      <c r="A84" s="1592" t="s">
        <v>1587</v>
      </c>
      <c r="B84" s="1581" t="s">
        <v>4790</v>
      </c>
      <c r="C84" s="1646">
        <v>44140</v>
      </c>
      <c r="D84" s="1594">
        <v>47817</v>
      </c>
      <c r="E84" s="1594" t="str">
        <f t="shared" ca="1" si="11"/>
        <v>VIGENTE</v>
      </c>
      <c r="F84" s="1594" t="str">
        <f t="shared" ca="1" si="9"/>
        <v>OK</v>
      </c>
      <c r="G84" s="1581" t="s">
        <v>1276</v>
      </c>
      <c r="H84" s="1585" t="s">
        <v>4791</v>
      </c>
      <c r="I84" s="1586" t="s">
        <v>4792</v>
      </c>
      <c r="J84" s="1587" t="s">
        <v>4793</v>
      </c>
      <c r="K84" s="1626"/>
      <c r="O84" s="533"/>
      <c r="P84" s="533"/>
      <c r="Q84" s="533"/>
      <c r="R84" s="533"/>
      <c r="S84" s="533"/>
      <c r="T84" s="533"/>
      <c r="U84" s="533"/>
      <c r="V84" s="533"/>
      <c r="W84" s="533"/>
    </row>
    <row r="85" spans="1:23" s="1370" customFormat="1" ht="35.25" customHeight="1">
      <c r="A85" s="1592" t="s">
        <v>1587</v>
      </c>
      <c r="B85" s="1581" t="s">
        <v>4800</v>
      </c>
      <c r="C85" s="1646">
        <v>44221</v>
      </c>
      <c r="D85" s="1594">
        <v>47879</v>
      </c>
      <c r="E85" s="1594" t="str">
        <f ca="1">IF(D85&lt;=$T$2,"CADUCADO","VIGENTE")</f>
        <v>VIGENTE</v>
      </c>
      <c r="F85" s="1594" t="str">
        <f t="shared" ca="1" si="9"/>
        <v>OK</v>
      </c>
      <c r="G85" s="1581" t="s">
        <v>1277</v>
      </c>
      <c r="H85" s="1585" t="s">
        <v>4500</v>
      </c>
      <c r="I85" s="1586" t="s">
        <v>4801</v>
      </c>
      <c r="J85" s="1587" t="s">
        <v>2796</v>
      </c>
      <c r="K85" s="1626"/>
      <c r="O85" s="533"/>
      <c r="P85" s="533"/>
      <c r="Q85" s="533"/>
      <c r="R85" s="533"/>
      <c r="S85" s="533"/>
      <c r="T85" s="533"/>
      <c r="U85" s="533"/>
      <c r="V85" s="533"/>
      <c r="W85" s="533"/>
    </row>
    <row r="86" spans="1:23" s="1370" customFormat="1" ht="35.25" customHeight="1">
      <c r="A86" s="1592" t="s">
        <v>1587</v>
      </c>
      <c r="B86" s="1581" t="s">
        <v>6454</v>
      </c>
      <c r="C86" s="1646">
        <v>44315</v>
      </c>
      <c r="D86" s="1594">
        <v>47968</v>
      </c>
      <c r="E86" s="1594" t="str">
        <f ca="1">IF(D86&lt;=$T$2,"CADUCADO","VIGENTE")</f>
        <v>VIGENTE</v>
      </c>
      <c r="F86" s="1594" t="str">
        <f ca="1">IF($T$2&gt;=(EDATE(D86,-4)),"ALERTA","OK")</f>
        <v>OK</v>
      </c>
      <c r="G86" s="1581" t="s">
        <v>1276</v>
      </c>
      <c r="H86" s="1585" t="s">
        <v>6455</v>
      </c>
      <c r="I86" s="1586" t="s">
        <v>6456</v>
      </c>
      <c r="J86" s="1587" t="s">
        <v>6457</v>
      </c>
      <c r="K86" s="1626"/>
      <c r="O86" s="533"/>
      <c r="P86" s="533"/>
      <c r="Q86" s="533"/>
      <c r="R86" s="533"/>
      <c r="S86" s="533"/>
      <c r="T86" s="533"/>
      <c r="U86" s="533"/>
      <c r="V86" s="533"/>
      <c r="W86" s="533"/>
    </row>
    <row r="87" spans="1:23" ht="15">
      <c r="A87" s="1592" t="s">
        <v>1587</v>
      </c>
      <c r="B87" s="1581" t="s">
        <v>4822</v>
      </c>
      <c r="C87" s="1582">
        <v>44285</v>
      </c>
      <c r="D87" s="1583">
        <v>46082</v>
      </c>
      <c r="E87" s="1583"/>
      <c r="F87" s="1594" t="str">
        <f t="shared" ca="1" si="9"/>
        <v>ALERTA</v>
      </c>
      <c r="G87" s="1584" t="s">
        <v>1279</v>
      </c>
      <c r="H87" s="1585" t="s">
        <v>4823</v>
      </c>
      <c r="I87" s="1586" t="s">
        <v>4824</v>
      </c>
      <c r="J87" s="1587" t="s">
        <v>4711</v>
      </c>
      <c r="K87" s="1626" t="s">
        <v>4825</v>
      </c>
      <c r="M87" s="4" t="e">
        <f>IF(ISNUMBER(FIND("/",#REF!,1)),MID(#REF!,1,FIND("/",#REF!,1)-1),#REF!)</f>
        <v>#REF!</v>
      </c>
      <c r="N87" s="4" t="str">
        <f>IF(ISNUMBER(FIND("/",#REF!,1)),MID(#REF!,FIND("/",#REF!,1)+1,LEN(#REF!)),"")</f>
        <v/>
      </c>
      <c r="O87"/>
      <c r="P87"/>
      <c r="Q87"/>
      <c r="R87"/>
      <c r="S87"/>
      <c r="T87"/>
      <c r="U87"/>
      <c r="V87"/>
      <c r="W87"/>
    </row>
    <row r="88" spans="1:23">
      <c r="A88" s="1592" t="s">
        <v>1587</v>
      </c>
      <c r="B88" s="1581" t="s">
        <v>5439</v>
      </c>
      <c r="C88" s="1582">
        <v>44362</v>
      </c>
      <c r="D88" s="1583">
        <v>46203</v>
      </c>
      <c r="E88" s="1583" t="str">
        <f ca="1">IF(D88&lt;=$T$2,"CADUCADO","VIGENTE")</f>
        <v>VIGENTE</v>
      </c>
      <c r="F88" s="1594" t="str">
        <f t="shared" ca="1" si="9"/>
        <v>ALERTA</v>
      </c>
      <c r="G88" s="1584" t="s">
        <v>1278</v>
      </c>
      <c r="H88" s="1585" t="s">
        <v>5437</v>
      </c>
      <c r="I88" s="1586" t="s">
        <v>5438</v>
      </c>
      <c r="J88" s="1587" t="s">
        <v>5440</v>
      </c>
      <c r="K88" s="1626" t="s">
        <v>5441</v>
      </c>
      <c r="O88"/>
      <c r="P88"/>
      <c r="Q88"/>
      <c r="R88"/>
      <c r="S88"/>
      <c r="T88"/>
      <c r="U88"/>
      <c r="V88"/>
      <c r="W88"/>
    </row>
    <row r="89" spans="1:23">
      <c r="A89" s="1642" t="s">
        <v>1587</v>
      </c>
      <c r="B89" s="1643" t="s">
        <v>4887</v>
      </c>
      <c r="C89" s="1582">
        <v>44397</v>
      </c>
      <c r="D89" s="1650">
        <v>46204</v>
      </c>
      <c r="E89" s="1650" t="str">
        <f ca="1">IF(D89&lt;=$T$2,"CADUCADO","VIGENTE")</f>
        <v>VIGENTE</v>
      </c>
      <c r="F89" s="1594" t="str">
        <f t="shared" ca="1" si="9"/>
        <v>ALERTA</v>
      </c>
      <c r="G89" s="1651" t="s">
        <v>1278</v>
      </c>
      <c r="H89" s="1634" t="s">
        <v>4888</v>
      </c>
      <c r="I89" s="1635" t="s">
        <v>4889</v>
      </c>
      <c r="J89" s="1587" t="s">
        <v>4711</v>
      </c>
      <c r="K89" s="1636" t="s">
        <v>4890</v>
      </c>
      <c r="O89"/>
      <c r="P89"/>
      <c r="Q89"/>
      <c r="R89"/>
      <c r="S89"/>
      <c r="T89"/>
      <c r="U89"/>
      <c r="V89"/>
      <c r="W89"/>
    </row>
    <row r="90" spans="1:23" ht="15">
      <c r="A90" s="2437" t="s">
        <v>1587</v>
      </c>
      <c r="B90" s="2438" t="s">
        <v>6173</v>
      </c>
      <c r="C90" s="1582">
        <v>44407</v>
      </c>
      <c r="D90" s="2439">
        <v>46233</v>
      </c>
      <c r="E90" s="2439" t="str">
        <f ca="1">IF(D90&lt;=$T$2,"CADUCADO","VIGENTE")</f>
        <v>VIGENTE</v>
      </c>
      <c r="F90" s="2440" t="str">
        <f ca="1">IF($T$2&gt;=(EDATE(D90,-4)),"ALERTA","OK")</f>
        <v>ALERTA</v>
      </c>
      <c r="G90" s="2441" t="s">
        <v>1276</v>
      </c>
      <c r="H90" s="2442" t="s">
        <v>6174</v>
      </c>
      <c r="I90" s="1586" t="s">
        <v>6175</v>
      </c>
      <c r="J90" s="1587" t="s">
        <v>430</v>
      </c>
      <c r="K90" s="1626" t="s">
        <v>5128</v>
      </c>
      <c r="O90"/>
      <c r="P90"/>
      <c r="Q90"/>
      <c r="R90"/>
      <c r="S90"/>
      <c r="T90"/>
      <c r="U90"/>
      <c r="V90"/>
      <c r="W90"/>
    </row>
    <row r="91" spans="1:23">
      <c r="A91" s="1642" t="s">
        <v>1587</v>
      </c>
      <c r="B91" s="1643" t="s">
        <v>4892</v>
      </c>
      <c r="C91" s="1582">
        <v>44488</v>
      </c>
      <c r="D91" s="1650">
        <v>46326</v>
      </c>
      <c r="E91" s="1650" t="str">
        <f ca="1">IF(D91&lt;=$T$2,"CADUCADO","VIGENTE")</f>
        <v>VIGENTE</v>
      </c>
      <c r="F91" s="1594" t="str">
        <f t="shared" ca="1" si="9"/>
        <v>OK</v>
      </c>
      <c r="G91" s="1651" t="s">
        <v>1276</v>
      </c>
      <c r="H91" s="1634" t="s">
        <v>3932</v>
      </c>
      <c r="I91" s="1635" t="s">
        <v>4893</v>
      </c>
      <c r="J91" s="1587" t="s">
        <v>430</v>
      </c>
      <c r="K91" s="1626"/>
      <c r="O91"/>
      <c r="P91"/>
      <c r="Q91"/>
      <c r="R91"/>
      <c r="S91"/>
      <c r="T91"/>
      <c r="U91"/>
      <c r="V91"/>
      <c r="W91"/>
    </row>
    <row r="92" spans="1:23" ht="15">
      <c r="A92" s="1642" t="s">
        <v>1587</v>
      </c>
      <c r="B92" s="1581" t="s">
        <v>4917</v>
      </c>
      <c r="C92" s="1582">
        <v>44567</v>
      </c>
      <c r="D92" s="1650">
        <v>46418</v>
      </c>
      <c r="E92" s="1650" t="str">
        <f ca="1">IF(D92&lt;=$T$2,"CADUCADO","VIGENTE")</f>
        <v>VIGENTE</v>
      </c>
      <c r="F92" s="1594" t="str">
        <f t="shared" ca="1" si="9"/>
        <v>OK</v>
      </c>
      <c r="G92" s="1651" t="s">
        <v>1276</v>
      </c>
      <c r="H92" s="1634" t="s">
        <v>4915</v>
      </c>
      <c r="I92" s="1635" t="s">
        <v>4916</v>
      </c>
      <c r="J92" s="1587" t="s">
        <v>430</v>
      </c>
      <c r="K92" s="1626"/>
      <c r="O92"/>
      <c r="P92"/>
      <c r="Q92"/>
      <c r="R92"/>
      <c r="S92"/>
      <c r="T92"/>
      <c r="U92"/>
      <c r="V92"/>
      <c r="W92"/>
    </row>
    <row r="93" spans="1:23" s="1588" customFormat="1" ht="15">
      <c r="A93" s="1592" t="s">
        <v>1587</v>
      </c>
      <c r="B93" s="1581" t="s">
        <v>4990</v>
      </c>
      <c r="C93" s="1582">
        <v>44659</v>
      </c>
      <c r="D93" s="1583">
        <v>46507</v>
      </c>
      <c r="E93" s="1583"/>
      <c r="F93" s="1594" t="str">
        <f t="shared" ca="1" si="9"/>
        <v>OK</v>
      </c>
      <c r="G93" s="1584" t="s">
        <v>1276</v>
      </c>
      <c r="H93" s="1585" t="s">
        <v>4991</v>
      </c>
      <c r="I93" s="1586" t="s">
        <v>4992</v>
      </c>
      <c r="J93" s="1587" t="s">
        <v>4772</v>
      </c>
      <c r="K93" s="1626"/>
      <c r="L93" s="1591"/>
      <c r="M93" s="1588" t="e">
        <f>IF(ISNUMBER(FIND("/",#REF!,1)),MID(#REF!,1,FIND("/",#REF!,1)-1),#REF!)</f>
        <v>#REF!</v>
      </c>
      <c r="N93" s="1588" t="str">
        <f>IF(ISNUMBER(FIND("/",#REF!,1)),MID(#REF!,FIND("/",#REF!,1)+1,LEN(#REF!)),"")</f>
        <v/>
      </c>
      <c r="O93" s="1589"/>
      <c r="P93" s="1589"/>
      <c r="Q93" s="1589"/>
      <c r="R93" s="1589"/>
      <c r="S93" s="1589"/>
      <c r="T93" s="1589"/>
      <c r="U93" s="1589"/>
      <c r="V93" s="1589"/>
      <c r="W93" s="1589"/>
    </row>
    <row r="94" spans="1:23" s="13" customFormat="1" ht="60">
      <c r="A94" s="1676" t="s">
        <v>1589</v>
      </c>
      <c r="B94" s="1677" t="s">
        <v>5124</v>
      </c>
      <c r="C94" s="1582">
        <v>45022</v>
      </c>
      <c r="D94" s="1678">
        <v>46844</v>
      </c>
      <c r="E94" s="1678" t="str">
        <f ca="1">IF(D94&lt;=$T$2,"CADUCADO","VIGENTE")</f>
        <v>VIGENTE</v>
      </c>
      <c r="F94" s="1594" t="str">
        <f t="shared" ca="1" si="9"/>
        <v>OK</v>
      </c>
      <c r="G94" s="1679" t="s">
        <v>1278</v>
      </c>
      <c r="H94" s="1680" t="s">
        <v>5125</v>
      </c>
      <c r="I94" s="1688" t="s">
        <v>5126</v>
      </c>
      <c r="J94" s="1585" t="s">
        <v>5127</v>
      </c>
      <c r="K94" s="1626" t="s">
        <v>5128</v>
      </c>
      <c r="O94" s="87"/>
      <c r="P94" s="87"/>
      <c r="Q94" s="87"/>
      <c r="R94" s="87"/>
      <c r="S94" s="87"/>
      <c r="T94" s="87"/>
      <c r="U94" s="87"/>
      <c r="V94" s="87"/>
      <c r="W94" s="87"/>
    </row>
    <row r="95" spans="1:23" s="13" customFormat="1" ht="45">
      <c r="A95" s="1592" t="s">
        <v>1587</v>
      </c>
      <c r="B95" s="1581" t="s">
        <v>5778</v>
      </c>
      <c r="C95" s="1582">
        <v>45685</v>
      </c>
      <c r="D95" s="1583">
        <v>47514</v>
      </c>
      <c r="E95" s="1678" t="str">
        <f ca="1">IF(D95&lt;=$T$2,"CADUCADO","VIGENTE")</f>
        <v>VIGENTE</v>
      </c>
      <c r="F95" s="1594" t="str">
        <f t="shared" ca="1" si="9"/>
        <v>OK</v>
      </c>
      <c r="G95" s="1584" t="s">
        <v>1278</v>
      </c>
      <c r="H95" s="1680" t="s">
        <v>5775</v>
      </c>
      <c r="I95" s="1681" t="s">
        <v>5776</v>
      </c>
      <c r="J95" s="1587" t="s">
        <v>3122</v>
      </c>
      <c r="K95" s="1682" t="s">
        <v>5777</v>
      </c>
      <c r="O95" s="87"/>
      <c r="P95" s="87"/>
      <c r="Q95" s="87"/>
      <c r="R95" s="87"/>
      <c r="S95" s="87"/>
      <c r="T95" s="87"/>
      <c r="U95" s="87"/>
      <c r="V95" s="87"/>
      <c r="W95" s="87"/>
    </row>
    <row r="96" spans="1:23" s="13" customFormat="1" ht="75">
      <c r="A96" s="1592" t="s">
        <v>1587</v>
      </c>
      <c r="B96" s="1581" t="s">
        <v>6074</v>
      </c>
      <c r="C96" s="1582">
        <v>45828</v>
      </c>
      <c r="D96" s="1678">
        <v>47664</v>
      </c>
      <c r="E96" s="1678" t="str">
        <f t="shared" ref="E96:E98" ca="1" si="12">IF(D96&lt;=$T$2,"CADUCADO","VIGENTE")</f>
        <v>VIGENTE</v>
      </c>
      <c r="F96" s="1594" t="str">
        <f t="shared" ca="1" si="9"/>
        <v>OK</v>
      </c>
      <c r="G96" s="1584" t="s">
        <v>1278</v>
      </c>
      <c r="H96" s="1680" t="s">
        <v>6075</v>
      </c>
      <c r="I96" s="1586" t="s">
        <v>6076</v>
      </c>
      <c r="J96" s="1587" t="s">
        <v>6077</v>
      </c>
      <c r="K96" s="1682">
        <v>5002</v>
      </c>
      <c r="O96" s="87"/>
      <c r="P96" s="87"/>
      <c r="Q96" s="87"/>
      <c r="R96" s="87"/>
      <c r="S96" s="87"/>
      <c r="T96" s="87"/>
      <c r="U96" s="87"/>
      <c r="V96" s="87"/>
      <c r="W96" s="87"/>
    </row>
    <row r="97" spans="1:23" s="13" customFormat="1">
      <c r="A97" s="1592" t="s">
        <v>1587</v>
      </c>
      <c r="B97" s="1581" t="s">
        <v>6458</v>
      </c>
      <c r="C97" s="1582">
        <v>46156</v>
      </c>
      <c r="D97" s="1678">
        <v>47999</v>
      </c>
      <c r="E97" s="1678" t="str">
        <f t="shared" ca="1" si="12"/>
        <v>VIGENTE</v>
      </c>
      <c r="F97" s="1594" t="str">
        <f t="shared" ca="1" si="9"/>
        <v>OK</v>
      </c>
      <c r="G97" s="1584" t="s">
        <v>1277</v>
      </c>
      <c r="H97" s="1680" t="s">
        <v>1350</v>
      </c>
      <c r="I97" s="1681" t="s">
        <v>6459</v>
      </c>
      <c r="J97" s="1587" t="s">
        <v>4658</v>
      </c>
      <c r="K97" s="1682"/>
      <c r="O97" s="87"/>
      <c r="P97" s="87"/>
      <c r="Q97" s="87"/>
      <c r="R97" s="87"/>
      <c r="S97" s="87"/>
      <c r="T97" s="87"/>
      <c r="U97" s="87"/>
      <c r="V97" s="87"/>
      <c r="W97" s="87"/>
    </row>
    <row r="98" spans="1:23" ht="16.5" customHeight="1">
      <c r="A98" s="1676"/>
      <c r="B98" s="1677"/>
      <c r="C98" s="1582"/>
      <c r="D98" s="1678"/>
      <c r="E98" s="1678" t="str">
        <f t="shared" ca="1" si="12"/>
        <v>CADUCADO</v>
      </c>
      <c r="F98" s="1594" t="e">
        <f t="shared" ca="1" si="9"/>
        <v>#NUM!</v>
      </c>
      <c r="G98" s="1679"/>
      <c r="H98" s="1680"/>
      <c r="I98" s="1681"/>
      <c r="J98" s="1587"/>
      <c r="K98" s="1682"/>
    </row>
    <row r="99" spans="1:23" ht="15">
      <c r="O99"/>
      <c r="P99"/>
      <c r="Q99"/>
      <c r="R99"/>
      <c r="S99"/>
      <c r="T99"/>
      <c r="U99"/>
      <c r="V99"/>
      <c r="W99"/>
    </row>
    <row r="100" spans="1:23" ht="15.75" customHeight="1">
      <c r="A100" s="136"/>
      <c r="B100" s="375"/>
      <c r="C100" s="376"/>
      <c r="D100" s="1513"/>
      <c r="E100" s="1513"/>
      <c r="F100" s="1513"/>
      <c r="G100" s="124"/>
      <c r="H100" s="374"/>
      <c r="I100" s="1297"/>
      <c r="J100" s="136"/>
      <c r="K100" s="136"/>
      <c r="M100" s="4">
        <f>IF(ISNUMBER(FIND("/",$B102,1)),MID($B102,1,FIND("/",$B102,1)-1),$B102)</f>
        <v>0</v>
      </c>
      <c r="N100" s="4" t="str">
        <f>IF(ISNUMBER(FIND("/",$B102,1)),MID($B102,FIND("/",$B102,1)+1,LEN($B102)),"")</f>
        <v/>
      </c>
      <c r="O100"/>
      <c r="P100"/>
      <c r="Q100"/>
      <c r="R100"/>
      <c r="S100"/>
      <c r="T100"/>
      <c r="U100"/>
      <c r="V100"/>
      <c r="W100"/>
    </row>
    <row r="101" spans="1:23" ht="15.75">
      <c r="A101" s="2559" t="s">
        <v>2177</v>
      </c>
      <c r="B101" s="2560"/>
      <c r="J101" s="55"/>
      <c r="M101" s="4" t="str">
        <f t="shared" ref="M101:M137" si="13">IF(ISNUMBER(FIND("/",$B103,1)),MID($B103,1,FIND("/",$B103,1)-1),$B103)</f>
        <v>SISTEMAS</v>
      </c>
      <c r="N101" s="4" t="str">
        <f t="shared" ref="N101:N137" si="14">IF(ISNUMBER(FIND("/",$B103,1)),MID($B103,FIND("/",$B103,1)+1,LEN($B103)),"")</f>
        <v/>
      </c>
      <c r="O101"/>
      <c r="P101"/>
      <c r="Q101"/>
      <c r="R101"/>
      <c r="S101"/>
      <c r="T101"/>
      <c r="U101"/>
      <c r="V101"/>
      <c r="W101"/>
    </row>
    <row r="102" spans="1:23" ht="30" customHeight="1">
      <c r="A102" s="12"/>
      <c r="B102" s="25"/>
      <c r="C102" s="9"/>
      <c r="D102" s="33"/>
      <c r="E102" s="33"/>
      <c r="F102" s="33"/>
      <c r="G102" s="25"/>
      <c r="H102" s="27"/>
      <c r="I102" s="27"/>
      <c r="J102" s="27"/>
      <c r="K102" s="10"/>
      <c r="M102" s="4">
        <f t="shared" si="13"/>
        <v>1</v>
      </c>
      <c r="N102" s="4" t="str">
        <f t="shared" si="14"/>
        <v/>
      </c>
      <c r="O102"/>
      <c r="P102"/>
      <c r="Q102"/>
      <c r="R102"/>
      <c r="S102"/>
      <c r="T102"/>
      <c r="U102"/>
      <c r="V102"/>
      <c r="W102"/>
    </row>
    <row r="103" spans="1:23" ht="30" customHeight="1">
      <c r="A103" s="72" t="s">
        <v>1599</v>
      </c>
      <c r="B103" s="72" t="s">
        <v>1600</v>
      </c>
      <c r="C103" s="72" t="s">
        <v>1601</v>
      </c>
      <c r="D103" s="72" t="s">
        <v>1602</v>
      </c>
      <c r="E103" s="432"/>
      <c r="F103" s="432"/>
      <c r="G103" s="25"/>
      <c r="H103" s="27"/>
      <c r="I103" s="27"/>
      <c r="J103" s="27"/>
      <c r="K103" s="10"/>
      <c r="M103" s="4">
        <f t="shared" si="13"/>
        <v>0</v>
      </c>
      <c r="N103" s="4" t="str">
        <f t="shared" si="14"/>
        <v/>
      </c>
      <c r="O103"/>
      <c r="P103"/>
      <c r="Q103"/>
      <c r="R103"/>
      <c r="S103"/>
      <c r="T103"/>
      <c r="U103"/>
      <c r="V103"/>
      <c r="W103"/>
    </row>
    <row r="104" spans="1:23" ht="30" customHeight="1">
      <c r="A104" s="2407">
        <f>COUNTIF($A5:$A102,"P*")</f>
        <v>91</v>
      </c>
      <c r="B104" s="2407">
        <f>COUNTIF($A5:$A102,"S*")</f>
        <v>1</v>
      </c>
      <c r="C104" s="2407">
        <f>COUNTIF($A5:$A102,"F")</f>
        <v>1</v>
      </c>
      <c r="D104" s="2407">
        <f>COUNTIF($A5:$A102,"P*") + COUNTIF($A5:$A102,"S2") *2 + COUNTIF($A5:$A102,"S3") *3 + COUNTIF($A5:$A102,"S4") *4</f>
        <v>93</v>
      </c>
      <c r="E104" s="10"/>
      <c r="F104" s="10"/>
      <c r="G104" s="25"/>
      <c r="H104" s="27"/>
      <c r="I104" s="27"/>
      <c r="J104" s="27"/>
      <c r="K104" s="10"/>
      <c r="M104" s="4">
        <f t="shared" si="13"/>
        <v>0</v>
      </c>
      <c r="N104" s="4" t="str">
        <f t="shared" si="14"/>
        <v/>
      </c>
      <c r="O104"/>
      <c r="P104"/>
      <c r="Q104"/>
      <c r="R104"/>
      <c r="S104"/>
      <c r="T104"/>
      <c r="U104"/>
      <c r="V104"/>
      <c r="W104"/>
    </row>
    <row r="105" spans="1:23" ht="30" customHeight="1">
      <c r="A105" s="12"/>
      <c r="B105" s="25"/>
      <c r="C105" s="26"/>
      <c r="D105" s="25"/>
      <c r="E105" s="25"/>
      <c r="F105" s="25"/>
      <c r="G105" s="25"/>
      <c r="H105" s="27"/>
      <c r="I105" s="27"/>
      <c r="J105" s="27"/>
      <c r="K105" s="6"/>
      <c r="M105" s="4">
        <f t="shared" si="13"/>
        <v>0</v>
      </c>
      <c r="N105" s="4" t="str">
        <f t="shared" si="14"/>
        <v/>
      </c>
      <c r="O105"/>
      <c r="P105"/>
      <c r="Q105"/>
      <c r="R105"/>
      <c r="S105"/>
      <c r="T105"/>
      <c r="U105"/>
      <c r="V105"/>
      <c r="W105"/>
    </row>
    <row r="106" spans="1:23" ht="30" customHeight="1">
      <c r="M106" s="4">
        <f t="shared" si="13"/>
        <v>0</v>
      </c>
      <c r="N106" s="4" t="str">
        <f t="shared" si="14"/>
        <v/>
      </c>
      <c r="O106"/>
      <c r="P106"/>
      <c r="Q106"/>
      <c r="R106"/>
      <c r="S106"/>
      <c r="T106"/>
      <c r="U106"/>
      <c r="V106"/>
      <c r="W106"/>
    </row>
    <row r="107" spans="1:23" ht="30" customHeight="1">
      <c r="M107" s="4">
        <f t="shared" si="13"/>
        <v>0</v>
      </c>
      <c r="N107" s="4" t="str">
        <f t="shared" si="14"/>
        <v/>
      </c>
      <c r="O107"/>
      <c r="P107"/>
      <c r="Q107"/>
      <c r="R107"/>
      <c r="S107"/>
      <c r="T107"/>
      <c r="U107"/>
      <c r="V107"/>
      <c r="W107"/>
    </row>
    <row r="108" spans="1:23" ht="30" customHeight="1">
      <c r="M108" s="4">
        <f t="shared" si="13"/>
        <v>0</v>
      </c>
      <c r="N108" s="4" t="str">
        <f t="shared" si="14"/>
        <v/>
      </c>
      <c r="O108"/>
      <c r="P108"/>
      <c r="Q108"/>
      <c r="R108"/>
      <c r="S108"/>
      <c r="T108"/>
      <c r="U108"/>
      <c r="V108"/>
      <c r="W108"/>
    </row>
    <row r="109" spans="1:23" ht="30" customHeight="1">
      <c r="M109" s="4">
        <f t="shared" si="13"/>
        <v>0</v>
      </c>
      <c r="N109" s="4" t="str">
        <f t="shared" si="14"/>
        <v/>
      </c>
      <c r="O109"/>
      <c r="P109"/>
      <c r="Q109"/>
      <c r="R109"/>
      <c r="S109"/>
      <c r="T109"/>
      <c r="U109"/>
      <c r="V109"/>
      <c r="W109"/>
    </row>
    <row r="110" spans="1:23" ht="30" customHeight="1">
      <c r="M110" s="4">
        <f t="shared" si="13"/>
        <v>0</v>
      </c>
      <c r="N110" s="4" t="str">
        <f t="shared" si="14"/>
        <v/>
      </c>
      <c r="O110"/>
      <c r="P110"/>
      <c r="Q110"/>
      <c r="R110"/>
      <c r="S110"/>
      <c r="T110"/>
      <c r="U110"/>
      <c r="V110"/>
      <c r="W110"/>
    </row>
    <row r="111" spans="1:23" ht="30" customHeight="1">
      <c r="M111" s="4">
        <f t="shared" si="13"/>
        <v>0</v>
      </c>
      <c r="N111" s="4" t="str">
        <f t="shared" si="14"/>
        <v/>
      </c>
      <c r="O111"/>
      <c r="P111"/>
      <c r="Q111"/>
      <c r="R111"/>
      <c r="S111"/>
      <c r="T111"/>
      <c r="U111"/>
      <c r="V111"/>
      <c r="W111"/>
    </row>
    <row r="112" spans="1:23" ht="30" customHeight="1">
      <c r="M112" s="4">
        <f t="shared" si="13"/>
        <v>0</v>
      </c>
      <c r="N112" s="4" t="str">
        <f t="shared" si="14"/>
        <v/>
      </c>
      <c r="O112"/>
      <c r="P112"/>
      <c r="Q112"/>
      <c r="R112"/>
      <c r="S112"/>
      <c r="T112"/>
      <c r="U112"/>
      <c r="V112"/>
      <c r="W112"/>
    </row>
    <row r="113" spans="12:23" ht="30" customHeight="1">
      <c r="M113" s="4">
        <f t="shared" si="13"/>
        <v>0</v>
      </c>
      <c r="N113" s="4" t="str">
        <f t="shared" si="14"/>
        <v/>
      </c>
      <c r="O113"/>
      <c r="P113"/>
      <c r="Q113"/>
      <c r="R113"/>
      <c r="S113"/>
      <c r="T113"/>
      <c r="U113"/>
      <c r="V113"/>
      <c r="W113"/>
    </row>
    <row r="114" spans="12:23" ht="30" customHeight="1">
      <c r="M114" s="4">
        <f t="shared" si="13"/>
        <v>0</v>
      </c>
      <c r="N114" s="4" t="str">
        <f t="shared" si="14"/>
        <v/>
      </c>
      <c r="O114"/>
      <c r="P114"/>
      <c r="Q114"/>
      <c r="R114"/>
      <c r="S114"/>
      <c r="T114"/>
      <c r="U114"/>
      <c r="V114"/>
      <c r="W114"/>
    </row>
    <row r="115" spans="12:23" ht="30" customHeight="1">
      <c r="M115" s="4">
        <f t="shared" si="13"/>
        <v>0</v>
      </c>
      <c r="N115" s="4" t="str">
        <f t="shared" si="14"/>
        <v/>
      </c>
      <c r="O115"/>
      <c r="P115"/>
      <c r="Q115"/>
      <c r="R115"/>
      <c r="S115"/>
      <c r="T115"/>
      <c r="U115"/>
      <c r="V115"/>
      <c r="W115"/>
    </row>
    <row r="116" spans="12:23" ht="30" customHeight="1">
      <c r="M116" s="4">
        <f t="shared" si="13"/>
        <v>0</v>
      </c>
      <c r="N116" s="4" t="str">
        <f t="shared" si="14"/>
        <v/>
      </c>
      <c r="O116"/>
      <c r="P116"/>
      <c r="Q116"/>
      <c r="R116"/>
      <c r="S116"/>
      <c r="T116"/>
      <c r="U116"/>
      <c r="V116"/>
      <c r="W116"/>
    </row>
    <row r="117" spans="12:23" ht="30" customHeight="1">
      <c r="M117" s="4">
        <f t="shared" si="13"/>
        <v>0</v>
      </c>
      <c r="N117" s="4" t="str">
        <f t="shared" si="14"/>
        <v/>
      </c>
      <c r="O117"/>
      <c r="P117"/>
      <c r="Q117"/>
      <c r="R117"/>
      <c r="S117"/>
      <c r="T117"/>
      <c r="U117"/>
      <c r="V117"/>
      <c r="W117"/>
    </row>
    <row r="118" spans="12:23" ht="30" customHeight="1">
      <c r="L118" s="53"/>
      <c r="M118" s="4">
        <f t="shared" si="13"/>
        <v>0</v>
      </c>
      <c r="N118" s="4" t="str">
        <f t="shared" si="14"/>
        <v/>
      </c>
      <c r="O118"/>
      <c r="P118"/>
      <c r="Q118"/>
      <c r="R118"/>
      <c r="S118"/>
      <c r="T118"/>
      <c r="U118"/>
      <c r="V118"/>
      <c r="W118"/>
    </row>
    <row r="119" spans="12:23" ht="30" customHeight="1">
      <c r="L119" s="53"/>
      <c r="M119" s="4">
        <f t="shared" si="13"/>
        <v>0</v>
      </c>
      <c r="N119" s="4" t="str">
        <f t="shared" si="14"/>
        <v/>
      </c>
      <c r="O119"/>
      <c r="P119"/>
      <c r="Q119"/>
      <c r="R119"/>
      <c r="S119"/>
      <c r="T119"/>
      <c r="U119"/>
      <c r="V119"/>
      <c r="W119"/>
    </row>
    <row r="120" spans="12:23" ht="30" customHeight="1">
      <c r="M120" s="4">
        <f t="shared" si="13"/>
        <v>0</v>
      </c>
      <c r="N120" s="4" t="str">
        <f t="shared" si="14"/>
        <v/>
      </c>
      <c r="O120"/>
      <c r="P120"/>
      <c r="Q120"/>
      <c r="R120"/>
      <c r="S120"/>
      <c r="T120"/>
      <c r="U120"/>
      <c r="V120"/>
      <c r="W120"/>
    </row>
    <row r="121" spans="12:23" ht="30" customHeight="1">
      <c r="M121" s="4">
        <f t="shared" si="13"/>
        <v>0</v>
      </c>
      <c r="N121" s="4" t="str">
        <f t="shared" si="14"/>
        <v/>
      </c>
      <c r="O121"/>
      <c r="P121"/>
      <c r="Q121"/>
      <c r="R121"/>
      <c r="S121"/>
      <c r="T121"/>
      <c r="U121"/>
      <c r="V121"/>
      <c r="W121"/>
    </row>
    <row r="122" spans="12:23" ht="30" customHeight="1">
      <c r="M122" s="4">
        <f t="shared" si="13"/>
        <v>0</v>
      </c>
      <c r="N122" s="4" t="str">
        <f t="shared" si="14"/>
        <v/>
      </c>
      <c r="O122"/>
      <c r="P122"/>
      <c r="Q122"/>
      <c r="R122"/>
      <c r="S122"/>
      <c r="T122"/>
      <c r="U122"/>
      <c r="V122"/>
      <c r="W122"/>
    </row>
    <row r="123" spans="12:23" ht="30" customHeight="1">
      <c r="M123" s="4">
        <f t="shared" si="13"/>
        <v>0</v>
      </c>
      <c r="N123" s="4" t="str">
        <f t="shared" si="14"/>
        <v/>
      </c>
      <c r="O123"/>
      <c r="P123"/>
      <c r="Q123"/>
      <c r="R123"/>
      <c r="S123"/>
      <c r="T123"/>
      <c r="U123"/>
      <c r="V123"/>
      <c r="W123"/>
    </row>
    <row r="124" spans="12:23" ht="30" customHeight="1">
      <c r="M124" s="4">
        <f t="shared" si="13"/>
        <v>0</v>
      </c>
      <c r="N124" s="4" t="str">
        <f t="shared" si="14"/>
        <v/>
      </c>
      <c r="O124"/>
      <c r="P124"/>
      <c r="Q124"/>
      <c r="R124"/>
      <c r="S124"/>
      <c r="T124"/>
      <c r="U124"/>
      <c r="V124"/>
      <c r="W124"/>
    </row>
    <row r="125" spans="12:23" ht="30" customHeight="1">
      <c r="M125" s="4">
        <f t="shared" si="13"/>
        <v>0</v>
      </c>
      <c r="N125" s="4" t="str">
        <f t="shared" si="14"/>
        <v/>
      </c>
      <c r="O125"/>
      <c r="P125"/>
      <c r="Q125"/>
      <c r="R125"/>
      <c r="S125"/>
      <c r="T125"/>
      <c r="U125"/>
      <c r="V125"/>
      <c r="W125"/>
    </row>
    <row r="126" spans="12:23" ht="30" customHeight="1">
      <c r="M126" s="4">
        <f t="shared" si="13"/>
        <v>0</v>
      </c>
      <c r="N126" s="4" t="str">
        <f t="shared" si="14"/>
        <v/>
      </c>
      <c r="O126"/>
      <c r="P126"/>
      <c r="Q126"/>
      <c r="R126"/>
      <c r="S126"/>
      <c r="T126"/>
      <c r="U126"/>
      <c r="V126"/>
      <c r="W126"/>
    </row>
    <row r="127" spans="12:23" ht="30" customHeight="1">
      <c r="M127" s="4">
        <f t="shared" si="13"/>
        <v>0</v>
      </c>
      <c r="N127" s="4" t="str">
        <f t="shared" si="14"/>
        <v/>
      </c>
      <c r="O127"/>
      <c r="P127"/>
      <c r="Q127"/>
      <c r="R127"/>
      <c r="S127"/>
      <c r="T127"/>
      <c r="U127"/>
      <c r="V127"/>
      <c r="W127"/>
    </row>
    <row r="128" spans="12:23" ht="30" customHeight="1">
      <c r="M128" s="4">
        <f t="shared" si="13"/>
        <v>0</v>
      </c>
      <c r="N128" s="4" t="str">
        <f t="shared" si="14"/>
        <v/>
      </c>
      <c r="O128"/>
      <c r="P128"/>
      <c r="Q128"/>
      <c r="R128"/>
      <c r="S128"/>
      <c r="T128"/>
      <c r="U128"/>
      <c r="V128"/>
      <c r="W128"/>
    </row>
    <row r="129" spans="13:23" ht="30" customHeight="1">
      <c r="M129" s="4">
        <f t="shared" si="13"/>
        <v>0</v>
      </c>
      <c r="N129" s="4" t="str">
        <f t="shared" si="14"/>
        <v/>
      </c>
      <c r="O129"/>
      <c r="P129"/>
      <c r="Q129"/>
      <c r="R129"/>
      <c r="S129"/>
      <c r="T129"/>
      <c r="U129"/>
      <c r="V129"/>
      <c r="W129"/>
    </row>
    <row r="130" spans="13:23" ht="30" customHeight="1">
      <c r="M130" s="4">
        <f t="shared" si="13"/>
        <v>0</v>
      </c>
      <c r="N130" s="4" t="str">
        <f t="shared" si="14"/>
        <v/>
      </c>
      <c r="O130"/>
      <c r="P130"/>
      <c r="Q130"/>
      <c r="R130"/>
      <c r="S130"/>
      <c r="T130"/>
      <c r="U130"/>
      <c r="V130"/>
      <c r="W130"/>
    </row>
    <row r="131" spans="13:23" ht="30" customHeight="1">
      <c r="M131" s="4">
        <f t="shared" si="13"/>
        <v>0</v>
      </c>
      <c r="N131" s="4" t="str">
        <f t="shared" si="14"/>
        <v/>
      </c>
      <c r="O131"/>
      <c r="P131"/>
      <c r="Q131"/>
      <c r="R131"/>
      <c r="S131"/>
      <c r="T131"/>
      <c r="U131"/>
      <c r="V131"/>
      <c r="W131"/>
    </row>
    <row r="132" spans="13:23" ht="30" customHeight="1">
      <c r="M132" s="4">
        <f t="shared" si="13"/>
        <v>0</v>
      </c>
      <c r="N132" s="4" t="str">
        <f t="shared" si="14"/>
        <v/>
      </c>
      <c r="O132"/>
      <c r="P132"/>
      <c r="Q132"/>
      <c r="R132"/>
      <c r="S132"/>
      <c r="T132"/>
      <c r="U132"/>
      <c r="V132"/>
      <c r="W132"/>
    </row>
    <row r="133" spans="13:23" ht="30" customHeight="1">
      <c r="M133" s="4">
        <f t="shared" si="13"/>
        <v>0</v>
      </c>
      <c r="N133" s="4" t="str">
        <f t="shared" si="14"/>
        <v/>
      </c>
    </row>
    <row r="134" spans="13:23" ht="30" customHeight="1">
      <c r="M134" s="4">
        <f t="shared" si="13"/>
        <v>0</v>
      </c>
      <c r="N134" s="4" t="str">
        <f t="shared" si="14"/>
        <v/>
      </c>
    </row>
    <row r="135" spans="13:23" ht="30" customHeight="1">
      <c r="M135" s="4">
        <f t="shared" si="13"/>
        <v>0</v>
      </c>
      <c r="N135" s="4" t="str">
        <f t="shared" si="14"/>
        <v/>
      </c>
    </row>
    <row r="136" spans="13:23" ht="30" customHeight="1">
      <c r="M136" s="4">
        <f t="shared" si="13"/>
        <v>0</v>
      </c>
      <c r="N136" s="4" t="str">
        <f t="shared" si="14"/>
        <v/>
      </c>
    </row>
    <row r="137" spans="13:23" ht="30" customHeight="1">
      <c r="M137" s="4">
        <f t="shared" si="13"/>
        <v>0</v>
      </c>
      <c r="N137" s="4" t="str">
        <f t="shared" si="14"/>
        <v/>
      </c>
    </row>
    <row r="138" spans="13:23" ht="30" customHeight="1">
      <c r="M138" s="4">
        <f t="shared" ref="M138:M201" si="15">IF(ISNUMBER(FIND("/",$B140,1)),MID($B140,1,FIND("/",$B140,1)-1),$B140)</f>
        <v>0</v>
      </c>
      <c r="N138" s="4" t="str">
        <f t="shared" ref="N138:N201" si="16">IF(ISNUMBER(FIND("/",$B140,1)),MID($B140,FIND("/",$B140,1)+1,LEN($B140)),"")</f>
        <v/>
      </c>
    </row>
    <row r="139" spans="13:23" ht="30" customHeight="1">
      <c r="M139" s="4">
        <f t="shared" si="15"/>
        <v>0</v>
      </c>
      <c r="N139" s="4" t="str">
        <f t="shared" si="16"/>
        <v/>
      </c>
    </row>
    <row r="140" spans="13:23" ht="30" customHeight="1">
      <c r="M140" s="4">
        <f t="shared" si="15"/>
        <v>0</v>
      </c>
      <c r="N140" s="4" t="str">
        <f t="shared" si="16"/>
        <v/>
      </c>
    </row>
    <row r="141" spans="13:23" ht="30" customHeight="1">
      <c r="M141" s="4">
        <f t="shared" si="15"/>
        <v>0</v>
      </c>
      <c r="N141" s="4" t="str">
        <f t="shared" si="16"/>
        <v/>
      </c>
    </row>
    <row r="142" spans="13:23" ht="30" customHeight="1">
      <c r="M142" s="4">
        <f t="shared" si="15"/>
        <v>0</v>
      </c>
      <c r="N142" s="4" t="str">
        <f t="shared" si="16"/>
        <v/>
      </c>
    </row>
    <row r="143" spans="13:23" ht="30" customHeight="1">
      <c r="M143" s="4">
        <f t="shared" si="15"/>
        <v>0</v>
      </c>
      <c r="N143" s="4" t="str">
        <f t="shared" si="16"/>
        <v/>
      </c>
    </row>
    <row r="144" spans="13:23" ht="30" customHeight="1">
      <c r="M144" s="4">
        <f t="shared" si="15"/>
        <v>0</v>
      </c>
      <c r="N144" s="4" t="str">
        <f t="shared" si="16"/>
        <v/>
      </c>
    </row>
    <row r="145" spans="12:14" ht="30" customHeight="1">
      <c r="M145" s="4">
        <f t="shared" si="15"/>
        <v>0</v>
      </c>
      <c r="N145" s="4" t="str">
        <f t="shared" si="16"/>
        <v/>
      </c>
    </row>
    <row r="146" spans="12:14" ht="30" customHeight="1">
      <c r="M146" s="4">
        <f t="shared" si="15"/>
        <v>0</v>
      </c>
      <c r="N146" s="4" t="str">
        <f t="shared" si="16"/>
        <v/>
      </c>
    </row>
    <row r="147" spans="12:14" ht="30" customHeight="1">
      <c r="M147" s="4">
        <f t="shared" si="15"/>
        <v>0</v>
      </c>
      <c r="N147" s="4" t="str">
        <f t="shared" si="16"/>
        <v/>
      </c>
    </row>
    <row r="148" spans="12:14" ht="30" customHeight="1">
      <c r="M148" s="4">
        <f t="shared" si="15"/>
        <v>0</v>
      </c>
      <c r="N148" s="4" t="str">
        <f t="shared" si="16"/>
        <v/>
      </c>
    </row>
    <row r="149" spans="12:14" ht="30" customHeight="1">
      <c r="M149" s="4">
        <f t="shared" si="15"/>
        <v>0</v>
      </c>
      <c r="N149" s="4" t="str">
        <f t="shared" si="16"/>
        <v/>
      </c>
    </row>
    <row r="150" spans="12:14" ht="30" customHeight="1">
      <c r="M150" s="4">
        <f t="shared" si="15"/>
        <v>0</v>
      </c>
      <c r="N150" s="4" t="str">
        <f t="shared" si="16"/>
        <v/>
      </c>
    </row>
    <row r="151" spans="12:14" ht="30" customHeight="1">
      <c r="M151" s="4">
        <f t="shared" si="15"/>
        <v>0</v>
      </c>
      <c r="N151" s="4" t="str">
        <f t="shared" si="16"/>
        <v/>
      </c>
    </row>
    <row r="152" spans="12:14" ht="30" customHeight="1">
      <c r="M152" s="4">
        <f t="shared" si="15"/>
        <v>0</v>
      </c>
      <c r="N152" s="4" t="str">
        <f t="shared" si="16"/>
        <v/>
      </c>
    </row>
    <row r="153" spans="12:14" ht="30" customHeight="1">
      <c r="M153" s="4">
        <f t="shared" si="15"/>
        <v>0</v>
      </c>
      <c r="N153" s="4" t="str">
        <f t="shared" si="16"/>
        <v/>
      </c>
    </row>
    <row r="154" spans="12:14" ht="30" customHeight="1">
      <c r="M154" s="4">
        <f t="shared" si="15"/>
        <v>0</v>
      </c>
      <c r="N154" s="4" t="str">
        <f t="shared" si="16"/>
        <v/>
      </c>
    </row>
    <row r="155" spans="12:14" ht="30" customHeight="1">
      <c r="M155" s="4">
        <f t="shared" si="15"/>
        <v>0</v>
      </c>
      <c r="N155" s="4" t="str">
        <f t="shared" si="16"/>
        <v/>
      </c>
    </row>
    <row r="156" spans="12:14" ht="30" customHeight="1">
      <c r="M156" s="4">
        <f t="shared" si="15"/>
        <v>0</v>
      </c>
      <c r="N156" s="4" t="str">
        <f t="shared" si="16"/>
        <v/>
      </c>
    </row>
    <row r="157" spans="12:14" ht="30" customHeight="1">
      <c r="M157" s="4">
        <f t="shared" si="15"/>
        <v>0</v>
      </c>
      <c r="N157" s="4" t="str">
        <f t="shared" si="16"/>
        <v/>
      </c>
    </row>
    <row r="158" spans="12:14" ht="30" customHeight="1">
      <c r="M158" s="4">
        <f t="shared" si="15"/>
        <v>0</v>
      </c>
      <c r="N158" s="4" t="str">
        <f t="shared" si="16"/>
        <v/>
      </c>
    </row>
    <row r="159" spans="12:14" ht="30" customHeight="1">
      <c r="M159" s="4">
        <f t="shared" si="15"/>
        <v>0</v>
      </c>
      <c r="N159" s="4" t="str">
        <f t="shared" si="16"/>
        <v/>
      </c>
    </row>
    <row r="160" spans="12:14" ht="30" customHeight="1">
      <c r="L160" s="34"/>
      <c r="M160" s="4">
        <f t="shared" si="15"/>
        <v>0</v>
      </c>
      <c r="N160" s="4" t="str">
        <f t="shared" si="16"/>
        <v/>
      </c>
    </row>
    <row r="161" spans="13:14" ht="30" customHeight="1">
      <c r="M161" s="4">
        <f t="shared" si="15"/>
        <v>0</v>
      </c>
      <c r="N161" s="4" t="str">
        <f t="shared" si="16"/>
        <v/>
      </c>
    </row>
    <row r="162" spans="13:14" ht="30" customHeight="1">
      <c r="M162" s="4">
        <f t="shared" si="15"/>
        <v>0</v>
      </c>
      <c r="N162" s="4" t="str">
        <f t="shared" si="16"/>
        <v/>
      </c>
    </row>
    <row r="163" spans="13:14" ht="30" customHeight="1">
      <c r="M163" s="4">
        <f t="shared" si="15"/>
        <v>0</v>
      </c>
      <c r="N163" s="4" t="str">
        <f t="shared" si="16"/>
        <v/>
      </c>
    </row>
    <row r="164" spans="13:14" ht="30" customHeight="1">
      <c r="M164" s="4">
        <f t="shared" si="15"/>
        <v>0</v>
      </c>
      <c r="N164" s="4" t="str">
        <f t="shared" si="16"/>
        <v/>
      </c>
    </row>
    <row r="165" spans="13:14" ht="30" customHeight="1">
      <c r="M165" s="4">
        <f t="shared" si="15"/>
        <v>0</v>
      </c>
      <c r="N165" s="4" t="str">
        <f t="shared" si="16"/>
        <v/>
      </c>
    </row>
    <row r="166" spans="13:14" ht="30" customHeight="1">
      <c r="M166" s="4">
        <f t="shared" si="15"/>
        <v>0</v>
      </c>
      <c r="N166" s="4" t="str">
        <f t="shared" si="16"/>
        <v/>
      </c>
    </row>
    <row r="167" spans="13:14" ht="30" customHeight="1">
      <c r="M167" s="4">
        <f t="shared" si="15"/>
        <v>0</v>
      </c>
      <c r="N167" s="4" t="str">
        <f t="shared" si="16"/>
        <v/>
      </c>
    </row>
    <row r="168" spans="13:14" ht="30" customHeight="1">
      <c r="M168" s="4">
        <f t="shared" si="15"/>
        <v>0</v>
      </c>
      <c r="N168" s="4" t="str">
        <f t="shared" si="16"/>
        <v/>
      </c>
    </row>
    <row r="169" spans="13:14" ht="30" customHeight="1">
      <c r="M169" s="4">
        <f t="shared" si="15"/>
        <v>0</v>
      </c>
      <c r="N169" s="4" t="str">
        <f t="shared" si="16"/>
        <v/>
      </c>
    </row>
    <row r="170" spans="13:14" ht="30" customHeight="1">
      <c r="M170" s="4">
        <f t="shared" si="15"/>
        <v>0</v>
      </c>
      <c r="N170" s="4" t="str">
        <f t="shared" si="16"/>
        <v/>
      </c>
    </row>
    <row r="171" spans="13:14" ht="30" customHeight="1">
      <c r="M171" s="4">
        <f t="shared" si="15"/>
        <v>0</v>
      </c>
      <c r="N171" s="4" t="str">
        <f t="shared" si="16"/>
        <v/>
      </c>
    </row>
    <row r="172" spans="13:14" ht="30" customHeight="1">
      <c r="M172" s="4">
        <f t="shared" si="15"/>
        <v>0</v>
      </c>
      <c r="N172" s="4" t="str">
        <f t="shared" si="16"/>
        <v/>
      </c>
    </row>
    <row r="173" spans="13:14" ht="30" customHeight="1">
      <c r="M173" s="4">
        <f t="shared" si="15"/>
        <v>0</v>
      </c>
      <c r="N173" s="4" t="str">
        <f t="shared" si="16"/>
        <v/>
      </c>
    </row>
    <row r="174" spans="13:14" ht="30" customHeight="1">
      <c r="M174" s="4">
        <f t="shared" si="15"/>
        <v>0</v>
      </c>
      <c r="N174" s="4" t="str">
        <f t="shared" si="16"/>
        <v/>
      </c>
    </row>
    <row r="175" spans="13:14" ht="30" customHeight="1">
      <c r="M175" s="4">
        <f t="shared" si="15"/>
        <v>0</v>
      </c>
      <c r="N175" s="4" t="str">
        <f t="shared" si="16"/>
        <v/>
      </c>
    </row>
    <row r="176" spans="13:14" ht="30" customHeight="1">
      <c r="M176" s="4">
        <f t="shared" si="15"/>
        <v>0</v>
      </c>
      <c r="N176" s="4" t="str">
        <f t="shared" si="16"/>
        <v/>
      </c>
    </row>
    <row r="177" spans="13:14" ht="30" customHeight="1">
      <c r="M177" s="4">
        <f t="shared" si="15"/>
        <v>0</v>
      </c>
      <c r="N177" s="4" t="str">
        <f t="shared" si="16"/>
        <v/>
      </c>
    </row>
    <row r="178" spans="13:14" ht="30" customHeight="1">
      <c r="M178" s="4">
        <f t="shared" si="15"/>
        <v>0</v>
      </c>
      <c r="N178" s="4" t="str">
        <f t="shared" si="16"/>
        <v/>
      </c>
    </row>
    <row r="179" spans="13:14" ht="30" customHeight="1">
      <c r="M179" s="4">
        <f t="shared" si="15"/>
        <v>0</v>
      </c>
      <c r="N179" s="4" t="str">
        <f t="shared" si="16"/>
        <v/>
      </c>
    </row>
    <row r="180" spans="13:14" ht="30" customHeight="1">
      <c r="M180" s="4">
        <f t="shared" si="15"/>
        <v>0</v>
      </c>
      <c r="N180" s="4" t="str">
        <f t="shared" si="16"/>
        <v/>
      </c>
    </row>
    <row r="181" spans="13:14" ht="30" customHeight="1">
      <c r="M181" s="4">
        <f t="shared" si="15"/>
        <v>0</v>
      </c>
      <c r="N181" s="4" t="str">
        <f t="shared" si="16"/>
        <v/>
      </c>
    </row>
    <row r="182" spans="13:14" ht="30" customHeight="1">
      <c r="M182" s="4">
        <f t="shared" si="15"/>
        <v>0</v>
      </c>
      <c r="N182" s="4" t="str">
        <f t="shared" si="16"/>
        <v/>
      </c>
    </row>
    <row r="183" spans="13:14" ht="30" customHeight="1">
      <c r="M183" s="4">
        <f t="shared" si="15"/>
        <v>0</v>
      </c>
      <c r="N183" s="4" t="str">
        <f t="shared" si="16"/>
        <v/>
      </c>
    </row>
    <row r="184" spans="13:14" ht="30" customHeight="1">
      <c r="M184" s="4">
        <f t="shared" si="15"/>
        <v>0</v>
      </c>
      <c r="N184" s="4" t="str">
        <f t="shared" si="16"/>
        <v/>
      </c>
    </row>
    <row r="185" spans="13:14" ht="30" customHeight="1">
      <c r="M185" s="4">
        <f t="shared" si="15"/>
        <v>0</v>
      </c>
      <c r="N185" s="4" t="str">
        <f t="shared" si="16"/>
        <v/>
      </c>
    </row>
    <row r="186" spans="13:14" ht="30" customHeight="1">
      <c r="M186" s="4">
        <f t="shared" si="15"/>
        <v>0</v>
      </c>
      <c r="N186" s="4" t="str">
        <f t="shared" si="16"/>
        <v/>
      </c>
    </row>
    <row r="187" spans="13:14" ht="30" customHeight="1">
      <c r="M187" s="4">
        <f t="shared" si="15"/>
        <v>0</v>
      </c>
      <c r="N187" s="4" t="str">
        <f t="shared" si="16"/>
        <v/>
      </c>
    </row>
    <row r="188" spans="13:14" ht="30" customHeight="1">
      <c r="M188" s="4">
        <f t="shared" si="15"/>
        <v>0</v>
      </c>
      <c r="N188" s="4" t="str">
        <f t="shared" si="16"/>
        <v/>
      </c>
    </row>
    <row r="189" spans="13:14" ht="30" customHeight="1">
      <c r="M189" s="4">
        <f t="shared" si="15"/>
        <v>0</v>
      </c>
      <c r="N189" s="4" t="str">
        <f t="shared" si="16"/>
        <v/>
      </c>
    </row>
    <row r="190" spans="13:14" ht="30" customHeight="1">
      <c r="M190" s="4">
        <f t="shared" si="15"/>
        <v>0</v>
      </c>
      <c r="N190" s="4" t="str">
        <f t="shared" si="16"/>
        <v/>
      </c>
    </row>
    <row r="191" spans="13:14" ht="30" customHeight="1">
      <c r="M191" s="4">
        <f t="shared" si="15"/>
        <v>0</v>
      </c>
      <c r="N191" s="4" t="str">
        <f t="shared" si="16"/>
        <v/>
      </c>
    </row>
    <row r="192" spans="13:14" ht="30" customHeight="1">
      <c r="M192" s="4">
        <f t="shared" si="15"/>
        <v>0</v>
      </c>
      <c r="N192" s="4" t="str">
        <f t="shared" si="16"/>
        <v/>
      </c>
    </row>
    <row r="193" spans="13:14" ht="30" customHeight="1">
      <c r="M193" s="4">
        <f t="shared" si="15"/>
        <v>0</v>
      </c>
      <c r="N193" s="4" t="str">
        <f t="shared" si="16"/>
        <v/>
      </c>
    </row>
    <row r="194" spans="13:14" ht="30" customHeight="1">
      <c r="M194" s="4">
        <f t="shared" si="15"/>
        <v>0</v>
      </c>
      <c r="N194" s="4" t="str">
        <f t="shared" si="16"/>
        <v/>
      </c>
    </row>
    <row r="195" spans="13:14" ht="30" customHeight="1">
      <c r="M195" s="4">
        <f t="shared" si="15"/>
        <v>0</v>
      </c>
      <c r="N195" s="4" t="str">
        <f t="shared" si="16"/>
        <v/>
      </c>
    </row>
    <row r="196" spans="13:14" ht="30" customHeight="1">
      <c r="M196" s="4">
        <f t="shared" si="15"/>
        <v>0</v>
      </c>
      <c r="N196" s="4" t="str">
        <f t="shared" si="16"/>
        <v/>
      </c>
    </row>
    <row r="197" spans="13:14" ht="30" customHeight="1">
      <c r="M197" s="4">
        <f t="shared" si="15"/>
        <v>0</v>
      </c>
      <c r="N197" s="4" t="str">
        <f t="shared" si="16"/>
        <v/>
      </c>
    </row>
    <row r="198" spans="13:14" ht="30" customHeight="1">
      <c r="M198" s="4">
        <f t="shared" si="15"/>
        <v>0</v>
      </c>
      <c r="N198" s="4" t="str">
        <f t="shared" si="16"/>
        <v/>
      </c>
    </row>
    <row r="199" spans="13:14" ht="30" customHeight="1">
      <c r="M199" s="4">
        <f t="shared" si="15"/>
        <v>0</v>
      </c>
      <c r="N199" s="4" t="str">
        <f t="shared" si="16"/>
        <v/>
      </c>
    </row>
    <row r="200" spans="13:14" ht="30" customHeight="1">
      <c r="M200" s="4">
        <f t="shared" si="15"/>
        <v>0</v>
      </c>
      <c r="N200" s="4" t="str">
        <f t="shared" si="16"/>
        <v/>
      </c>
    </row>
    <row r="201" spans="13:14" ht="30" customHeight="1">
      <c r="M201" s="4">
        <f t="shared" si="15"/>
        <v>0</v>
      </c>
      <c r="N201" s="4" t="str">
        <f t="shared" si="16"/>
        <v/>
      </c>
    </row>
    <row r="202" spans="13:14" ht="30" customHeight="1">
      <c r="M202" s="4">
        <f t="shared" ref="M202:M265" si="17">IF(ISNUMBER(FIND("/",$B204,1)),MID($B204,1,FIND("/",$B204,1)-1),$B204)</f>
        <v>0</v>
      </c>
      <c r="N202" s="4" t="str">
        <f t="shared" ref="N202:N265" si="18">IF(ISNUMBER(FIND("/",$B204,1)),MID($B204,FIND("/",$B204,1)+1,LEN($B204)),"")</f>
        <v/>
      </c>
    </row>
    <row r="203" spans="13:14" ht="30" customHeight="1">
      <c r="M203" s="4">
        <f t="shared" si="17"/>
        <v>0</v>
      </c>
      <c r="N203" s="4" t="str">
        <f t="shared" si="18"/>
        <v/>
      </c>
    </row>
    <row r="204" spans="13:14" ht="30" customHeight="1">
      <c r="M204" s="4">
        <f t="shared" si="17"/>
        <v>0</v>
      </c>
      <c r="N204" s="4" t="str">
        <f t="shared" si="18"/>
        <v/>
      </c>
    </row>
    <row r="205" spans="13:14" ht="30" customHeight="1">
      <c r="M205" s="4">
        <f t="shared" si="17"/>
        <v>0</v>
      </c>
      <c r="N205" s="4" t="str">
        <f t="shared" si="18"/>
        <v/>
      </c>
    </row>
    <row r="206" spans="13:14" ht="30" customHeight="1">
      <c r="M206" s="4">
        <f t="shared" si="17"/>
        <v>0</v>
      </c>
      <c r="N206" s="4" t="str">
        <f t="shared" si="18"/>
        <v/>
      </c>
    </row>
    <row r="207" spans="13:14" ht="30" customHeight="1">
      <c r="M207" s="4">
        <f t="shared" si="17"/>
        <v>0</v>
      </c>
      <c r="N207" s="4" t="str">
        <f t="shared" si="18"/>
        <v/>
      </c>
    </row>
    <row r="208" spans="13:14" ht="30" customHeight="1">
      <c r="M208" s="4">
        <f t="shared" si="17"/>
        <v>0</v>
      </c>
      <c r="N208" s="4" t="str">
        <f t="shared" si="18"/>
        <v/>
      </c>
    </row>
    <row r="209" spans="13:14" ht="30" customHeight="1">
      <c r="M209" s="4">
        <f t="shared" si="17"/>
        <v>0</v>
      </c>
      <c r="N209" s="4" t="str">
        <f t="shared" si="18"/>
        <v/>
      </c>
    </row>
    <row r="210" spans="13:14" ht="30" customHeight="1">
      <c r="M210" s="4">
        <f t="shared" si="17"/>
        <v>0</v>
      </c>
      <c r="N210" s="4" t="str">
        <f t="shared" si="18"/>
        <v/>
      </c>
    </row>
    <row r="211" spans="13:14" ht="30" customHeight="1">
      <c r="M211" s="4">
        <f t="shared" si="17"/>
        <v>0</v>
      </c>
      <c r="N211" s="4" t="str">
        <f t="shared" si="18"/>
        <v/>
      </c>
    </row>
    <row r="212" spans="13:14" ht="30" customHeight="1">
      <c r="M212" s="4">
        <f t="shared" si="17"/>
        <v>0</v>
      </c>
      <c r="N212" s="4" t="str">
        <f t="shared" si="18"/>
        <v/>
      </c>
    </row>
    <row r="213" spans="13:14" ht="30" customHeight="1">
      <c r="M213" s="4">
        <f t="shared" si="17"/>
        <v>0</v>
      </c>
      <c r="N213" s="4" t="str">
        <f t="shared" si="18"/>
        <v/>
      </c>
    </row>
    <row r="214" spans="13:14" ht="30" customHeight="1">
      <c r="M214" s="4">
        <f t="shared" si="17"/>
        <v>0</v>
      </c>
      <c r="N214" s="4" t="str">
        <f t="shared" si="18"/>
        <v/>
      </c>
    </row>
    <row r="215" spans="13:14" ht="30" customHeight="1">
      <c r="M215" s="4">
        <f t="shared" si="17"/>
        <v>0</v>
      </c>
      <c r="N215" s="4" t="str">
        <f t="shared" si="18"/>
        <v/>
      </c>
    </row>
    <row r="216" spans="13:14" ht="30" customHeight="1">
      <c r="M216" s="4">
        <f t="shared" si="17"/>
        <v>0</v>
      </c>
      <c r="N216" s="4" t="str">
        <f t="shared" si="18"/>
        <v/>
      </c>
    </row>
    <row r="217" spans="13:14" ht="30" customHeight="1">
      <c r="M217" s="4">
        <f t="shared" si="17"/>
        <v>0</v>
      </c>
      <c r="N217" s="4" t="str">
        <f t="shared" si="18"/>
        <v/>
      </c>
    </row>
    <row r="218" spans="13:14" ht="30" customHeight="1">
      <c r="M218" s="4">
        <f t="shared" si="17"/>
        <v>0</v>
      </c>
      <c r="N218" s="4" t="str">
        <f t="shared" si="18"/>
        <v/>
      </c>
    </row>
    <row r="219" spans="13:14" ht="30" customHeight="1">
      <c r="M219" s="4">
        <f t="shared" si="17"/>
        <v>0</v>
      </c>
      <c r="N219" s="4" t="str">
        <f t="shared" si="18"/>
        <v/>
      </c>
    </row>
    <row r="220" spans="13:14" ht="30" customHeight="1">
      <c r="M220" s="4">
        <f t="shared" si="17"/>
        <v>0</v>
      </c>
      <c r="N220" s="4" t="str">
        <f t="shared" si="18"/>
        <v/>
      </c>
    </row>
    <row r="221" spans="13:14" ht="30" customHeight="1">
      <c r="M221" s="4">
        <f t="shared" si="17"/>
        <v>0</v>
      </c>
      <c r="N221" s="4" t="str">
        <f t="shared" si="18"/>
        <v/>
      </c>
    </row>
    <row r="222" spans="13:14" ht="30" customHeight="1">
      <c r="M222" s="4">
        <f t="shared" si="17"/>
        <v>0</v>
      </c>
      <c r="N222" s="4" t="str">
        <f t="shared" si="18"/>
        <v/>
      </c>
    </row>
    <row r="223" spans="13:14" ht="30" customHeight="1">
      <c r="M223" s="4">
        <f t="shared" si="17"/>
        <v>0</v>
      </c>
      <c r="N223" s="4" t="str">
        <f t="shared" si="18"/>
        <v/>
      </c>
    </row>
    <row r="224" spans="13:14" ht="30" customHeight="1">
      <c r="M224" s="4">
        <f t="shared" si="17"/>
        <v>0</v>
      </c>
      <c r="N224" s="4" t="str">
        <f t="shared" si="18"/>
        <v/>
      </c>
    </row>
    <row r="225" spans="13:14" ht="30" customHeight="1">
      <c r="M225" s="4">
        <f t="shared" si="17"/>
        <v>0</v>
      </c>
      <c r="N225" s="4" t="str">
        <f t="shared" si="18"/>
        <v/>
      </c>
    </row>
    <row r="226" spans="13:14" ht="30" customHeight="1">
      <c r="M226" s="4">
        <f t="shared" si="17"/>
        <v>0</v>
      </c>
      <c r="N226" s="4" t="str">
        <f t="shared" si="18"/>
        <v/>
      </c>
    </row>
    <row r="227" spans="13:14" ht="30" customHeight="1">
      <c r="M227" s="4">
        <f t="shared" si="17"/>
        <v>0</v>
      </c>
      <c r="N227" s="4" t="str">
        <f t="shared" si="18"/>
        <v/>
      </c>
    </row>
    <row r="228" spans="13:14" ht="30" customHeight="1">
      <c r="M228" s="4">
        <f t="shared" si="17"/>
        <v>0</v>
      </c>
      <c r="N228" s="4" t="str">
        <f t="shared" si="18"/>
        <v/>
      </c>
    </row>
    <row r="229" spans="13:14" ht="30" customHeight="1">
      <c r="M229" s="4">
        <f t="shared" si="17"/>
        <v>0</v>
      </c>
      <c r="N229" s="4" t="str">
        <f t="shared" si="18"/>
        <v/>
      </c>
    </row>
    <row r="230" spans="13:14" ht="30" customHeight="1">
      <c r="M230" s="4">
        <f t="shared" si="17"/>
        <v>0</v>
      </c>
      <c r="N230" s="4" t="str">
        <f t="shared" si="18"/>
        <v/>
      </c>
    </row>
    <row r="231" spans="13:14" ht="30" customHeight="1">
      <c r="M231" s="4">
        <f t="shared" si="17"/>
        <v>0</v>
      </c>
      <c r="N231" s="4" t="str">
        <f t="shared" si="18"/>
        <v/>
      </c>
    </row>
    <row r="232" spans="13:14" ht="30" customHeight="1">
      <c r="M232" s="4">
        <f t="shared" si="17"/>
        <v>0</v>
      </c>
      <c r="N232" s="4" t="str">
        <f t="shared" si="18"/>
        <v/>
      </c>
    </row>
    <row r="233" spans="13:14" ht="30" customHeight="1">
      <c r="M233" s="4">
        <f t="shared" si="17"/>
        <v>0</v>
      </c>
      <c r="N233" s="4" t="str">
        <f t="shared" si="18"/>
        <v/>
      </c>
    </row>
    <row r="234" spans="13:14" ht="30" customHeight="1">
      <c r="M234" s="4">
        <f t="shared" si="17"/>
        <v>0</v>
      </c>
      <c r="N234" s="4" t="str">
        <f t="shared" si="18"/>
        <v/>
      </c>
    </row>
    <row r="235" spans="13:14" ht="30" customHeight="1">
      <c r="M235" s="4">
        <f t="shared" si="17"/>
        <v>0</v>
      </c>
      <c r="N235" s="4" t="str">
        <f t="shared" si="18"/>
        <v/>
      </c>
    </row>
    <row r="236" spans="13:14" ht="30" customHeight="1">
      <c r="M236" s="4">
        <f t="shared" si="17"/>
        <v>0</v>
      </c>
      <c r="N236" s="4" t="str">
        <f t="shared" si="18"/>
        <v/>
      </c>
    </row>
    <row r="237" spans="13:14" ht="30" customHeight="1">
      <c r="M237" s="4">
        <f t="shared" si="17"/>
        <v>0</v>
      </c>
      <c r="N237" s="4" t="str">
        <f t="shared" si="18"/>
        <v/>
      </c>
    </row>
    <row r="238" spans="13:14" ht="30" customHeight="1">
      <c r="M238" s="4">
        <f t="shared" si="17"/>
        <v>0</v>
      </c>
      <c r="N238" s="4" t="str">
        <f t="shared" si="18"/>
        <v/>
      </c>
    </row>
    <row r="239" spans="13:14" ht="30" customHeight="1">
      <c r="M239" s="4">
        <f t="shared" si="17"/>
        <v>0</v>
      </c>
      <c r="N239" s="4" t="str">
        <f t="shared" si="18"/>
        <v/>
      </c>
    </row>
    <row r="240" spans="13:14" ht="30" customHeight="1">
      <c r="M240" s="4">
        <f t="shared" si="17"/>
        <v>0</v>
      </c>
      <c r="N240" s="4" t="str">
        <f t="shared" si="18"/>
        <v/>
      </c>
    </row>
    <row r="241" spans="12:14" ht="30" customHeight="1">
      <c r="L241" s="20"/>
      <c r="M241" s="4">
        <f t="shared" si="17"/>
        <v>0</v>
      </c>
      <c r="N241" s="4" t="str">
        <f t="shared" si="18"/>
        <v/>
      </c>
    </row>
    <row r="242" spans="12:14" ht="30" customHeight="1">
      <c r="L242" s="20"/>
      <c r="M242" s="4">
        <f t="shared" si="17"/>
        <v>0</v>
      </c>
      <c r="N242" s="4" t="str">
        <f t="shared" si="18"/>
        <v/>
      </c>
    </row>
    <row r="243" spans="12:14" ht="30" customHeight="1">
      <c r="L243" s="20"/>
      <c r="M243" s="4">
        <f t="shared" si="17"/>
        <v>0</v>
      </c>
      <c r="N243" s="4" t="str">
        <f t="shared" si="18"/>
        <v/>
      </c>
    </row>
    <row r="244" spans="12:14" ht="30" customHeight="1">
      <c r="L244" s="20"/>
      <c r="M244" s="4">
        <f t="shared" si="17"/>
        <v>0</v>
      </c>
      <c r="N244" s="4" t="str">
        <f t="shared" si="18"/>
        <v/>
      </c>
    </row>
    <row r="245" spans="12:14" ht="30" customHeight="1">
      <c r="L245" s="20"/>
      <c r="M245" s="4">
        <f t="shared" si="17"/>
        <v>0</v>
      </c>
      <c r="N245" s="4" t="str">
        <f t="shared" si="18"/>
        <v/>
      </c>
    </row>
    <row r="246" spans="12:14" ht="30" customHeight="1">
      <c r="L246" s="20"/>
      <c r="M246" s="4">
        <f t="shared" si="17"/>
        <v>0</v>
      </c>
      <c r="N246" s="4" t="str">
        <f t="shared" si="18"/>
        <v/>
      </c>
    </row>
    <row r="247" spans="12:14" ht="30" customHeight="1">
      <c r="L247" s="20"/>
      <c r="M247" s="4">
        <f t="shared" si="17"/>
        <v>0</v>
      </c>
      <c r="N247" s="4" t="str">
        <f t="shared" si="18"/>
        <v/>
      </c>
    </row>
    <row r="248" spans="12:14" ht="30" customHeight="1">
      <c r="L248" s="20"/>
      <c r="M248" s="4">
        <f t="shared" si="17"/>
        <v>0</v>
      </c>
      <c r="N248" s="4" t="str">
        <f t="shared" si="18"/>
        <v/>
      </c>
    </row>
    <row r="249" spans="12:14" ht="30" customHeight="1">
      <c r="L249" s="20"/>
      <c r="M249" s="4">
        <f t="shared" si="17"/>
        <v>0</v>
      </c>
      <c r="N249" s="4" t="str">
        <f t="shared" si="18"/>
        <v/>
      </c>
    </row>
    <row r="250" spans="12:14" ht="30" customHeight="1">
      <c r="L250" s="20"/>
      <c r="M250" s="4">
        <f t="shared" si="17"/>
        <v>0</v>
      </c>
      <c r="N250" s="4" t="str">
        <f t="shared" si="18"/>
        <v/>
      </c>
    </row>
    <row r="251" spans="12:14" ht="30" customHeight="1">
      <c r="L251" s="20"/>
      <c r="M251" s="4">
        <f t="shared" si="17"/>
        <v>0</v>
      </c>
      <c r="N251" s="4" t="str">
        <f t="shared" si="18"/>
        <v/>
      </c>
    </row>
    <row r="252" spans="12:14" ht="30" customHeight="1">
      <c r="L252" s="20"/>
      <c r="M252" s="4">
        <f t="shared" si="17"/>
        <v>0</v>
      </c>
      <c r="N252" s="4" t="str">
        <f t="shared" si="18"/>
        <v/>
      </c>
    </row>
    <row r="253" spans="12:14" ht="30" customHeight="1">
      <c r="L253" s="20"/>
      <c r="M253" s="4">
        <f t="shared" si="17"/>
        <v>0</v>
      </c>
      <c r="N253" s="4" t="str">
        <f t="shared" si="18"/>
        <v/>
      </c>
    </row>
    <row r="254" spans="12:14" ht="30" customHeight="1">
      <c r="L254" s="20"/>
      <c r="M254" s="4">
        <f t="shared" si="17"/>
        <v>0</v>
      </c>
      <c r="N254" s="4" t="str">
        <f t="shared" si="18"/>
        <v/>
      </c>
    </row>
    <row r="255" spans="12:14" ht="30" customHeight="1">
      <c r="L255" s="20"/>
      <c r="M255" s="4">
        <f t="shared" si="17"/>
        <v>0</v>
      </c>
      <c r="N255" s="4" t="str">
        <f t="shared" si="18"/>
        <v/>
      </c>
    </row>
    <row r="256" spans="12:14" ht="30" customHeight="1">
      <c r="L256" s="20"/>
      <c r="M256" s="4">
        <f t="shared" si="17"/>
        <v>0</v>
      </c>
      <c r="N256" s="4" t="str">
        <f t="shared" si="18"/>
        <v/>
      </c>
    </row>
    <row r="257" spans="12:14" ht="30" customHeight="1">
      <c r="L257" s="20"/>
      <c r="M257" s="4">
        <f t="shared" si="17"/>
        <v>0</v>
      </c>
      <c r="N257" s="4" t="str">
        <f t="shared" si="18"/>
        <v/>
      </c>
    </row>
    <row r="258" spans="12:14" ht="30" customHeight="1">
      <c r="L258" s="20"/>
      <c r="M258" s="4">
        <f t="shared" si="17"/>
        <v>0</v>
      </c>
      <c r="N258" s="4" t="str">
        <f t="shared" si="18"/>
        <v/>
      </c>
    </row>
    <row r="259" spans="12:14" ht="30" customHeight="1">
      <c r="L259" s="20"/>
      <c r="M259" s="4">
        <f t="shared" si="17"/>
        <v>0</v>
      </c>
      <c r="N259" s="4" t="str">
        <f t="shared" si="18"/>
        <v/>
      </c>
    </row>
    <row r="260" spans="12:14" ht="30" customHeight="1">
      <c r="L260" s="20"/>
      <c r="M260" s="4">
        <f t="shared" si="17"/>
        <v>0</v>
      </c>
      <c r="N260" s="4" t="str">
        <f t="shared" si="18"/>
        <v/>
      </c>
    </row>
    <row r="261" spans="12:14" ht="30" customHeight="1">
      <c r="L261" s="20"/>
      <c r="M261" s="4">
        <f t="shared" si="17"/>
        <v>0</v>
      </c>
      <c r="N261" s="4" t="str">
        <f t="shared" si="18"/>
        <v/>
      </c>
    </row>
    <row r="262" spans="12:14" ht="30" customHeight="1">
      <c r="L262" s="35"/>
      <c r="M262" s="4">
        <f t="shared" si="17"/>
        <v>0</v>
      </c>
      <c r="N262" s="4" t="str">
        <f t="shared" si="18"/>
        <v/>
      </c>
    </row>
    <row r="263" spans="12:14" ht="30" customHeight="1">
      <c r="L263" s="35"/>
      <c r="M263" s="4">
        <f t="shared" si="17"/>
        <v>0</v>
      </c>
      <c r="N263" s="4" t="str">
        <f t="shared" si="18"/>
        <v/>
      </c>
    </row>
    <row r="264" spans="12:14" ht="30" customHeight="1">
      <c r="L264" s="35"/>
      <c r="M264" s="4">
        <f t="shared" si="17"/>
        <v>0</v>
      </c>
      <c r="N264" s="4" t="str">
        <f t="shared" si="18"/>
        <v/>
      </c>
    </row>
    <row r="265" spans="12:14" ht="30" customHeight="1">
      <c r="L265" s="35"/>
      <c r="M265" s="4">
        <f t="shared" si="17"/>
        <v>0</v>
      </c>
      <c r="N265" s="4" t="str">
        <f t="shared" si="18"/>
        <v/>
      </c>
    </row>
    <row r="266" spans="12:14" ht="30" customHeight="1">
      <c r="L266" s="35"/>
      <c r="M266" s="4">
        <f t="shared" ref="M266:M329" si="19">IF(ISNUMBER(FIND("/",$B268,1)),MID($B268,1,FIND("/",$B268,1)-1),$B268)</f>
        <v>0</v>
      </c>
      <c r="N266" s="4" t="str">
        <f t="shared" ref="N266:N329" si="20">IF(ISNUMBER(FIND("/",$B268,1)),MID($B268,FIND("/",$B268,1)+1,LEN($B268)),"")</f>
        <v/>
      </c>
    </row>
    <row r="267" spans="12:14" ht="30" customHeight="1">
      <c r="L267" s="35"/>
      <c r="M267" s="4">
        <f t="shared" si="19"/>
        <v>0</v>
      </c>
      <c r="N267" s="4" t="str">
        <f t="shared" si="20"/>
        <v/>
      </c>
    </row>
    <row r="268" spans="12:14" ht="30" customHeight="1">
      <c r="L268" s="35"/>
      <c r="M268" s="4">
        <f t="shared" si="19"/>
        <v>0</v>
      </c>
      <c r="N268" s="4" t="str">
        <f t="shared" si="20"/>
        <v/>
      </c>
    </row>
    <row r="269" spans="12:14" ht="30" customHeight="1">
      <c r="L269" s="35"/>
      <c r="M269" s="4">
        <f t="shared" si="19"/>
        <v>0</v>
      </c>
      <c r="N269" s="4" t="str">
        <f t="shared" si="20"/>
        <v/>
      </c>
    </row>
    <row r="270" spans="12:14" ht="30" customHeight="1">
      <c r="L270" s="35"/>
      <c r="M270" s="4">
        <f t="shared" si="19"/>
        <v>0</v>
      </c>
      <c r="N270" s="4" t="str">
        <f t="shared" si="20"/>
        <v/>
      </c>
    </row>
    <row r="271" spans="12:14" ht="30" customHeight="1">
      <c r="L271" s="35"/>
      <c r="M271" s="4">
        <f t="shared" si="19"/>
        <v>0</v>
      </c>
      <c r="N271" s="4" t="str">
        <f t="shared" si="20"/>
        <v/>
      </c>
    </row>
    <row r="272" spans="12:14" ht="30" customHeight="1">
      <c r="L272" s="35"/>
      <c r="M272" s="4">
        <f t="shared" si="19"/>
        <v>0</v>
      </c>
      <c r="N272" s="4" t="str">
        <f t="shared" si="20"/>
        <v/>
      </c>
    </row>
    <row r="273" spans="12:14" ht="30" customHeight="1">
      <c r="L273" s="35"/>
      <c r="M273" s="4">
        <f t="shared" si="19"/>
        <v>0</v>
      </c>
      <c r="N273" s="4" t="str">
        <f t="shared" si="20"/>
        <v/>
      </c>
    </row>
    <row r="274" spans="12:14" ht="30" customHeight="1">
      <c r="L274" s="35"/>
      <c r="M274" s="4">
        <f t="shared" si="19"/>
        <v>0</v>
      </c>
      <c r="N274" s="4" t="str">
        <f t="shared" si="20"/>
        <v/>
      </c>
    </row>
    <row r="275" spans="12:14" ht="30" customHeight="1">
      <c r="L275" s="35"/>
      <c r="M275" s="4">
        <f t="shared" si="19"/>
        <v>0</v>
      </c>
      <c r="N275" s="4" t="str">
        <f t="shared" si="20"/>
        <v/>
      </c>
    </row>
    <row r="276" spans="12:14" ht="30" customHeight="1">
      <c r="L276" s="35"/>
      <c r="M276" s="4">
        <f t="shared" si="19"/>
        <v>0</v>
      </c>
      <c r="N276" s="4" t="str">
        <f t="shared" si="20"/>
        <v/>
      </c>
    </row>
    <row r="277" spans="12:14" ht="30" customHeight="1">
      <c r="L277" s="35"/>
      <c r="M277" s="4">
        <f t="shared" si="19"/>
        <v>0</v>
      </c>
      <c r="N277" s="4" t="str">
        <f t="shared" si="20"/>
        <v/>
      </c>
    </row>
    <row r="278" spans="12:14" ht="30" customHeight="1">
      <c r="L278" s="35"/>
      <c r="M278" s="4">
        <f t="shared" si="19"/>
        <v>0</v>
      </c>
      <c r="N278" s="4" t="str">
        <f t="shared" si="20"/>
        <v/>
      </c>
    </row>
    <row r="279" spans="12:14" ht="30" customHeight="1">
      <c r="L279" s="35"/>
      <c r="M279" s="4">
        <f t="shared" si="19"/>
        <v>0</v>
      </c>
      <c r="N279" s="4" t="str">
        <f t="shared" si="20"/>
        <v/>
      </c>
    </row>
    <row r="280" spans="12:14" ht="30" customHeight="1">
      <c r="L280" s="35"/>
      <c r="M280" s="4">
        <f t="shared" si="19"/>
        <v>0</v>
      </c>
      <c r="N280" s="4" t="str">
        <f t="shared" si="20"/>
        <v/>
      </c>
    </row>
    <row r="281" spans="12:14" ht="30" customHeight="1">
      <c r="L281" s="35"/>
      <c r="M281" s="4">
        <f t="shared" si="19"/>
        <v>0</v>
      </c>
      <c r="N281" s="4" t="str">
        <f t="shared" si="20"/>
        <v/>
      </c>
    </row>
    <row r="282" spans="12:14" ht="30" customHeight="1">
      <c r="L282" s="35"/>
      <c r="M282" s="4">
        <f t="shared" si="19"/>
        <v>0</v>
      </c>
      <c r="N282" s="4" t="str">
        <f t="shared" si="20"/>
        <v/>
      </c>
    </row>
    <row r="283" spans="12:14" ht="30" customHeight="1">
      <c r="L283" s="35"/>
      <c r="M283" s="4">
        <f t="shared" si="19"/>
        <v>0</v>
      </c>
      <c r="N283" s="4" t="str">
        <f t="shared" si="20"/>
        <v/>
      </c>
    </row>
    <row r="284" spans="12:14" ht="30" customHeight="1">
      <c r="L284" s="20"/>
      <c r="M284" s="4">
        <f t="shared" si="19"/>
        <v>0</v>
      </c>
      <c r="N284" s="4" t="str">
        <f t="shared" si="20"/>
        <v/>
      </c>
    </row>
    <row r="285" spans="12:14" ht="30" customHeight="1">
      <c r="L285" s="20"/>
      <c r="M285" s="4">
        <f t="shared" si="19"/>
        <v>0</v>
      </c>
      <c r="N285" s="4" t="str">
        <f t="shared" si="20"/>
        <v/>
      </c>
    </row>
    <row r="286" spans="12:14" ht="30" customHeight="1">
      <c r="L286" s="20"/>
      <c r="M286" s="4">
        <f t="shared" si="19"/>
        <v>0</v>
      </c>
      <c r="N286" s="4" t="str">
        <f t="shared" si="20"/>
        <v/>
      </c>
    </row>
    <row r="287" spans="12:14" ht="30" customHeight="1">
      <c r="L287" s="20"/>
      <c r="M287" s="4">
        <f t="shared" si="19"/>
        <v>0</v>
      </c>
      <c r="N287" s="4" t="str">
        <f t="shared" si="20"/>
        <v/>
      </c>
    </row>
    <row r="288" spans="12:14" ht="30" customHeight="1">
      <c r="L288" s="20"/>
      <c r="M288" s="4">
        <f t="shared" si="19"/>
        <v>0</v>
      </c>
      <c r="N288" s="4" t="str">
        <f t="shared" si="20"/>
        <v/>
      </c>
    </row>
    <row r="289" spans="12:14" ht="30" customHeight="1">
      <c r="L289" s="20"/>
      <c r="M289" s="4">
        <f t="shared" si="19"/>
        <v>0</v>
      </c>
      <c r="N289" s="4" t="str">
        <f t="shared" si="20"/>
        <v/>
      </c>
    </row>
    <row r="290" spans="12:14" ht="30" customHeight="1">
      <c r="L290" s="20"/>
      <c r="M290" s="4">
        <f t="shared" si="19"/>
        <v>0</v>
      </c>
      <c r="N290" s="4" t="str">
        <f t="shared" si="20"/>
        <v/>
      </c>
    </row>
    <row r="291" spans="12:14" ht="30" customHeight="1">
      <c r="M291" s="4">
        <f t="shared" si="19"/>
        <v>0</v>
      </c>
      <c r="N291" s="4" t="str">
        <f t="shared" si="20"/>
        <v/>
      </c>
    </row>
    <row r="292" spans="12:14" ht="30" customHeight="1">
      <c r="M292" s="4">
        <f t="shared" si="19"/>
        <v>0</v>
      </c>
      <c r="N292" s="4" t="str">
        <f t="shared" si="20"/>
        <v/>
      </c>
    </row>
    <row r="293" spans="12:14" ht="30" customHeight="1">
      <c r="M293" s="4">
        <f t="shared" si="19"/>
        <v>0</v>
      </c>
      <c r="N293" s="4" t="str">
        <f t="shared" si="20"/>
        <v/>
      </c>
    </row>
    <row r="294" spans="12:14" ht="30" customHeight="1">
      <c r="M294" s="4">
        <f t="shared" si="19"/>
        <v>0</v>
      </c>
      <c r="N294" s="4" t="str">
        <f t="shared" si="20"/>
        <v/>
      </c>
    </row>
    <row r="295" spans="12:14" ht="30" customHeight="1">
      <c r="M295" s="4">
        <f t="shared" si="19"/>
        <v>0</v>
      </c>
      <c r="N295" s="4" t="str">
        <f t="shared" si="20"/>
        <v/>
      </c>
    </row>
    <row r="296" spans="12:14" ht="30" customHeight="1">
      <c r="M296" s="4">
        <f t="shared" si="19"/>
        <v>0</v>
      </c>
      <c r="N296" s="4" t="str">
        <f t="shared" si="20"/>
        <v/>
      </c>
    </row>
    <row r="297" spans="12:14" ht="30" customHeight="1">
      <c r="M297" s="4">
        <f t="shared" si="19"/>
        <v>0</v>
      </c>
      <c r="N297" s="4" t="str">
        <f t="shared" si="20"/>
        <v/>
      </c>
    </row>
    <row r="298" spans="12:14" ht="30" customHeight="1">
      <c r="M298" s="4">
        <f t="shared" si="19"/>
        <v>0</v>
      </c>
      <c r="N298" s="4" t="str">
        <f t="shared" si="20"/>
        <v/>
      </c>
    </row>
    <row r="299" spans="12:14" ht="30" customHeight="1">
      <c r="M299" s="4">
        <f t="shared" si="19"/>
        <v>0</v>
      </c>
      <c r="N299" s="4" t="str">
        <f t="shared" si="20"/>
        <v/>
      </c>
    </row>
    <row r="300" spans="12:14" ht="30" customHeight="1">
      <c r="M300" s="4">
        <f t="shared" si="19"/>
        <v>0</v>
      </c>
      <c r="N300" s="4" t="str">
        <f t="shared" si="20"/>
        <v/>
      </c>
    </row>
    <row r="301" spans="12:14" ht="30" customHeight="1">
      <c r="M301" s="4">
        <f t="shared" si="19"/>
        <v>0</v>
      </c>
      <c r="N301" s="4" t="str">
        <f t="shared" si="20"/>
        <v/>
      </c>
    </row>
    <row r="302" spans="12:14" ht="30" customHeight="1">
      <c r="M302" s="4">
        <f t="shared" si="19"/>
        <v>0</v>
      </c>
      <c r="N302" s="4" t="str">
        <f t="shared" si="20"/>
        <v/>
      </c>
    </row>
    <row r="303" spans="12:14" ht="30" customHeight="1">
      <c r="M303" s="4">
        <f t="shared" si="19"/>
        <v>0</v>
      </c>
      <c r="N303" s="4" t="str">
        <f t="shared" si="20"/>
        <v/>
      </c>
    </row>
    <row r="304" spans="12:14" ht="30" customHeight="1">
      <c r="M304" s="4">
        <f t="shared" si="19"/>
        <v>0</v>
      </c>
      <c r="N304" s="4" t="str">
        <f t="shared" si="20"/>
        <v/>
      </c>
    </row>
    <row r="305" spans="13:14" ht="30" customHeight="1">
      <c r="M305" s="4">
        <f t="shared" si="19"/>
        <v>0</v>
      </c>
      <c r="N305" s="4" t="str">
        <f t="shared" si="20"/>
        <v/>
      </c>
    </row>
    <row r="306" spans="13:14" ht="30" customHeight="1">
      <c r="M306" s="4">
        <f t="shared" si="19"/>
        <v>0</v>
      </c>
      <c r="N306" s="4" t="str">
        <f t="shared" si="20"/>
        <v/>
      </c>
    </row>
    <row r="307" spans="13:14" ht="30" customHeight="1">
      <c r="M307" s="4">
        <f t="shared" si="19"/>
        <v>0</v>
      </c>
      <c r="N307" s="4" t="str">
        <f t="shared" si="20"/>
        <v/>
      </c>
    </row>
    <row r="308" spans="13:14" ht="30" customHeight="1">
      <c r="M308" s="4">
        <f t="shared" si="19"/>
        <v>0</v>
      </c>
      <c r="N308" s="4" t="str">
        <f t="shared" si="20"/>
        <v/>
      </c>
    </row>
    <row r="309" spans="13:14" ht="30" customHeight="1">
      <c r="M309" s="4">
        <f t="shared" si="19"/>
        <v>0</v>
      </c>
      <c r="N309" s="4" t="str">
        <f t="shared" si="20"/>
        <v/>
      </c>
    </row>
    <row r="310" spans="13:14" ht="30" customHeight="1">
      <c r="M310" s="4">
        <f t="shared" si="19"/>
        <v>0</v>
      </c>
      <c r="N310" s="4" t="str">
        <f t="shared" si="20"/>
        <v/>
      </c>
    </row>
    <row r="311" spans="13:14" ht="30" customHeight="1">
      <c r="M311" s="4">
        <f t="shared" si="19"/>
        <v>0</v>
      </c>
      <c r="N311" s="4" t="str">
        <f t="shared" si="20"/>
        <v/>
      </c>
    </row>
    <row r="312" spans="13:14" ht="30" customHeight="1">
      <c r="M312" s="4">
        <f t="shared" si="19"/>
        <v>0</v>
      </c>
      <c r="N312" s="4" t="str">
        <f t="shared" si="20"/>
        <v/>
      </c>
    </row>
    <row r="313" spans="13:14" ht="30" customHeight="1">
      <c r="M313" s="4">
        <f t="shared" si="19"/>
        <v>0</v>
      </c>
      <c r="N313" s="4" t="str">
        <f t="shared" si="20"/>
        <v/>
      </c>
    </row>
    <row r="314" spans="13:14" ht="30" customHeight="1">
      <c r="M314" s="4">
        <f t="shared" si="19"/>
        <v>0</v>
      </c>
      <c r="N314" s="4" t="str">
        <f t="shared" si="20"/>
        <v/>
      </c>
    </row>
    <row r="315" spans="13:14" ht="30" customHeight="1">
      <c r="M315" s="4">
        <f t="shared" si="19"/>
        <v>0</v>
      </c>
      <c r="N315" s="4" t="str">
        <f t="shared" si="20"/>
        <v/>
      </c>
    </row>
    <row r="316" spans="13:14" ht="30" customHeight="1">
      <c r="M316" s="4">
        <f t="shared" si="19"/>
        <v>0</v>
      </c>
      <c r="N316" s="4" t="str">
        <f t="shared" si="20"/>
        <v/>
      </c>
    </row>
    <row r="317" spans="13:14" ht="30" customHeight="1">
      <c r="M317" s="4">
        <f t="shared" si="19"/>
        <v>0</v>
      </c>
      <c r="N317" s="4" t="str">
        <f t="shared" si="20"/>
        <v/>
      </c>
    </row>
    <row r="318" spans="13:14" ht="30" customHeight="1">
      <c r="M318" s="4">
        <f t="shared" si="19"/>
        <v>0</v>
      </c>
      <c r="N318" s="4" t="str">
        <f t="shared" si="20"/>
        <v/>
      </c>
    </row>
    <row r="319" spans="13:14" ht="30" customHeight="1">
      <c r="M319" s="4">
        <f t="shared" si="19"/>
        <v>0</v>
      </c>
      <c r="N319" s="4" t="str">
        <f t="shared" si="20"/>
        <v/>
      </c>
    </row>
    <row r="320" spans="13:14" ht="30" customHeight="1">
      <c r="M320" s="4">
        <f t="shared" si="19"/>
        <v>0</v>
      </c>
      <c r="N320" s="4" t="str">
        <f t="shared" si="20"/>
        <v/>
      </c>
    </row>
    <row r="321" spans="13:14" ht="30" customHeight="1">
      <c r="M321" s="4">
        <f t="shared" si="19"/>
        <v>0</v>
      </c>
      <c r="N321" s="4" t="str">
        <f t="shared" si="20"/>
        <v/>
      </c>
    </row>
    <row r="322" spans="13:14" ht="30" customHeight="1">
      <c r="M322" s="4">
        <f t="shared" si="19"/>
        <v>0</v>
      </c>
      <c r="N322" s="4" t="str">
        <f t="shared" si="20"/>
        <v/>
      </c>
    </row>
    <row r="323" spans="13:14" ht="30" customHeight="1">
      <c r="M323" s="4">
        <f t="shared" si="19"/>
        <v>0</v>
      </c>
      <c r="N323" s="4" t="str">
        <f t="shared" si="20"/>
        <v/>
      </c>
    </row>
    <row r="324" spans="13:14" ht="30" customHeight="1">
      <c r="M324" s="4">
        <f t="shared" si="19"/>
        <v>0</v>
      </c>
      <c r="N324" s="4" t="str">
        <f t="shared" si="20"/>
        <v/>
      </c>
    </row>
    <row r="325" spans="13:14" ht="30" customHeight="1">
      <c r="M325" s="4">
        <f t="shared" si="19"/>
        <v>0</v>
      </c>
      <c r="N325" s="4" t="str">
        <f t="shared" si="20"/>
        <v/>
      </c>
    </row>
    <row r="326" spans="13:14" ht="30" customHeight="1">
      <c r="M326" s="4">
        <f t="shared" si="19"/>
        <v>0</v>
      </c>
      <c r="N326" s="4" t="str">
        <f t="shared" si="20"/>
        <v/>
      </c>
    </row>
    <row r="327" spans="13:14" ht="30" customHeight="1">
      <c r="M327" s="4">
        <f t="shared" si="19"/>
        <v>0</v>
      </c>
      <c r="N327" s="4" t="str">
        <f t="shared" si="20"/>
        <v/>
      </c>
    </row>
    <row r="328" spans="13:14" ht="30" customHeight="1">
      <c r="M328" s="4">
        <f t="shared" si="19"/>
        <v>0</v>
      </c>
      <c r="N328" s="4" t="str">
        <f t="shared" si="20"/>
        <v/>
      </c>
    </row>
    <row r="329" spans="13:14" ht="30" customHeight="1">
      <c r="M329" s="4">
        <f t="shared" si="19"/>
        <v>0</v>
      </c>
      <c r="N329" s="4" t="str">
        <f t="shared" si="20"/>
        <v/>
      </c>
    </row>
    <row r="330" spans="13:14" ht="30" customHeight="1">
      <c r="M330" s="4">
        <f t="shared" ref="M330:M368" si="21">IF(ISNUMBER(FIND("/",$B332,1)),MID($B332,1,FIND("/",$B332,1)-1),$B332)</f>
        <v>0</v>
      </c>
      <c r="N330" s="4" t="str">
        <f t="shared" ref="N330:N368" si="22">IF(ISNUMBER(FIND("/",$B332,1)),MID($B332,FIND("/",$B332,1)+1,LEN($B332)),"")</f>
        <v/>
      </c>
    </row>
    <row r="331" spans="13:14" ht="30" customHeight="1">
      <c r="M331" s="4">
        <f t="shared" si="21"/>
        <v>0</v>
      </c>
      <c r="N331" s="4" t="str">
        <f t="shared" si="22"/>
        <v/>
      </c>
    </row>
    <row r="332" spans="13:14" ht="30" customHeight="1">
      <c r="M332" s="4">
        <f t="shared" si="21"/>
        <v>0</v>
      </c>
      <c r="N332" s="4" t="str">
        <f t="shared" si="22"/>
        <v/>
      </c>
    </row>
    <row r="333" spans="13:14" ht="30" customHeight="1">
      <c r="M333" s="4">
        <f t="shared" si="21"/>
        <v>0</v>
      </c>
      <c r="N333" s="4" t="str">
        <f t="shared" si="22"/>
        <v/>
      </c>
    </row>
    <row r="334" spans="13:14" ht="30" customHeight="1">
      <c r="M334" s="4">
        <f t="shared" si="21"/>
        <v>0</v>
      </c>
      <c r="N334" s="4" t="str">
        <f t="shared" si="22"/>
        <v/>
      </c>
    </row>
    <row r="335" spans="13:14" ht="30" customHeight="1">
      <c r="M335" s="4">
        <f t="shared" si="21"/>
        <v>0</v>
      </c>
      <c r="N335" s="4" t="str">
        <f t="shared" si="22"/>
        <v/>
      </c>
    </row>
    <row r="336" spans="13:14" ht="30" customHeight="1">
      <c r="M336" s="4">
        <f t="shared" si="21"/>
        <v>0</v>
      </c>
      <c r="N336" s="4" t="str">
        <f t="shared" si="22"/>
        <v/>
      </c>
    </row>
    <row r="337" spans="13:14" ht="30" customHeight="1">
      <c r="M337" s="4">
        <f t="shared" si="21"/>
        <v>0</v>
      </c>
      <c r="N337" s="4" t="str">
        <f t="shared" si="22"/>
        <v/>
      </c>
    </row>
    <row r="338" spans="13:14" ht="30" customHeight="1">
      <c r="M338" s="4">
        <f t="shared" si="21"/>
        <v>0</v>
      </c>
      <c r="N338" s="4" t="str">
        <f t="shared" si="22"/>
        <v/>
      </c>
    </row>
    <row r="339" spans="13:14" ht="30" customHeight="1">
      <c r="M339" s="4">
        <f t="shared" si="21"/>
        <v>0</v>
      </c>
      <c r="N339" s="4" t="str">
        <f t="shared" si="22"/>
        <v/>
      </c>
    </row>
    <row r="340" spans="13:14" ht="30" customHeight="1">
      <c r="M340" s="4">
        <f t="shared" si="21"/>
        <v>0</v>
      </c>
      <c r="N340" s="4" t="str">
        <f t="shared" si="22"/>
        <v/>
      </c>
    </row>
    <row r="341" spans="13:14" ht="30" customHeight="1">
      <c r="M341" s="4">
        <f t="shared" si="21"/>
        <v>0</v>
      </c>
      <c r="N341" s="4" t="str">
        <f t="shared" si="22"/>
        <v/>
      </c>
    </row>
    <row r="342" spans="13:14" ht="30" customHeight="1">
      <c r="M342" s="4">
        <f t="shared" si="21"/>
        <v>0</v>
      </c>
      <c r="N342" s="4" t="str">
        <f t="shared" si="22"/>
        <v/>
      </c>
    </row>
    <row r="343" spans="13:14" ht="30" customHeight="1">
      <c r="M343" s="4">
        <f t="shared" si="21"/>
        <v>0</v>
      </c>
      <c r="N343" s="4" t="str">
        <f t="shared" si="22"/>
        <v/>
      </c>
    </row>
    <row r="344" spans="13:14" ht="30" customHeight="1">
      <c r="M344" s="4">
        <f t="shared" si="21"/>
        <v>0</v>
      </c>
      <c r="N344" s="4" t="str">
        <f t="shared" si="22"/>
        <v/>
      </c>
    </row>
    <row r="345" spans="13:14" ht="30" customHeight="1">
      <c r="M345" s="4">
        <f t="shared" si="21"/>
        <v>0</v>
      </c>
      <c r="N345" s="4" t="str">
        <f t="shared" si="22"/>
        <v/>
      </c>
    </row>
    <row r="346" spans="13:14" ht="30" customHeight="1">
      <c r="M346" s="4">
        <f t="shared" si="21"/>
        <v>0</v>
      </c>
      <c r="N346" s="4" t="str">
        <f t="shared" si="22"/>
        <v/>
      </c>
    </row>
    <row r="347" spans="13:14" ht="30" customHeight="1">
      <c r="M347" s="4">
        <f t="shared" si="21"/>
        <v>0</v>
      </c>
      <c r="N347" s="4" t="str">
        <f t="shared" si="22"/>
        <v/>
      </c>
    </row>
    <row r="348" spans="13:14" ht="30" customHeight="1">
      <c r="M348" s="4">
        <f t="shared" si="21"/>
        <v>0</v>
      </c>
      <c r="N348" s="4" t="str">
        <f t="shared" si="22"/>
        <v/>
      </c>
    </row>
    <row r="349" spans="13:14" ht="30" customHeight="1">
      <c r="M349" s="4">
        <f t="shared" si="21"/>
        <v>0</v>
      </c>
      <c r="N349" s="4" t="str">
        <f t="shared" si="22"/>
        <v/>
      </c>
    </row>
    <row r="350" spans="13:14" ht="30" customHeight="1">
      <c r="M350" s="4">
        <f t="shared" si="21"/>
        <v>0</v>
      </c>
      <c r="N350" s="4" t="str">
        <f t="shared" si="22"/>
        <v/>
      </c>
    </row>
    <row r="351" spans="13:14" ht="30" customHeight="1">
      <c r="M351" s="4">
        <f t="shared" si="21"/>
        <v>0</v>
      </c>
      <c r="N351" s="4" t="str">
        <f t="shared" si="22"/>
        <v/>
      </c>
    </row>
    <row r="352" spans="13:14" ht="30" customHeight="1">
      <c r="M352" s="4">
        <f t="shared" si="21"/>
        <v>0</v>
      </c>
      <c r="N352" s="4" t="str">
        <f t="shared" si="22"/>
        <v/>
      </c>
    </row>
    <row r="353" spans="12:14" ht="30" customHeight="1">
      <c r="M353" s="4">
        <f t="shared" si="21"/>
        <v>0</v>
      </c>
      <c r="N353" s="4" t="str">
        <f t="shared" si="22"/>
        <v/>
      </c>
    </row>
    <row r="354" spans="12:14" ht="30" customHeight="1">
      <c r="M354" s="4">
        <f t="shared" si="21"/>
        <v>0</v>
      </c>
      <c r="N354" s="4" t="str">
        <f t="shared" si="22"/>
        <v/>
      </c>
    </row>
    <row r="355" spans="12:14" ht="30" customHeight="1">
      <c r="M355" s="4">
        <f t="shared" si="21"/>
        <v>0</v>
      </c>
      <c r="N355" s="4" t="str">
        <f t="shared" si="22"/>
        <v/>
      </c>
    </row>
    <row r="356" spans="12:14" ht="30" customHeight="1">
      <c r="M356" s="4">
        <f t="shared" si="21"/>
        <v>0</v>
      </c>
      <c r="N356" s="4" t="str">
        <f t="shared" si="22"/>
        <v/>
      </c>
    </row>
    <row r="357" spans="12:14" ht="30" customHeight="1">
      <c r="M357" s="4">
        <f t="shared" si="21"/>
        <v>0</v>
      </c>
      <c r="N357" s="4" t="str">
        <f t="shared" si="22"/>
        <v/>
      </c>
    </row>
    <row r="358" spans="12:14" ht="30" customHeight="1">
      <c r="M358" s="4">
        <f t="shared" si="21"/>
        <v>0</v>
      </c>
      <c r="N358" s="4" t="str">
        <f t="shared" si="22"/>
        <v/>
      </c>
    </row>
    <row r="359" spans="12:14" ht="30" customHeight="1">
      <c r="M359" s="4">
        <f t="shared" si="21"/>
        <v>0</v>
      </c>
      <c r="N359" s="4" t="str">
        <f t="shared" si="22"/>
        <v/>
      </c>
    </row>
    <row r="360" spans="12:14" ht="30" customHeight="1">
      <c r="M360" s="4">
        <f t="shared" si="21"/>
        <v>0</v>
      </c>
      <c r="N360" s="4" t="str">
        <f t="shared" si="22"/>
        <v/>
      </c>
    </row>
    <row r="361" spans="12:14" ht="30" customHeight="1">
      <c r="L361" s="21"/>
      <c r="M361" s="4">
        <f t="shared" si="21"/>
        <v>0</v>
      </c>
      <c r="N361" s="4" t="str">
        <f t="shared" si="22"/>
        <v/>
      </c>
    </row>
    <row r="362" spans="12:14" ht="30" customHeight="1">
      <c r="L362" s="21"/>
      <c r="M362" s="4">
        <f t="shared" si="21"/>
        <v>0</v>
      </c>
      <c r="N362" s="4" t="str">
        <f t="shared" si="22"/>
        <v/>
      </c>
    </row>
    <row r="363" spans="12:14" ht="30" customHeight="1">
      <c r="L363" s="21"/>
      <c r="M363" s="4">
        <f t="shared" si="21"/>
        <v>0</v>
      </c>
      <c r="N363" s="4" t="str">
        <f t="shared" si="22"/>
        <v/>
      </c>
    </row>
    <row r="364" spans="12:14" ht="30" customHeight="1">
      <c r="L364" s="50"/>
      <c r="M364" s="4">
        <f t="shared" si="21"/>
        <v>0</v>
      </c>
      <c r="N364" s="4" t="str">
        <f t="shared" si="22"/>
        <v/>
      </c>
    </row>
    <row r="365" spans="12:14" ht="30" customHeight="1">
      <c r="L365" s="52"/>
      <c r="M365" s="4">
        <f t="shared" si="21"/>
        <v>0</v>
      </c>
      <c r="N365" s="4" t="str">
        <f t="shared" si="22"/>
        <v/>
      </c>
    </row>
    <row r="366" spans="12:14" ht="30" customHeight="1">
      <c r="L366" s="52"/>
      <c r="M366" s="4">
        <f t="shared" si="21"/>
        <v>0</v>
      </c>
      <c r="N366" s="4" t="str">
        <f t="shared" si="22"/>
        <v/>
      </c>
    </row>
    <row r="367" spans="12:14" ht="30" customHeight="1">
      <c r="L367" s="50"/>
      <c r="M367" s="4">
        <f t="shared" si="21"/>
        <v>0</v>
      </c>
      <c r="N367" s="4" t="str">
        <f t="shared" si="22"/>
        <v/>
      </c>
    </row>
    <row r="368" spans="12:14" ht="30" customHeight="1">
      <c r="L368" s="50"/>
      <c r="M368" s="4">
        <f t="shared" si="21"/>
        <v>0</v>
      </c>
      <c r="N368" s="4" t="str">
        <f t="shared" si="22"/>
        <v/>
      </c>
    </row>
    <row r="369" spans="12:12" ht="30" customHeight="1">
      <c r="L369" s="50"/>
    </row>
    <row r="370" spans="12:12" ht="30" customHeight="1">
      <c r="L370" s="50"/>
    </row>
    <row r="371" spans="12:12" ht="30" customHeight="1">
      <c r="L371" s="51"/>
    </row>
    <row r="372" spans="12:12" ht="30" customHeight="1">
      <c r="L372" s="51"/>
    </row>
  </sheetData>
  <sortState xmlns:xlrd2="http://schemas.microsoft.com/office/spreadsheetml/2017/richdata2" ref="A5:I32">
    <sortCondition ref="D5:D32"/>
  </sortState>
  <mergeCells count="3">
    <mergeCell ref="A1:H1"/>
    <mergeCell ref="A3:G3"/>
    <mergeCell ref="A101:B101"/>
  </mergeCells>
  <phoneticPr fontId="0" type="noConversion"/>
  <conditionalFormatting sqref="E5:F5">
    <cfRule type="containsText" dxfId="1229" priority="45" operator="containsText" text="CADUCADO">
      <formula>NOT(ISERROR(SEARCH("CADUCADO",E5)))</formula>
    </cfRule>
    <cfRule type="expression" dxfId="1228" priority="46">
      <formula xml:space="preserve"> CADUCADO</formula>
    </cfRule>
  </conditionalFormatting>
  <conditionalFormatting sqref="E5:E72">
    <cfRule type="containsText" dxfId="1227" priority="43" operator="containsText" text="CADUCADO">
      <formula>NOT(ISERROR(SEARCH("CADUCADO",E5)))</formula>
    </cfRule>
  </conditionalFormatting>
  <conditionalFormatting sqref="F5:F98">
    <cfRule type="containsText" dxfId="1226" priority="42" operator="containsText" text="ALERTA">
      <formula>NOT(ISERROR(SEARCH("ALERTA",F5)))</formula>
    </cfRule>
  </conditionalFormatting>
  <hyperlinks>
    <hyperlink ref="A1:H1" location="TITULARES!A1" display="LISTA DE DIAGNOSTICADORES CON AUTORIZACIÓN DE COMERCIALIZACIÓN EN CUBA 2017" xr:uid="{00000000-0004-0000-0500-000000000000}"/>
  </hyperlinks>
  <pageMargins left="0.25" right="0.25" top="0.75" bottom="0.75" header="0.3" footer="0.3"/>
  <pageSetup fitToHeight="0" orientation="landscape" r:id="rId2"/>
  <headerFooter alignWithMargins="0"/>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H300"/>
  <sheetViews>
    <sheetView workbookViewId="0">
      <selection sqref="A1:H1"/>
    </sheetView>
  </sheetViews>
  <sheetFormatPr baseColWidth="10" defaultRowHeight="17.25" customHeight="1"/>
  <cols>
    <col min="1" max="1" width="15.42578125" style="4" customWidth="1"/>
    <col min="2" max="2" width="14.42578125" style="4" customWidth="1"/>
    <col min="3" max="3" width="13.42578125" style="4" bestFit="1" customWidth="1"/>
    <col min="4" max="4" width="15.28515625" style="4" customWidth="1"/>
    <col min="5" max="6" width="15.28515625" style="4" hidden="1" customWidth="1"/>
    <col min="7" max="7" width="14.28515625" style="4" customWidth="1"/>
    <col min="8" max="8" width="35.7109375" style="4" customWidth="1"/>
    <col min="9" max="9" width="68.85546875" style="4" customWidth="1"/>
    <col min="10" max="10" width="50.5703125" style="4" customWidth="1"/>
    <col min="11" max="11" width="21.7109375" style="21" customWidth="1"/>
    <col min="12" max="12" width="12.85546875" style="21" hidden="1" customWidth="1"/>
    <col min="13" max="13" width="17.28515625" style="21" hidden="1" customWidth="1"/>
    <col min="14" max="14" width="11.5703125" style="4" hidden="1" customWidth="1"/>
    <col min="15" max="15" width="9" style="4" hidden="1" customWidth="1"/>
    <col min="16" max="16" width="5" style="4" hidden="1" customWidth="1"/>
    <col min="17" max="17" width="11.42578125" style="1955" customWidth="1"/>
    <col min="18" max="18" width="11.42578125" style="1975"/>
    <col min="19" max="26" width="0" style="1955" hidden="1" customWidth="1"/>
    <col min="27" max="32" width="11.42578125" style="1955"/>
    <col min="33" max="16384" width="11.42578125" style="4"/>
  </cols>
  <sheetData>
    <row r="1" spans="1:86" s="1955" customFormat="1" ht="17.25" customHeight="1">
      <c r="A1" s="2540" t="s">
        <v>6200</v>
      </c>
      <c r="B1" s="2540"/>
      <c r="C1" s="2540"/>
      <c r="D1" s="2540"/>
      <c r="E1" s="2540"/>
      <c r="F1" s="2540"/>
      <c r="G1" s="2540"/>
      <c r="H1" s="2540"/>
      <c r="K1" s="1956"/>
      <c r="L1" s="1956"/>
      <c r="M1" s="1956"/>
      <c r="R1" s="1975"/>
    </row>
    <row r="2" spans="1:86" s="1955" customFormat="1" ht="24" customHeight="1" thickBot="1">
      <c r="A2" s="1958" t="s">
        <v>2717</v>
      </c>
      <c r="B2" s="1959"/>
      <c r="C2" s="1959"/>
      <c r="D2" s="1959"/>
      <c r="E2" s="1959"/>
      <c r="F2" s="1959"/>
      <c r="K2" s="1956"/>
      <c r="L2" s="1939"/>
      <c r="M2" s="1956"/>
      <c r="R2" s="1975"/>
      <c r="S2" s="1942" t="s">
        <v>2735</v>
      </c>
      <c r="T2" s="1960">
        <f ca="1">TODAY()</f>
        <v>46175</v>
      </c>
    </row>
    <row r="3" spans="1:86" s="1956" customFormat="1" ht="23.25" customHeight="1" thickTop="1" thickBot="1">
      <c r="A3" s="2561" t="s">
        <v>1161</v>
      </c>
      <c r="B3" s="2562"/>
      <c r="C3" s="2562"/>
      <c r="D3" s="2562"/>
      <c r="E3" s="2562"/>
      <c r="F3" s="2562"/>
      <c r="G3" s="2562"/>
      <c r="H3" s="1976"/>
      <c r="I3" s="1976"/>
      <c r="J3" s="1976"/>
      <c r="K3" s="1977"/>
    </row>
    <row r="4" spans="1:86" s="476" customFormat="1" ht="30" customHeight="1" thickTop="1" thickBot="1">
      <c r="A4" s="472" t="s">
        <v>1603</v>
      </c>
      <c r="B4" s="473" t="s">
        <v>1160</v>
      </c>
      <c r="C4" s="473" t="s">
        <v>1162</v>
      </c>
      <c r="D4" s="473" t="s">
        <v>1163</v>
      </c>
      <c r="E4" s="437" t="s">
        <v>2736</v>
      </c>
      <c r="F4" s="437" t="s">
        <v>2737</v>
      </c>
      <c r="G4" s="474" t="s">
        <v>604</v>
      </c>
      <c r="H4" s="473" t="s">
        <v>1586</v>
      </c>
      <c r="I4" s="473" t="s">
        <v>1164</v>
      </c>
      <c r="J4" s="473" t="s">
        <v>1048</v>
      </c>
      <c r="K4" s="475" t="s">
        <v>1047</v>
      </c>
      <c r="L4" s="476" t="s">
        <v>1590</v>
      </c>
      <c r="M4" s="476" t="s">
        <v>1591</v>
      </c>
      <c r="N4" s="477" t="s">
        <v>1594</v>
      </c>
      <c r="O4" s="478"/>
      <c r="P4" s="479"/>
      <c r="Q4" s="1990"/>
      <c r="R4" s="1991"/>
      <c r="S4" s="1965"/>
      <c r="T4" s="1966">
        <v>2012</v>
      </c>
      <c r="U4" s="1967">
        <v>2013</v>
      </c>
      <c r="V4" s="1967">
        <v>2014</v>
      </c>
      <c r="W4" s="1967">
        <v>2015</v>
      </c>
      <c r="X4" s="1967">
        <v>2016</v>
      </c>
      <c r="Y4" s="1966" t="s">
        <v>2739</v>
      </c>
      <c r="Z4" s="1968" t="s">
        <v>1595</v>
      </c>
      <c r="AA4" s="1992"/>
      <c r="AB4" s="1992"/>
      <c r="AC4" s="1992"/>
      <c r="AD4" s="1992"/>
      <c r="AE4" s="1992"/>
      <c r="AF4" s="1992"/>
      <c r="AG4" s="512"/>
      <c r="AH4" s="512"/>
      <c r="AI4" s="512"/>
      <c r="AJ4" s="512"/>
      <c r="AK4" s="512"/>
      <c r="AL4" s="512"/>
      <c r="AM4" s="512"/>
      <c r="AN4" s="512"/>
      <c r="AO4" s="512"/>
      <c r="AP4" s="512"/>
      <c r="AQ4" s="512"/>
      <c r="AR4" s="512"/>
      <c r="AS4" s="512"/>
      <c r="AT4" s="512"/>
      <c r="AU4" s="436"/>
      <c r="AV4" s="436"/>
      <c r="AW4" s="436"/>
      <c r="AX4" s="436"/>
      <c r="AY4" s="436"/>
      <c r="AZ4" s="436"/>
      <c r="BA4" s="436"/>
      <c r="BB4" s="436"/>
      <c r="BC4" s="436"/>
      <c r="BD4" s="436"/>
      <c r="BE4" s="436"/>
      <c r="BF4" s="436"/>
      <c r="BG4" s="436"/>
      <c r="BH4" s="436"/>
      <c r="BI4" s="436"/>
      <c r="BJ4" s="436"/>
      <c r="BK4" s="436"/>
      <c r="BL4" s="436"/>
      <c r="BM4" s="436"/>
      <c r="BN4" s="436"/>
      <c r="BO4" s="436"/>
      <c r="BP4" s="436"/>
      <c r="BQ4" s="436"/>
      <c r="BR4" s="436"/>
      <c r="BS4" s="436"/>
      <c r="BT4" s="436"/>
      <c r="BU4" s="436"/>
      <c r="BV4" s="436"/>
      <c r="BW4" s="436"/>
      <c r="BX4" s="436"/>
      <c r="BY4" s="436"/>
      <c r="BZ4" s="436"/>
      <c r="CA4" s="436"/>
      <c r="CB4" s="436"/>
      <c r="CC4" s="436"/>
      <c r="CD4" s="436"/>
      <c r="CE4" s="436"/>
      <c r="CF4" s="436"/>
      <c r="CG4" s="436"/>
      <c r="CH4" s="436"/>
    </row>
    <row r="5" spans="1:86" s="86" customFormat="1" ht="15">
      <c r="A5" s="2295" t="s">
        <v>1587</v>
      </c>
      <c r="B5" s="2296" t="s">
        <v>934</v>
      </c>
      <c r="C5" s="2297">
        <v>40546</v>
      </c>
      <c r="D5" s="2298">
        <v>46023</v>
      </c>
      <c r="E5" s="2298" t="str">
        <f ca="1">IF(D5&lt;=$T$2,"CADUCADO","VIGENTE")</f>
        <v>CADUCADO</v>
      </c>
      <c r="F5" s="2298" t="str">
        <f ca="1">IF($T$2&gt;=(EDATE(D5,-4)),"ALERTA","OK")</f>
        <v>ALERTA</v>
      </c>
      <c r="G5" s="2299" t="s">
        <v>1277</v>
      </c>
      <c r="H5" s="2300" t="s">
        <v>2917</v>
      </c>
      <c r="I5" s="2301" t="s">
        <v>856</v>
      </c>
      <c r="J5" s="2302" t="s">
        <v>857</v>
      </c>
      <c r="K5" s="2303" t="s">
        <v>2918</v>
      </c>
      <c r="L5" s="259" t="e">
        <f>IF(ISNUMBER(FIND("/",#REF!,1)),MID(#REF!,1,FIND("/",#REF!,1)-1),#REF!)</f>
        <v>#REF!</v>
      </c>
      <c r="M5" s="85" t="str">
        <f>IF(ISNUMBER(FIND("/",#REF!,1)),MID(#REF!,FIND("/",#REF!,1)+1,LEN(#REF!)),"")</f>
        <v/>
      </c>
      <c r="N5" s="2304" t="s">
        <v>1603</v>
      </c>
      <c r="O5" s="2304" t="s">
        <v>1590</v>
      </c>
      <c r="P5" s="2305" t="s">
        <v>1595</v>
      </c>
      <c r="Q5" s="2306"/>
      <c r="R5" s="1994"/>
      <c r="S5" s="2307"/>
      <c r="T5" s="2308">
        <f>COUNTIFS($C$5:$C$240, "&gt;="&amp;T11, $C$5:$C$240, "&lt;="&amp;T12, $A$5:$A$240, "&lt;&gt;F")</f>
        <v>0</v>
      </c>
      <c r="U5" s="2308">
        <f>COUNTIFS($C$5:$C$240, "&gt;="&amp;U11, $C$5:$C$240, "&lt;="&amp;U12, $A$5:$A$240, "&lt;&gt;F")</f>
        <v>0</v>
      </c>
      <c r="V5" s="2308">
        <f>COUNTIFS($C$5:$C$240, "&gt;="&amp;V11, $C$5:$C$240, "&lt;="&amp;V12, $A$5:$A$240, "&lt;&gt;F")</f>
        <v>0</v>
      </c>
      <c r="W5" s="2308">
        <f>COUNTIFS($C$5:$C$240, "&gt;="&amp;W11, $C$5:$C$240, "&lt;="&amp;W12, $A$5:$A$240, "&lt;&gt;F")</f>
        <v>0</v>
      </c>
      <c r="X5" s="2308">
        <f>COUNTIFS($C$5:$C$240, "&gt;="&amp;X11, $C$5:$C$240, "&lt;="&amp;X12, $A$5:$A$240, "&lt;&gt;F")</f>
        <v>0</v>
      </c>
      <c r="Y5" s="2308">
        <f>COUNTIFS($C$5:$C$240,"&gt;="&amp;Y11, $C$5:$C$240, "&lt;="&amp;Y12, $A$5:$A$240, "&lt;&gt;F")</f>
        <v>0</v>
      </c>
      <c r="Z5" s="2309">
        <f>SUM(T5:X5)</f>
        <v>0</v>
      </c>
      <c r="AA5" s="1998"/>
      <c r="AB5" s="1998"/>
      <c r="AC5" s="1998"/>
      <c r="AD5" s="1998"/>
      <c r="AE5" s="1998"/>
      <c r="AF5" s="1998"/>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row>
    <row r="6" spans="1:86" s="52" customFormat="1" ht="18.95" customHeight="1">
      <c r="A6" s="2295" t="s">
        <v>1587</v>
      </c>
      <c r="B6" s="2299" t="s">
        <v>1028</v>
      </c>
      <c r="C6" s="2297">
        <v>40904</v>
      </c>
      <c r="D6" s="2298">
        <v>46357</v>
      </c>
      <c r="E6" s="2298" t="str">
        <f ca="1">IF(D6&lt;=$T$2,"CADUCADO","VIGENTE")</f>
        <v>VIGENTE</v>
      </c>
      <c r="F6" s="2298" t="str">
        <f ca="1">IF($T$2&gt;=(EDATE(D6,-4)),"ALERTA","OK")</f>
        <v>OK</v>
      </c>
      <c r="G6" s="2299" t="s">
        <v>1277</v>
      </c>
      <c r="H6" s="2302" t="s">
        <v>1027</v>
      </c>
      <c r="I6" s="2302" t="s">
        <v>1029</v>
      </c>
      <c r="J6" s="2302" t="s">
        <v>858</v>
      </c>
      <c r="K6" s="2303" t="s">
        <v>2007</v>
      </c>
      <c r="L6" s="111" t="str">
        <f t="shared" ref="L6:L16" si="0">IF(ISNUMBER(FIND("/",$B5,1)),MID($B5,1,FIND("/",$B5,1)-1),$B5)</f>
        <v>D1101-01</v>
      </c>
      <c r="M6" s="74" t="str">
        <f>IF(ISNUMBER(FIND("/",#REF!,1)),MID(#REF!,FIND("/",#REF!,1)+1,LEN(#REF!)),"")</f>
        <v/>
      </c>
      <c r="N6" s="2310" t="s">
        <v>1587</v>
      </c>
      <c r="O6" s="2311"/>
      <c r="P6" s="2312">
        <v>4</v>
      </c>
      <c r="Q6" s="2313"/>
      <c r="R6" s="1939"/>
      <c r="S6" s="2314" t="s">
        <v>2740</v>
      </c>
      <c r="T6" s="2315">
        <f>COUNTIFS($C$5:$C$240, "&gt;="&amp;T11, $C$5:$C$240, "&lt;="&amp;T12, $A$5:$A$240, "&lt;&gt;F",$G$5:$G$240, "A" )</f>
        <v>0</v>
      </c>
      <c r="U6" s="2315">
        <f>COUNTIFS($C$5:$C$240, "&gt;="&amp;U11, $C$5:$C$240, "&lt;="&amp;U12, $A$5:$A$240, "&lt;&gt;F",$G$5:$G$240, "A" )</f>
        <v>0</v>
      </c>
      <c r="V6" s="2315">
        <f>COUNTIFS($C$5:$C$240, "&gt;="&amp;V11, $C$5:$C$240, "&lt;="&amp;V12, $A$5:$A$240, "&lt;&gt;F",$G$5:$G$240, "A" )</f>
        <v>0</v>
      </c>
      <c r="W6" s="2315">
        <f>COUNTIFS($C$5:$C$240, "&gt;="&amp;W11, $C$5:$C$240, "&lt;="&amp;W12, $A$5:$A$240, "&lt;&gt;F",$G$5:$G$240, "A" )</f>
        <v>0</v>
      </c>
      <c r="X6" s="2315">
        <f>COUNTIFS($C$5:$C$240, "&gt;="&amp;X11, $C$5:$C$240, "&lt;="&amp;X12, $A$5:$A$240, "&lt;&gt;F",$G$5:$G$240, "A" )</f>
        <v>0</v>
      </c>
      <c r="Y6" s="2315">
        <f>COUNTIFS($C$5:$C$240,"&gt;="&amp;Y12, $C$5:$C$240, "&lt;="&amp;Y13, $A$5:$A$240, "&lt;&gt;F",$G$5:$G$240, "A")</f>
        <v>0</v>
      </c>
      <c r="Z6" s="2316">
        <f>SUM(T6:X6)</f>
        <v>0</v>
      </c>
      <c r="AA6" s="1951"/>
      <c r="AB6" s="1951"/>
      <c r="AC6" s="1951"/>
      <c r="AD6" s="1951"/>
      <c r="AE6" s="1951"/>
      <c r="AF6" s="1951"/>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row>
    <row r="7" spans="1:86" s="52" customFormat="1" ht="32.25" customHeight="1">
      <c r="A7" s="2295" t="s">
        <v>1587</v>
      </c>
      <c r="B7" s="2299" t="s">
        <v>933</v>
      </c>
      <c r="C7" s="2297">
        <v>39125</v>
      </c>
      <c r="D7" s="2298">
        <v>46419</v>
      </c>
      <c r="E7" s="2298" t="str">
        <f ca="1">IF(D7&lt;=$T$2,"CADUCADO","VIGENTE")</f>
        <v>VIGENTE</v>
      </c>
      <c r="F7" s="2298" t="str">
        <f ca="1">IF($T$2&gt;=(EDATE(D7,-4)),"ALERTA","OK")</f>
        <v>OK</v>
      </c>
      <c r="G7" s="2299" t="s">
        <v>1277</v>
      </c>
      <c r="H7" s="2301" t="s">
        <v>873</v>
      </c>
      <c r="I7" s="2301" t="s">
        <v>1355</v>
      </c>
      <c r="J7" s="2300" t="s">
        <v>562</v>
      </c>
      <c r="K7" s="2317" t="s">
        <v>561</v>
      </c>
      <c r="L7" s="111" t="str">
        <f t="shared" si="0"/>
        <v>D1112-33</v>
      </c>
      <c r="M7" s="74" t="str">
        <f>IF(ISNUMBER(FIND("/",#REF!,1)),MID(#REF!,FIND("/",#REF!,1)+1,LEN(#REF!)),"")</f>
        <v/>
      </c>
      <c r="N7" s="2318" t="s">
        <v>1593</v>
      </c>
      <c r="O7" s="2319"/>
      <c r="P7" s="2320">
        <v>4</v>
      </c>
      <c r="Q7" s="2313"/>
      <c r="R7" s="1939"/>
      <c r="S7" s="2314" t="s">
        <v>2741</v>
      </c>
      <c r="T7" s="2315">
        <f>COUNTIFS($C$5:$C$240, "&gt;="&amp;T11, $C$5:$C$240, "&lt;="&amp;T12, $A$5:$A$240, "&lt;&gt;F",$G$5:$G$240, "B" )</f>
        <v>0</v>
      </c>
      <c r="U7" s="2315">
        <f>COUNTIFS($C$5:$C$240, "&gt;="&amp;U11, $C$5:$C$240, "&lt;="&amp;U12, $A$5:$A$240, "&lt;&gt;F",$G$5:$G$240, "B" )</f>
        <v>0</v>
      </c>
      <c r="V7" s="2315">
        <f>COUNTIFS($C$5:$C$240, "&gt;="&amp;V11, $C$5:$C$240, "&lt;="&amp;V12, $A$5:$A$240, "&lt;&gt;F",$G$5:$G$240, "B" )</f>
        <v>0</v>
      </c>
      <c r="W7" s="2315">
        <f>COUNTIFS($C$5:$C$240, "&gt;="&amp;W11, $C$5:$C$240, "&lt;="&amp;W12, $A$5:$A$240, "&lt;&gt;F",$G$5:$G$240, "B" )</f>
        <v>0</v>
      </c>
      <c r="X7" s="2315">
        <f>COUNTIFS($C$5:$C$240, "&gt;="&amp;X11, $C$5:$C$240, "&lt;="&amp;X12, $A$5:$A$240, "&lt;&gt;F",$G$5:$G$240, "B" )</f>
        <v>0</v>
      </c>
      <c r="Y7" s="2315">
        <f>COUNTIFS($C$5:$C$240,"&gt;="&amp;Y13, $C$5:$C$240, "&lt;="&amp;Y14, $A$5:$A$240, "&lt;&gt;F",$G$5:$G$240, "A")</f>
        <v>0</v>
      </c>
      <c r="Z7" s="2316">
        <f>SUM(T7:X7)</f>
        <v>0</v>
      </c>
      <c r="AA7" s="1951"/>
      <c r="AB7" s="1951"/>
      <c r="AC7" s="1951"/>
      <c r="AD7" s="1951"/>
      <c r="AE7" s="1951"/>
      <c r="AF7" s="1951"/>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row>
    <row r="8" spans="1:86" ht="36.75" customHeight="1">
      <c r="A8" s="2321" t="s">
        <v>1587</v>
      </c>
      <c r="B8" s="2322" t="s">
        <v>4301</v>
      </c>
      <c r="C8" s="2323">
        <v>43823</v>
      </c>
      <c r="D8" s="2324">
        <v>47483</v>
      </c>
      <c r="E8" s="2324" t="str">
        <f ca="1">IF(D8&lt;=$T$2,"CADUCADO","VIGENTE")</f>
        <v>VIGENTE</v>
      </c>
      <c r="F8" s="2324" t="str">
        <f ca="1">IF($T$2&gt;=(EDATE(D8,-4)),"ALERTA","OK")</f>
        <v>OK</v>
      </c>
      <c r="G8" s="2322" t="s">
        <v>1277</v>
      </c>
      <c r="H8" s="2325" t="s">
        <v>4300</v>
      </c>
      <c r="I8" s="2325" t="s">
        <v>4302</v>
      </c>
      <c r="J8" s="2326" t="s">
        <v>4303</v>
      </c>
      <c r="K8" s="2327" t="s">
        <v>4304</v>
      </c>
      <c r="L8" s="111" t="str">
        <f t="shared" si="0"/>
        <v>D0702-03</v>
      </c>
      <c r="M8" s="21" t="str">
        <f>IF(ISNUMBER(FIND("/",$B5,1)),MID($B5,FIND("/",$B5,1)+1,LEN($B5)),"")</f>
        <v/>
      </c>
      <c r="N8" s="2328"/>
      <c r="O8" s="2328"/>
      <c r="P8" s="2328"/>
      <c r="Q8" s="2329"/>
      <c r="R8" s="1956"/>
      <c r="S8" s="2330" t="s">
        <v>2742</v>
      </c>
      <c r="T8" s="2308">
        <f>COUNTIFS($C$5:$C$240, "&gt;="&amp;T11, $C$5:$C$240, "&lt;="&amp;T12, $A$5:$A$240, "&lt;&gt;F",$G$5:$G$240, "C" )</f>
        <v>0</v>
      </c>
      <c r="U8" s="2308">
        <f>COUNTIFS($C$5:$C$240, "&gt;="&amp;U11, $C$5:$C$240, "&lt;="&amp;U12, $A$5:$A$240, "&lt;&gt;F",$G$5:$G$240, "C" )</f>
        <v>0</v>
      </c>
      <c r="V8" s="2308">
        <f>COUNTIFS($C$5:$C$240, "&gt;="&amp;V11, $C$5:$C$240, "&lt;="&amp;V12, $A$5:$A$240, "&lt;&gt;F",$G$5:$G$240, "C" )</f>
        <v>0</v>
      </c>
      <c r="W8" s="2308">
        <f>COUNTIFS($C$5:$C$240, "&gt;="&amp;W11, $C$5:$C$240, "&lt;="&amp;W12, $A$5:$A$240, "&lt;&gt;F",$G$5:$G$240, "C" )</f>
        <v>0</v>
      </c>
      <c r="X8" s="2308">
        <f>COUNTIFS($C$5:$C$240, "&gt;="&amp;X11, $C$5:$C$240, "&lt;="&amp;X12, $A$5:$A$240, "&lt;&gt;F",$G$5:$G$240, "C" )</f>
        <v>0</v>
      </c>
      <c r="Y8" s="2308">
        <f>COUNTIFS($C$5:$C$240,"&gt;="&amp;Y14, $C$5:$C$240, "&lt;="&amp;Y15, $A$5:$A$240, "&lt;&gt;F",$G$5:$G$240, "A")</f>
        <v>0</v>
      </c>
      <c r="Z8" s="2309">
        <f>SUM(T8:X8)</f>
        <v>0</v>
      </c>
      <c r="AA8" s="1972"/>
      <c r="AB8" s="1972"/>
      <c r="AC8" s="1972"/>
      <c r="AD8" s="1972"/>
      <c r="AE8" s="1972"/>
      <c r="AF8" s="1972"/>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row>
    <row r="9" spans="1:86" ht="36.75" customHeight="1" thickBot="1">
      <c r="A9" s="260"/>
      <c r="B9" s="261"/>
      <c r="C9" s="261"/>
      <c r="D9" s="261"/>
      <c r="E9" s="261"/>
      <c r="F9" s="261"/>
      <c r="G9" s="261"/>
      <c r="H9" s="261"/>
      <c r="I9" s="261"/>
      <c r="J9" s="261"/>
      <c r="K9" s="262"/>
      <c r="L9" s="111"/>
      <c r="N9"/>
      <c r="O9"/>
      <c r="P9"/>
      <c r="Q9" s="1975"/>
      <c r="R9" s="1956"/>
      <c r="S9" s="2004"/>
      <c r="T9" s="1996"/>
      <c r="U9" s="1996"/>
      <c r="V9" s="1996"/>
      <c r="W9" s="1996"/>
      <c r="X9" s="1996"/>
      <c r="Y9" s="1996"/>
      <c r="Z9" s="1997"/>
      <c r="AA9" s="1972"/>
      <c r="AB9" s="1972"/>
      <c r="AC9" s="1972"/>
      <c r="AD9" s="1972"/>
      <c r="AE9" s="1972"/>
      <c r="AF9" s="1972"/>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row>
    <row r="10" spans="1:86" s="1983" customFormat="1" ht="16.5" thickTop="1" thickBot="1">
      <c r="A10" s="2563" t="s">
        <v>2177</v>
      </c>
      <c r="B10" s="2564"/>
      <c r="C10" s="1955"/>
      <c r="D10" s="1955"/>
      <c r="E10" s="1955"/>
      <c r="F10" s="1955"/>
      <c r="G10" s="1955"/>
      <c r="H10" s="1955"/>
      <c r="I10" s="1955"/>
      <c r="J10" s="1955"/>
      <c r="K10" s="1978"/>
      <c r="L10" s="1979">
        <f t="shared" si="0"/>
        <v>0</v>
      </c>
      <c r="M10" s="1956" t="str">
        <f>IF(ISNUMBER(FIND("/",$B6,1)),MID($B6,FIND("/",$B6,1)+1,LEN($B6)),"")</f>
        <v/>
      </c>
      <c r="N10" s="1975"/>
      <c r="O10" s="1975"/>
      <c r="P10" s="1975"/>
      <c r="Q10" s="1975"/>
      <c r="R10" s="1956"/>
      <c r="S10" s="1980" t="s">
        <v>2743</v>
      </c>
      <c r="T10" s="1981">
        <f>COUNTIFS($C$5:$C$240, "&gt;="&amp;T11, $C$5:$C$240, "&lt;="&amp;T12, $A$5:$A$240, "&lt;&gt;F",$G$5:$G$240, "D" )</f>
        <v>0</v>
      </c>
      <c r="U10" s="1981">
        <f>COUNTIFS($C$5:$C$240, "&gt;="&amp;U11, $C$5:$C$240, "&lt;="&amp;U12, $A$5:$A$240, "&lt;&gt;F",$G$5:$G$240, "D" )</f>
        <v>0</v>
      </c>
      <c r="V10" s="1981">
        <f>COUNTIFS($C$5:$C$240, "&gt;="&amp;V11, $C$5:$C$240, "&lt;="&amp;V12, $A$5:$A$240, "&lt;&gt;F",$G$5:$G$240, "D" )</f>
        <v>0</v>
      </c>
      <c r="W10" s="1981">
        <f>COUNTIFS($C$5:$C$240, "&gt;="&amp;W11, $C$5:$C$240, "&lt;="&amp;W12, $A$5:$A$240, "&lt;&gt;F",$G$5:$G$240, "D" )</f>
        <v>0</v>
      </c>
      <c r="X10" s="1981">
        <f>COUNTIFS($C$5:$C$240, "&gt;="&amp;X11, $C$5:$C$240, "&lt;="&amp;X12, $A$5:$A$240, "&lt;&gt;F",$G$5:$G$240, "D" )</f>
        <v>0</v>
      </c>
      <c r="Y10" s="1981">
        <f>COUNTIFS($C$5:$C$240,"&gt;="&amp;Y15, $C$5:$C$240, "&lt;="&amp;Y16, $A$5:$A$240, "&lt;&gt;F",$G$5:$G$240, "A")</f>
        <v>0</v>
      </c>
      <c r="Z10" s="1982">
        <f>SUM(T10:X10)</f>
        <v>0</v>
      </c>
      <c r="AA10" s="1972"/>
      <c r="AB10" s="1972"/>
      <c r="AC10" s="1972"/>
      <c r="AD10" s="1972"/>
      <c r="AE10" s="1972"/>
      <c r="AF10" s="1972"/>
      <c r="AG10" s="1972"/>
      <c r="AH10" s="1972"/>
      <c r="AI10" s="1972"/>
      <c r="AJ10" s="1972"/>
      <c r="AK10" s="1972"/>
      <c r="AL10" s="1972"/>
      <c r="AM10" s="1972"/>
      <c r="AN10" s="1972"/>
      <c r="AO10" s="1972"/>
      <c r="AP10" s="1972"/>
      <c r="AQ10" s="1972"/>
      <c r="AR10" s="1972"/>
      <c r="AS10" s="1972"/>
      <c r="AT10" s="1972"/>
      <c r="AU10" s="1972"/>
      <c r="AV10" s="1972"/>
      <c r="AW10" s="1972"/>
      <c r="AX10" s="1972"/>
      <c r="AY10" s="1972"/>
      <c r="AZ10" s="1972"/>
      <c r="BA10" s="1972"/>
      <c r="BB10" s="1972"/>
      <c r="BC10" s="1972"/>
      <c r="BD10" s="1972"/>
      <c r="BE10" s="1972"/>
      <c r="BF10" s="1972"/>
      <c r="BG10" s="1972"/>
      <c r="BH10" s="1972"/>
      <c r="BI10" s="1972"/>
      <c r="BJ10" s="1972"/>
      <c r="BK10" s="1972"/>
      <c r="BL10" s="1972"/>
      <c r="BM10" s="1972"/>
      <c r="BN10" s="1972"/>
      <c r="BO10" s="1972"/>
      <c r="BP10" s="1972"/>
      <c r="BQ10" s="1972"/>
      <c r="BR10" s="1972"/>
      <c r="BS10" s="1972"/>
      <c r="BT10" s="1972"/>
      <c r="BU10" s="1972"/>
      <c r="BV10" s="1972"/>
      <c r="BW10" s="1972"/>
      <c r="BX10" s="1972"/>
      <c r="BY10" s="1972"/>
      <c r="BZ10" s="1972"/>
      <c r="CA10" s="1972"/>
      <c r="CB10" s="1972"/>
      <c r="CC10" s="1972"/>
      <c r="CD10" s="1972"/>
      <c r="CE10" s="1972"/>
      <c r="CF10" s="1972"/>
      <c r="CG10" s="1972"/>
      <c r="CH10" s="1972"/>
    </row>
    <row r="11" spans="1:86" s="1955" customFormat="1" ht="17.25" customHeight="1" thickTop="1">
      <c r="G11" s="1984"/>
      <c r="I11" s="1985"/>
      <c r="J11" s="1972"/>
      <c r="K11" s="1978"/>
      <c r="L11" s="1979">
        <f t="shared" si="0"/>
        <v>0</v>
      </c>
      <c r="M11" s="1956" t="str">
        <f>IF(ISNUMBER(FIND("/",$B7,1)),MID($B7,FIND("/",$B7,1)+1,LEN($B7)),"")</f>
        <v/>
      </c>
      <c r="N11" s="1975"/>
      <c r="O11" s="1975"/>
      <c r="P11" s="1975"/>
      <c r="Q11" s="1975"/>
      <c r="R11" s="1956"/>
      <c r="S11" s="1986"/>
      <c r="T11" s="1987">
        <v>40909</v>
      </c>
      <c r="U11" s="1987">
        <v>41275</v>
      </c>
      <c r="V11" s="1987">
        <v>41640</v>
      </c>
      <c r="W11" s="1987">
        <v>42005</v>
      </c>
      <c r="X11" s="1987">
        <v>42370</v>
      </c>
      <c r="Y11" s="1987">
        <v>40909</v>
      </c>
      <c r="Z11" s="1986"/>
      <c r="AA11" s="1972"/>
      <c r="AB11" s="1972"/>
      <c r="AC11" s="1972"/>
      <c r="AD11" s="1972"/>
      <c r="AE11" s="1972"/>
      <c r="AF11" s="1972"/>
      <c r="AG11" s="1972"/>
      <c r="AH11" s="1972"/>
      <c r="AI11" s="1972"/>
      <c r="AJ11" s="1972"/>
      <c r="AK11" s="1972"/>
      <c r="AL11" s="1972"/>
      <c r="AM11" s="1972"/>
      <c r="AN11" s="1972"/>
      <c r="AO11" s="1972"/>
      <c r="AP11" s="1972"/>
      <c r="AQ11" s="1972"/>
      <c r="AR11" s="1972"/>
      <c r="AS11" s="1972"/>
      <c r="AT11" s="1972"/>
      <c r="AU11" s="1972"/>
      <c r="AV11" s="1972"/>
      <c r="AW11" s="1972"/>
      <c r="AX11" s="1972"/>
      <c r="AY11" s="1972"/>
      <c r="AZ11" s="1972"/>
      <c r="BA11" s="1972"/>
      <c r="BB11" s="1972"/>
      <c r="BC11" s="1972"/>
      <c r="BD11" s="1972"/>
      <c r="BE11" s="1972"/>
      <c r="BF11" s="1972"/>
      <c r="BG11" s="1972"/>
      <c r="BH11" s="1972"/>
      <c r="BI11" s="1972"/>
      <c r="BJ11" s="1972"/>
      <c r="BK11" s="1972"/>
      <c r="BL11" s="1972"/>
      <c r="BM11" s="1972"/>
      <c r="BN11" s="1972"/>
      <c r="BO11" s="1972"/>
      <c r="BP11" s="1972"/>
      <c r="BQ11" s="1972"/>
      <c r="BR11" s="1972"/>
      <c r="BS11" s="1972"/>
      <c r="BT11" s="1972"/>
      <c r="BU11" s="1972"/>
      <c r="BV11" s="1972"/>
      <c r="BW11" s="1972"/>
      <c r="BX11" s="1972"/>
      <c r="BY11" s="1972"/>
      <c r="BZ11" s="1972"/>
      <c r="CA11" s="1972"/>
      <c r="CB11" s="1972"/>
      <c r="CC11" s="1972"/>
      <c r="CD11" s="1972"/>
      <c r="CE11" s="1972"/>
      <c r="CF11" s="1972"/>
      <c r="CG11" s="1972"/>
      <c r="CH11" s="1972"/>
    </row>
    <row r="12" spans="1:86" ht="30">
      <c r="A12" s="68" t="s">
        <v>1599</v>
      </c>
      <c r="B12" s="68" t="s">
        <v>1600</v>
      </c>
      <c r="C12" s="68" t="s">
        <v>1601</v>
      </c>
      <c r="D12" s="68" t="s">
        <v>1602</v>
      </c>
      <c r="E12" s="434"/>
      <c r="F12" s="434"/>
      <c r="G12" s="1955"/>
      <c r="H12" s="1955"/>
      <c r="I12" s="1985"/>
      <c r="J12" s="1972"/>
      <c r="K12" s="1978"/>
      <c r="L12" s="1979" t="str">
        <f>IF(ISNUMBER(FIND("/",$B12,1)),MID($B12,1,FIND("/",$B12,1)-1),$B12)</f>
        <v>SISTEMAS</v>
      </c>
      <c r="M12" s="1956" t="str">
        <f>IF(ISNUMBER(FIND("/",#REF!,1)),MID(#REF!,FIND("/",#REF!,1)+1,LEN(#REF!)),"")</f>
        <v/>
      </c>
      <c r="N12" s="1975"/>
      <c r="O12" s="1975"/>
      <c r="P12" s="1975"/>
      <c r="Q12" s="1975"/>
      <c r="R12" s="1956"/>
      <c r="S12" s="1986"/>
      <c r="T12" s="2005">
        <v>41274</v>
      </c>
      <c r="U12" s="2005">
        <v>41639</v>
      </c>
      <c r="V12" s="2005">
        <v>42004</v>
      </c>
      <c r="W12" s="2005">
        <v>42369</v>
      </c>
      <c r="X12" s="2005">
        <v>42735</v>
      </c>
      <c r="Y12" s="2005">
        <v>42735</v>
      </c>
      <c r="Z12" s="1986"/>
    </row>
    <row r="13" spans="1:86" ht="27" customHeight="1">
      <c r="A13" s="2408">
        <f>COUNTIF(A5:A8,"P")</f>
        <v>4</v>
      </c>
      <c r="B13" s="2409">
        <f>COUNTIF(A5:A8,"S*")</f>
        <v>0</v>
      </c>
      <c r="C13" s="2409">
        <f>COUNTIF(A5:A8,"F")</f>
        <v>0</v>
      </c>
      <c r="D13" s="2410">
        <f>COUNTIF(A5:A8,"P*") + COUNTIF(A5:A8,"S2") *2 + COUNTIF(A5:A8,"S3") *3 + COUNTIF(A5:A8,"S4") *4</f>
        <v>4</v>
      </c>
      <c r="E13" s="10"/>
      <c r="F13" s="10"/>
      <c r="G13" s="1984"/>
      <c r="H13" s="1989"/>
      <c r="I13" s="1985"/>
      <c r="J13" s="1972"/>
      <c r="K13" s="1978"/>
      <c r="L13" s="1979">
        <f>IF(ISNUMBER(FIND("/",$B13,1)),MID($B13,1,FIND("/",$B13,1)-1),$B13)</f>
        <v>0</v>
      </c>
      <c r="M13" s="1956" t="str">
        <f>IF(ISNUMBER(FIND("/",$B12,1)),MID($B12,FIND("/",$B12,1)+1,LEN($B12)),"")</f>
        <v/>
      </c>
      <c r="N13" s="1975"/>
      <c r="O13" s="1975"/>
      <c r="P13" s="1975"/>
      <c r="Q13" s="1975"/>
      <c r="R13" s="1956"/>
      <c r="S13" s="1975"/>
      <c r="T13" s="1975"/>
      <c r="U13" s="1975"/>
      <c r="V13" s="1975"/>
      <c r="W13" s="1975"/>
    </row>
    <row r="14" spans="1:86" s="1955" customFormat="1" ht="17.25" customHeight="1">
      <c r="A14" s="1978"/>
      <c r="B14" s="1984"/>
      <c r="C14" s="1988"/>
      <c r="D14" s="1984"/>
      <c r="E14" s="1984"/>
      <c r="F14" s="1984"/>
      <c r="G14" s="1984"/>
      <c r="H14" s="1989"/>
      <c r="I14" s="1985"/>
      <c r="J14" s="1972"/>
      <c r="K14" s="1978"/>
      <c r="L14" s="1979">
        <f>IF(ISNUMBER(FIND("/",$B14,1)),MID($B14,1,FIND("/",$B14,1)-1),$B14)</f>
        <v>0</v>
      </c>
      <c r="M14" s="1956" t="str">
        <f>IF(ISNUMBER(FIND("/",$B14,1)),MID($B14,FIND("/",$B14,1)+1,LEN($B14)),"")</f>
        <v/>
      </c>
      <c r="N14" s="1975"/>
      <c r="O14" s="1975"/>
      <c r="P14" s="1975"/>
      <c r="Q14" s="1975"/>
      <c r="R14" s="1956"/>
      <c r="S14" s="1975"/>
      <c r="T14" s="1975"/>
      <c r="U14" s="1975"/>
      <c r="V14" s="1975"/>
      <c r="W14" s="1975"/>
    </row>
    <row r="15" spans="1:86" s="1955" customFormat="1" ht="17.25" customHeight="1">
      <c r="A15" s="1978"/>
      <c r="B15" s="1984"/>
      <c r="C15" s="1984"/>
      <c r="D15" s="1984"/>
      <c r="E15" s="1984"/>
      <c r="F15" s="1984"/>
      <c r="G15" s="1984"/>
      <c r="H15" s="1989"/>
      <c r="I15" s="1985"/>
      <c r="J15" s="1972"/>
      <c r="K15" s="1978"/>
      <c r="L15" s="1979" t="e">
        <f>IF(ISNUMBER(FIND("/",#REF!,1)),MID(#REF!,1,FIND("/",#REF!,1)-1),#REF!)</f>
        <v>#REF!</v>
      </c>
      <c r="M15" s="1956" t="str">
        <f>IF(ISNUMBER(FIND("/",#REF!,1)),MID(#REF!,FIND("/",#REF!,1)+1,LEN(#REF!)),"")</f>
        <v/>
      </c>
      <c r="N15" s="1975"/>
      <c r="O15" s="1975"/>
      <c r="P15" s="1975"/>
      <c r="Q15" s="1975"/>
      <c r="R15" s="1956"/>
      <c r="S15" s="1975"/>
      <c r="T15" s="1975"/>
      <c r="U15" s="1975"/>
      <c r="V15" s="1975"/>
      <c r="W15" s="1975"/>
    </row>
    <row r="16" spans="1:86" s="1955" customFormat="1" ht="17.25" customHeight="1">
      <c r="A16" s="1978"/>
      <c r="B16" s="1984"/>
      <c r="C16" s="1984"/>
      <c r="D16" s="1984"/>
      <c r="E16" s="1984"/>
      <c r="F16" s="1984"/>
      <c r="G16" s="1984"/>
      <c r="H16" s="1989"/>
      <c r="I16" s="1985"/>
      <c r="J16" s="1972"/>
      <c r="K16" s="1978"/>
      <c r="L16" s="1979">
        <f t="shared" si="0"/>
        <v>0</v>
      </c>
      <c r="M16" s="1956" t="str">
        <f t="shared" ref="M16:M69" si="1">IF(ISNUMBER(FIND("/",$B15,1)),MID($B15,FIND("/",$B15,1)+1,LEN($B15)),"")</f>
        <v/>
      </c>
      <c r="N16" s="1975"/>
      <c r="O16" s="1975"/>
      <c r="P16" s="1975"/>
      <c r="Q16" s="1975"/>
      <c r="R16" s="1956"/>
      <c r="S16" s="1975"/>
      <c r="T16" s="1975"/>
      <c r="U16" s="1975"/>
      <c r="V16" s="1975"/>
      <c r="W16" s="1975"/>
    </row>
    <row r="17" spans="1:45" s="1955" customFormat="1" ht="17.25" customHeight="1">
      <c r="A17" s="1978"/>
      <c r="B17" s="1984"/>
      <c r="C17" s="1988"/>
      <c r="D17" s="1984"/>
      <c r="E17" s="1984"/>
      <c r="F17" s="1984"/>
      <c r="G17" s="1984"/>
      <c r="H17" s="1989"/>
      <c r="I17" s="1985"/>
      <c r="J17" s="1985"/>
      <c r="K17" s="1978"/>
      <c r="L17" s="1956">
        <f t="shared" ref="L17:L69" si="2">IF(ISNUMBER(FIND("/",$B16,1)),MID($B16,1,FIND("/",$B16,1)-1),$B16)</f>
        <v>0</v>
      </c>
      <c r="M17" s="1956" t="str">
        <f t="shared" si="1"/>
        <v/>
      </c>
      <c r="N17" s="1975"/>
      <c r="O17" s="1975"/>
      <c r="P17" s="1975"/>
      <c r="Q17" s="1975"/>
      <c r="R17" s="1956"/>
      <c r="S17" s="1975"/>
      <c r="T17" s="1975"/>
      <c r="U17" s="1975"/>
      <c r="V17" s="1975"/>
      <c r="W17" s="1975"/>
    </row>
    <row r="18" spans="1:45" s="1983" customFormat="1" ht="17.25" customHeight="1">
      <c r="A18" s="1978"/>
      <c r="B18" s="1984"/>
      <c r="C18" s="1988"/>
      <c r="D18" s="1984"/>
      <c r="E18" s="1984"/>
      <c r="F18" s="1984"/>
      <c r="G18" s="1984"/>
      <c r="H18" s="1989"/>
      <c r="I18" s="1985"/>
      <c r="J18" s="1972"/>
      <c r="K18" s="1956"/>
      <c r="L18" s="1956">
        <f t="shared" si="2"/>
        <v>0</v>
      </c>
      <c r="M18" s="1956" t="str">
        <f t="shared" si="1"/>
        <v/>
      </c>
      <c r="N18" s="1928"/>
      <c r="O18" s="1975"/>
      <c r="P18" s="1975"/>
      <c r="Q18" s="1975"/>
      <c r="R18" s="1956"/>
      <c r="S18" s="1975"/>
      <c r="T18" s="1975"/>
      <c r="U18" s="1975"/>
      <c r="V18" s="1975"/>
      <c r="W18" s="1975"/>
      <c r="X18" s="1955"/>
      <c r="Y18" s="1955"/>
      <c r="Z18" s="1955"/>
      <c r="AA18" s="1955"/>
      <c r="AB18" s="1955"/>
      <c r="AC18" s="1955"/>
      <c r="AD18" s="1955"/>
      <c r="AE18" s="1955"/>
      <c r="AF18" s="1955"/>
      <c r="AG18" s="1955"/>
      <c r="AH18" s="1955"/>
      <c r="AI18" s="1955"/>
      <c r="AJ18" s="1955"/>
      <c r="AK18" s="1955"/>
      <c r="AL18" s="1955"/>
      <c r="AM18" s="1955"/>
      <c r="AN18" s="1955"/>
      <c r="AO18" s="1955"/>
      <c r="AP18" s="1955"/>
      <c r="AQ18" s="1955"/>
      <c r="AR18" s="1955"/>
      <c r="AS18" s="1955"/>
    </row>
    <row r="19" spans="1:45" s="1955" customFormat="1" ht="17.25" customHeight="1">
      <c r="A19" s="1978"/>
      <c r="B19" s="1984"/>
      <c r="C19" s="1988"/>
      <c r="D19" s="1984"/>
      <c r="E19" s="1984"/>
      <c r="F19" s="1984"/>
      <c r="G19" s="1984"/>
      <c r="H19" s="1989"/>
      <c r="I19" s="1985"/>
      <c r="J19" s="1985"/>
      <c r="K19" s="1956"/>
      <c r="L19" s="1956">
        <f t="shared" si="2"/>
        <v>0</v>
      </c>
      <c r="M19" s="1956" t="str">
        <f t="shared" si="1"/>
        <v/>
      </c>
      <c r="N19" s="1975"/>
      <c r="O19" s="1975"/>
      <c r="P19" s="1975"/>
      <c r="Q19" s="1975"/>
      <c r="R19" s="1956"/>
      <c r="S19" s="1975"/>
      <c r="T19" s="1975"/>
      <c r="U19" s="1975"/>
      <c r="V19" s="1975"/>
      <c r="W19" s="1975"/>
    </row>
    <row r="20" spans="1:45" s="1955" customFormat="1" ht="17.25" customHeight="1">
      <c r="A20" s="1978"/>
      <c r="B20" s="1984"/>
      <c r="C20" s="1988"/>
      <c r="D20" s="1984"/>
      <c r="E20" s="1984"/>
      <c r="F20" s="1984"/>
      <c r="G20" s="1984"/>
      <c r="H20" s="1989"/>
      <c r="I20" s="1985"/>
      <c r="J20" s="1972"/>
      <c r="K20" s="1956"/>
      <c r="L20" s="1956">
        <f t="shared" si="2"/>
        <v>0</v>
      </c>
      <c r="M20" s="1956" t="str">
        <f t="shared" si="1"/>
        <v/>
      </c>
      <c r="N20" s="1975"/>
      <c r="O20" s="1975"/>
      <c r="P20" s="1975"/>
      <c r="Q20" s="1975"/>
      <c r="R20" s="1975"/>
      <c r="S20" s="1975"/>
      <c r="T20" s="1975"/>
      <c r="U20" s="1975"/>
      <c r="V20" s="1975"/>
      <c r="W20" s="1975"/>
    </row>
    <row r="21" spans="1:45" s="1955" customFormat="1" ht="17.25" customHeight="1">
      <c r="A21" s="1978"/>
      <c r="B21" s="1984"/>
      <c r="C21" s="1988"/>
      <c r="D21" s="1984"/>
      <c r="E21" s="1984"/>
      <c r="F21" s="1984"/>
      <c r="G21" s="1984"/>
      <c r="H21" s="1989"/>
      <c r="I21" s="1985"/>
      <c r="J21" s="1972"/>
      <c r="K21" s="1956"/>
      <c r="L21" s="1956">
        <f t="shared" si="2"/>
        <v>0</v>
      </c>
      <c r="M21" s="1956" t="str">
        <f t="shared" si="1"/>
        <v/>
      </c>
      <c r="N21" s="1975"/>
      <c r="O21" s="1975"/>
      <c r="P21" s="1975"/>
      <c r="Q21" s="1975"/>
      <c r="R21" s="1975"/>
      <c r="S21" s="1975"/>
      <c r="T21" s="1975"/>
      <c r="U21" s="1975"/>
      <c r="V21" s="1975"/>
      <c r="W21" s="1975"/>
    </row>
    <row r="22" spans="1:45" s="1955" customFormat="1" ht="17.25" customHeight="1">
      <c r="A22" s="1978"/>
      <c r="B22" s="1984"/>
      <c r="C22" s="1988"/>
      <c r="D22" s="1984"/>
      <c r="E22" s="1984"/>
      <c r="F22" s="1984"/>
      <c r="G22" s="1984"/>
      <c r="H22" s="1989"/>
      <c r="I22" s="1985"/>
      <c r="J22" s="1972"/>
      <c r="K22" s="1956"/>
      <c r="L22" s="1956">
        <f t="shared" si="2"/>
        <v>0</v>
      </c>
      <c r="M22" s="1956" t="str">
        <f t="shared" si="1"/>
        <v/>
      </c>
      <c r="N22" s="1975"/>
      <c r="O22" s="1975"/>
      <c r="P22" s="1975"/>
      <c r="Q22" s="1975"/>
      <c r="R22" s="1975"/>
      <c r="S22" s="1975"/>
      <c r="T22" s="1975"/>
      <c r="U22" s="1975"/>
      <c r="V22" s="1975"/>
      <c r="W22" s="1975"/>
    </row>
    <row r="23" spans="1:45" s="1955" customFormat="1" ht="17.25" customHeight="1">
      <c r="A23" s="1978"/>
      <c r="B23" s="1984"/>
      <c r="C23" s="1988"/>
      <c r="D23" s="1984"/>
      <c r="E23" s="1984"/>
      <c r="F23" s="1984"/>
      <c r="G23" s="1984"/>
      <c r="H23" s="1989"/>
      <c r="I23" s="1985"/>
      <c r="J23" s="1972"/>
      <c r="K23" s="1956"/>
      <c r="L23" s="1956">
        <f t="shared" si="2"/>
        <v>0</v>
      </c>
      <c r="M23" s="1956" t="str">
        <f t="shared" si="1"/>
        <v/>
      </c>
      <c r="R23" s="1975"/>
    </row>
    <row r="24" spans="1:45" s="1955" customFormat="1" ht="17.25" customHeight="1">
      <c r="A24" s="1978"/>
      <c r="B24" s="1984"/>
      <c r="C24" s="1988"/>
      <c r="D24" s="1984"/>
      <c r="E24" s="1984"/>
      <c r="F24" s="1984"/>
      <c r="G24" s="1984"/>
      <c r="H24" s="1989"/>
      <c r="I24" s="1985"/>
      <c r="J24" s="1972"/>
      <c r="K24" s="1956"/>
      <c r="L24" s="1956">
        <f t="shared" si="2"/>
        <v>0</v>
      </c>
      <c r="M24" s="1956" t="str">
        <f t="shared" si="1"/>
        <v/>
      </c>
      <c r="R24" s="1975"/>
    </row>
    <row r="25" spans="1:45" s="1955" customFormat="1" ht="17.25" customHeight="1">
      <c r="A25" s="1978"/>
      <c r="B25" s="1984"/>
      <c r="C25" s="1988"/>
      <c r="D25" s="1984"/>
      <c r="E25" s="1984"/>
      <c r="F25" s="1984"/>
      <c r="G25" s="1984"/>
      <c r="H25" s="1985"/>
      <c r="I25" s="1985"/>
      <c r="J25" s="1972"/>
      <c r="K25" s="1956"/>
      <c r="L25" s="1956">
        <f t="shared" si="2"/>
        <v>0</v>
      </c>
      <c r="M25" s="1956" t="str">
        <f t="shared" si="1"/>
        <v/>
      </c>
      <c r="R25" s="1975"/>
    </row>
    <row r="26" spans="1:45" s="1955" customFormat="1" ht="17.25" customHeight="1">
      <c r="A26" s="1978"/>
      <c r="B26" s="1984"/>
      <c r="C26" s="1988"/>
      <c r="D26" s="1984"/>
      <c r="E26" s="1984"/>
      <c r="F26" s="1984"/>
      <c r="G26" s="1984"/>
      <c r="H26" s="1989"/>
      <c r="I26" s="1985"/>
      <c r="J26" s="1972"/>
      <c r="K26" s="1956"/>
      <c r="L26" s="1956">
        <f t="shared" si="2"/>
        <v>0</v>
      </c>
      <c r="M26" s="1956" t="str">
        <f t="shared" si="1"/>
        <v/>
      </c>
      <c r="R26" s="1975"/>
    </row>
    <row r="27" spans="1:45" s="1955" customFormat="1" ht="17.25" customHeight="1">
      <c r="A27" s="1978"/>
      <c r="B27" s="1984"/>
      <c r="C27" s="1988"/>
      <c r="D27" s="1984"/>
      <c r="E27" s="1984"/>
      <c r="F27" s="1984"/>
      <c r="G27" s="1984"/>
      <c r="H27" s="1989"/>
      <c r="I27" s="1985"/>
      <c r="J27" s="1972"/>
      <c r="K27" s="1956"/>
      <c r="L27" s="1956">
        <f t="shared" si="2"/>
        <v>0</v>
      </c>
      <c r="M27" s="1956" t="str">
        <f t="shared" si="1"/>
        <v/>
      </c>
      <c r="R27" s="1975"/>
    </row>
    <row r="28" spans="1:45" s="1955" customFormat="1" ht="17.25" customHeight="1">
      <c r="A28" s="1978"/>
      <c r="B28" s="1984"/>
      <c r="C28" s="1988"/>
      <c r="D28" s="1984"/>
      <c r="E28" s="1984"/>
      <c r="F28" s="1984"/>
      <c r="G28" s="1984"/>
      <c r="H28" s="1989"/>
      <c r="I28" s="1985"/>
      <c r="J28" s="1972"/>
      <c r="K28" s="1956"/>
      <c r="L28" s="1956">
        <f t="shared" si="2"/>
        <v>0</v>
      </c>
      <c r="M28" s="1956" t="str">
        <f t="shared" si="1"/>
        <v/>
      </c>
      <c r="R28" s="1975"/>
    </row>
    <row r="29" spans="1:45" s="1955" customFormat="1" ht="17.25" customHeight="1">
      <c r="K29" s="1956"/>
      <c r="L29" s="1956">
        <f t="shared" si="2"/>
        <v>0</v>
      </c>
      <c r="M29" s="1956" t="str">
        <f t="shared" si="1"/>
        <v/>
      </c>
      <c r="R29" s="1975"/>
    </row>
    <row r="30" spans="1:45" s="1955" customFormat="1" ht="17.25" customHeight="1">
      <c r="K30" s="1956"/>
      <c r="L30" s="1956">
        <f t="shared" si="2"/>
        <v>0</v>
      </c>
      <c r="M30" s="1956" t="str">
        <f t="shared" si="1"/>
        <v/>
      </c>
      <c r="R30" s="1975"/>
    </row>
    <row r="31" spans="1:45" s="1955" customFormat="1" ht="17.25" customHeight="1">
      <c r="K31" s="1956"/>
      <c r="L31" s="1956">
        <f t="shared" si="2"/>
        <v>0</v>
      </c>
      <c r="M31" s="1956" t="str">
        <f t="shared" si="1"/>
        <v/>
      </c>
      <c r="R31" s="1975"/>
    </row>
    <row r="32" spans="1:45" ht="17.25" customHeight="1">
      <c r="L32" s="21">
        <f t="shared" si="2"/>
        <v>0</v>
      </c>
      <c r="M32" s="21" t="str">
        <f t="shared" si="1"/>
        <v/>
      </c>
    </row>
    <row r="33" spans="12:13" ht="17.25" customHeight="1">
      <c r="L33" s="21">
        <f t="shared" si="2"/>
        <v>0</v>
      </c>
      <c r="M33" s="21" t="str">
        <f t="shared" si="1"/>
        <v/>
      </c>
    </row>
    <row r="34" spans="12:13" ht="17.25" customHeight="1">
      <c r="L34" s="21">
        <f t="shared" si="2"/>
        <v>0</v>
      </c>
      <c r="M34" s="21" t="str">
        <f t="shared" si="1"/>
        <v/>
      </c>
    </row>
    <row r="35" spans="12:13" ht="17.25" customHeight="1">
      <c r="L35" s="21">
        <f t="shared" si="2"/>
        <v>0</v>
      </c>
      <c r="M35" s="21" t="str">
        <f t="shared" si="1"/>
        <v/>
      </c>
    </row>
    <row r="36" spans="12:13" ht="17.25" customHeight="1">
      <c r="L36" s="21">
        <f t="shared" si="2"/>
        <v>0</v>
      </c>
      <c r="M36" s="21" t="str">
        <f t="shared" si="1"/>
        <v/>
      </c>
    </row>
    <row r="37" spans="12:13" ht="17.25" customHeight="1">
      <c r="L37" s="21">
        <f t="shared" si="2"/>
        <v>0</v>
      </c>
      <c r="M37" s="21" t="str">
        <f t="shared" si="1"/>
        <v/>
      </c>
    </row>
    <row r="38" spans="12:13" ht="17.25" customHeight="1">
      <c r="L38" s="21">
        <f t="shared" si="2"/>
        <v>0</v>
      </c>
      <c r="M38" s="21" t="str">
        <f t="shared" si="1"/>
        <v/>
      </c>
    </row>
    <row r="39" spans="12:13" ht="17.25" customHeight="1">
      <c r="L39" s="21">
        <f t="shared" si="2"/>
        <v>0</v>
      </c>
      <c r="M39" s="21" t="str">
        <f t="shared" si="1"/>
        <v/>
      </c>
    </row>
    <row r="40" spans="12:13" ht="17.25" customHeight="1">
      <c r="L40" s="21">
        <f t="shared" si="2"/>
        <v>0</v>
      </c>
      <c r="M40" s="21" t="str">
        <f t="shared" si="1"/>
        <v/>
      </c>
    </row>
    <row r="41" spans="12:13" ht="17.25" customHeight="1">
      <c r="L41" s="21">
        <f t="shared" si="2"/>
        <v>0</v>
      </c>
      <c r="M41" s="21" t="str">
        <f t="shared" si="1"/>
        <v/>
      </c>
    </row>
    <row r="42" spans="12:13" ht="17.25" customHeight="1">
      <c r="L42" s="21">
        <f t="shared" si="2"/>
        <v>0</v>
      </c>
      <c r="M42" s="21" t="str">
        <f t="shared" si="1"/>
        <v/>
      </c>
    </row>
    <row r="43" spans="12:13" ht="17.25" customHeight="1">
      <c r="L43" s="21">
        <f t="shared" si="2"/>
        <v>0</v>
      </c>
      <c r="M43" s="21" t="str">
        <f t="shared" si="1"/>
        <v/>
      </c>
    </row>
    <row r="44" spans="12:13" ht="17.25" customHeight="1">
      <c r="L44" s="21">
        <f t="shared" si="2"/>
        <v>0</v>
      </c>
      <c r="M44" s="21" t="str">
        <f t="shared" si="1"/>
        <v/>
      </c>
    </row>
    <row r="45" spans="12:13" ht="17.25" customHeight="1">
      <c r="L45" s="21">
        <f t="shared" si="2"/>
        <v>0</v>
      </c>
      <c r="M45" s="21" t="str">
        <f t="shared" si="1"/>
        <v/>
      </c>
    </row>
    <row r="46" spans="12:13" ht="17.25" customHeight="1">
      <c r="L46" s="21">
        <f t="shared" si="2"/>
        <v>0</v>
      </c>
      <c r="M46" s="21" t="str">
        <f t="shared" si="1"/>
        <v/>
      </c>
    </row>
    <row r="47" spans="12:13" ht="17.25" customHeight="1">
      <c r="L47" s="21">
        <f t="shared" si="2"/>
        <v>0</v>
      </c>
      <c r="M47" s="21" t="str">
        <f t="shared" si="1"/>
        <v/>
      </c>
    </row>
    <row r="48" spans="12:13" ht="17.25" customHeight="1">
      <c r="L48" s="21">
        <f t="shared" si="2"/>
        <v>0</v>
      </c>
      <c r="M48" s="21" t="str">
        <f t="shared" si="1"/>
        <v/>
      </c>
    </row>
    <row r="49" spans="12:13" ht="17.25" customHeight="1">
      <c r="L49" s="21">
        <f t="shared" si="2"/>
        <v>0</v>
      </c>
      <c r="M49" s="21" t="str">
        <f t="shared" si="1"/>
        <v/>
      </c>
    </row>
    <row r="50" spans="12:13" ht="17.25" customHeight="1">
      <c r="L50" s="21">
        <f t="shared" si="2"/>
        <v>0</v>
      </c>
      <c r="M50" s="21" t="str">
        <f t="shared" si="1"/>
        <v/>
      </c>
    </row>
    <row r="51" spans="12:13" ht="17.25" customHeight="1">
      <c r="L51" s="21">
        <f t="shared" si="2"/>
        <v>0</v>
      </c>
      <c r="M51" s="21" t="str">
        <f t="shared" si="1"/>
        <v/>
      </c>
    </row>
    <row r="52" spans="12:13" ht="17.25" customHeight="1">
      <c r="L52" s="21">
        <f t="shared" si="2"/>
        <v>0</v>
      </c>
      <c r="M52" s="21" t="str">
        <f t="shared" si="1"/>
        <v/>
      </c>
    </row>
    <row r="53" spans="12:13" ht="17.25" customHeight="1">
      <c r="L53" s="21">
        <f t="shared" si="2"/>
        <v>0</v>
      </c>
      <c r="M53" s="21" t="str">
        <f t="shared" si="1"/>
        <v/>
      </c>
    </row>
    <row r="54" spans="12:13" ht="17.25" customHeight="1">
      <c r="L54" s="21">
        <f t="shared" si="2"/>
        <v>0</v>
      </c>
      <c r="M54" s="21" t="str">
        <f t="shared" si="1"/>
        <v/>
      </c>
    </row>
    <row r="55" spans="12:13" ht="17.25" customHeight="1">
      <c r="L55" s="21">
        <f t="shared" si="2"/>
        <v>0</v>
      </c>
      <c r="M55" s="21" t="str">
        <f t="shared" si="1"/>
        <v/>
      </c>
    </row>
    <row r="56" spans="12:13" ht="17.25" customHeight="1">
      <c r="L56" s="21">
        <f t="shared" si="2"/>
        <v>0</v>
      </c>
      <c r="M56" s="21" t="str">
        <f t="shared" si="1"/>
        <v/>
      </c>
    </row>
    <row r="57" spans="12:13" ht="17.25" customHeight="1">
      <c r="L57" s="21">
        <f t="shared" si="2"/>
        <v>0</v>
      </c>
      <c r="M57" s="21" t="str">
        <f t="shared" si="1"/>
        <v/>
      </c>
    </row>
    <row r="58" spans="12:13" ht="17.25" customHeight="1">
      <c r="L58" s="21">
        <f t="shared" si="2"/>
        <v>0</v>
      </c>
      <c r="M58" s="21" t="str">
        <f t="shared" si="1"/>
        <v/>
      </c>
    </row>
    <row r="59" spans="12:13" ht="17.25" customHeight="1">
      <c r="L59" s="21">
        <f t="shared" si="2"/>
        <v>0</v>
      </c>
      <c r="M59" s="21" t="str">
        <f t="shared" si="1"/>
        <v/>
      </c>
    </row>
    <row r="60" spans="12:13" ht="17.25" customHeight="1">
      <c r="L60" s="21">
        <f t="shared" si="2"/>
        <v>0</v>
      </c>
      <c r="M60" s="21" t="str">
        <f t="shared" si="1"/>
        <v/>
      </c>
    </row>
    <row r="61" spans="12:13" ht="17.25" customHeight="1">
      <c r="L61" s="21">
        <f t="shared" si="2"/>
        <v>0</v>
      </c>
      <c r="M61" s="21" t="str">
        <f t="shared" si="1"/>
        <v/>
      </c>
    </row>
    <row r="62" spans="12:13" ht="17.25" customHeight="1">
      <c r="L62" s="21">
        <f t="shared" si="2"/>
        <v>0</v>
      </c>
      <c r="M62" s="21" t="str">
        <f t="shared" si="1"/>
        <v/>
      </c>
    </row>
    <row r="63" spans="12:13" ht="17.25" customHeight="1">
      <c r="L63" s="21">
        <f t="shared" si="2"/>
        <v>0</v>
      </c>
      <c r="M63" s="21" t="str">
        <f t="shared" si="1"/>
        <v/>
      </c>
    </row>
    <row r="64" spans="12:13" ht="17.25" customHeight="1">
      <c r="L64" s="21">
        <f t="shared" si="2"/>
        <v>0</v>
      </c>
      <c r="M64" s="21" t="str">
        <f t="shared" si="1"/>
        <v/>
      </c>
    </row>
    <row r="65" spans="12:13" ht="17.25" customHeight="1">
      <c r="L65" s="21">
        <f t="shared" si="2"/>
        <v>0</v>
      </c>
      <c r="M65" s="21" t="str">
        <f t="shared" si="1"/>
        <v/>
      </c>
    </row>
    <row r="66" spans="12:13" ht="17.25" customHeight="1">
      <c r="L66" s="21">
        <f t="shared" si="2"/>
        <v>0</v>
      </c>
      <c r="M66" s="21" t="str">
        <f t="shared" si="1"/>
        <v/>
      </c>
    </row>
    <row r="67" spans="12:13" ht="17.25" customHeight="1">
      <c r="L67" s="21">
        <f t="shared" si="2"/>
        <v>0</v>
      </c>
      <c r="M67" s="21" t="str">
        <f t="shared" si="1"/>
        <v/>
      </c>
    </row>
    <row r="68" spans="12:13" ht="17.25" customHeight="1">
      <c r="L68" s="21">
        <f t="shared" si="2"/>
        <v>0</v>
      </c>
      <c r="M68" s="21" t="str">
        <f t="shared" si="1"/>
        <v/>
      </c>
    </row>
    <row r="69" spans="12:13" ht="17.25" customHeight="1">
      <c r="L69" s="21">
        <f t="shared" si="2"/>
        <v>0</v>
      </c>
      <c r="M69" s="21" t="str">
        <f t="shared" si="1"/>
        <v/>
      </c>
    </row>
    <row r="70" spans="12:13" ht="17.25" customHeight="1">
      <c r="L70" s="21">
        <f t="shared" ref="L70:L133" si="3">IF(ISNUMBER(FIND("/",$B69,1)),MID($B69,1,FIND("/",$B69,1)-1),$B69)</f>
        <v>0</v>
      </c>
      <c r="M70" s="21" t="str">
        <f t="shared" ref="M70:M133" si="4">IF(ISNUMBER(FIND("/",$B69,1)),MID($B69,FIND("/",$B69,1)+1,LEN($B69)),"")</f>
        <v/>
      </c>
    </row>
    <row r="71" spans="12:13" ht="17.25" customHeight="1">
      <c r="L71" s="21">
        <f t="shared" si="3"/>
        <v>0</v>
      </c>
      <c r="M71" s="21" t="str">
        <f t="shared" si="4"/>
        <v/>
      </c>
    </row>
    <row r="72" spans="12:13" ht="17.25" customHeight="1">
      <c r="L72" s="21">
        <f t="shared" si="3"/>
        <v>0</v>
      </c>
      <c r="M72" s="21" t="str">
        <f t="shared" si="4"/>
        <v/>
      </c>
    </row>
    <row r="73" spans="12:13" ht="17.25" customHeight="1">
      <c r="L73" s="21">
        <f t="shared" si="3"/>
        <v>0</v>
      </c>
      <c r="M73" s="21" t="str">
        <f t="shared" si="4"/>
        <v/>
      </c>
    </row>
    <row r="74" spans="12:13" ht="17.25" customHeight="1">
      <c r="L74" s="21">
        <f t="shared" si="3"/>
        <v>0</v>
      </c>
      <c r="M74" s="21" t="str">
        <f t="shared" si="4"/>
        <v/>
      </c>
    </row>
    <row r="75" spans="12:13" ht="17.25" customHeight="1">
      <c r="L75" s="21">
        <f t="shared" si="3"/>
        <v>0</v>
      </c>
      <c r="M75" s="21" t="str">
        <f t="shared" si="4"/>
        <v/>
      </c>
    </row>
    <row r="76" spans="12:13" ht="17.25" customHeight="1">
      <c r="L76" s="21">
        <f t="shared" si="3"/>
        <v>0</v>
      </c>
      <c r="M76" s="21" t="str">
        <f t="shared" si="4"/>
        <v/>
      </c>
    </row>
    <row r="77" spans="12:13" ht="17.25" customHeight="1">
      <c r="L77" s="21">
        <f t="shared" si="3"/>
        <v>0</v>
      </c>
      <c r="M77" s="21" t="str">
        <f t="shared" si="4"/>
        <v/>
      </c>
    </row>
    <row r="78" spans="12:13" ht="17.25" customHeight="1">
      <c r="L78" s="21">
        <f t="shared" si="3"/>
        <v>0</v>
      </c>
      <c r="M78" s="21" t="str">
        <f t="shared" si="4"/>
        <v/>
      </c>
    </row>
    <row r="79" spans="12:13" ht="17.25" customHeight="1">
      <c r="L79" s="21">
        <f t="shared" si="3"/>
        <v>0</v>
      </c>
      <c r="M79" s="21" t="str">
        <f t="shared" si="4"/>
        <v/>
      </c>
    </row>
    <row r="80" spans="12:13" ht="17.25" customHeight="1">
      <c r="L80" s="21">
        <f t="shared" si="3"/>
        <v>0</v>
      </c>
      <c r="M80" s="21" t="str">
        <f t="shared" si="4"/>
        <v/>
      </c>
    </row>
    <row r="81" spans="12:13" ht="17.25" customHeight="1">
      <c r="L81" s="21">
        <f t="shared" si="3"/>
        <v>0</v>
      </c>
      <c r="M81" s="21" t="str">
        <f t="shared" si="4"/>
        <v/>
      </c>
    </row>
    <row r="82" spans="12:13" ht="17.25" customHeight="1">
      <c r="L82" s="21">
        <f t="shared" si="3"/>
        <v>0</v>
      </c>
      <c r="M82" s="21" t="str">
        <f t="shared" si="4"/>
        <v/>
      </c>
    </row>
    <row r="83" spans="12:13" ht="17.25" customHeight="1">
      <c r="L83" s="21">
        <f t="shared" si="3"/>
        <v>0</v>
      </c>
      <c r="M83" s="21" t="str">
        <f t="shared" si="4"/>
        <v/>
      </c>
    </row>
    <row r="84" spans="12:13" ht="17.25" customHeight="1">
      <c r="L84" s="21">
        <f t="shared" si="3"/>
        <v>0</v>
      </c>
      <c r="M84" s="21" t="str">
        <f t="shared" si="4"/>
        <v/>
      </c>
    </row>
    <row r="85" spans="12:13" ht="17.25" customHeight="1">
      <c r="L85" s="21">
        <f t="shared" si="3"/>
        <v>0</v>
      </c>
      <c r="M85" s="21" t="str">
        <f t="shared" si="4"/>
        <v/>
      </c>
    </row>
    <row r="86" spans="12:13" ht="17.25" customHeight="1">
      <c r="L86" s="21">
        <f t="shared" si="3"/>
        <v>0</v>
      </c>
      <c r="M86" s="21" t="str">
        <f t="shared" si="4"/>
        <v/>
      </c>
    </row>
    <row r="87" spans="12:13" ht="17.25" customHeight="1">
      <c r="L87" s="21">
        <f t="shared" si="3"/>
        <v>0</v>
      </c>
      <c r="M87" s="21" t="str">
        <f t="shared" si="4"/>
        <v/>
      </c>
    </row>
    <row r="88" spans="12:13" ht="17.25" customHeight="1">
      <c r="L88" s="21">
        <f t="shared" si="3"/>
        <v>0</v>
      </c>
      <c r="M88" s="21" t="str">
        <f t="shared" si="4"/>
        <v/>
      </c>
    </row>
    <row r="89" spans="12:13" ht="17.25" customHeight="1">
      <c r="L89" s="21">
        <f t="shared" si="3"/>
        <v>0</v>
      </c>
      <c r="M89" s="21" t="str">
        <f t="shared" si="4"/>
        <v/>
      </c>
    </row>
    <row r="90" spans="12:13" ht="17.25" customHeight="1">
      <c r="L90" s="21">
        <f t="shared" si="3"/>
        <v>0</v>
      </c>
      <c r="M90" s="21" t="str">
        <f t="shared" si="4"/>
        <v/>
      </c>
    </row>
    <row r="91" spans="12:13" ht="17.25" customHeight="1">
      <c r="L91" s="21">
        <f t="shared" si="3"/>
        <v>0</v>
      </c>
      <c r="M91" s="21" t="str">
        <f t="shared" si="4"/>
        <v/>
      </c>
    </row>
    <row r="92" spans="12:13" ht="17.25" customHeight="1">
      <c r="L92" s="21">
        <f t="shared" si="3"/>
        <v>0</v>
      </c>
      <c r="M92" s="21" t="str">
        <f t="shared" si="4"/>
        <v/>
      </c>
    </row>
    <row r="93" spans="12:13" ht="17.25" customHeight="1">
      <c r="L93" s="21">
        <f t="shared" si="3"/>
        <v>0</v>
      </c>
      <c r="M93" s="21" t="str">
        <f t="shared" si="4"/>
        <v/>
      </c>
    </row>
    <row r="94" spans="12:13" ht="17.25" customHeight="1">
      <c r="L94" s="21">
        <f t="shared" si="3"/>
        <v>0</v>
      </c>
      <c r="M94" s="21" t="str">
        <f t="shared" si="4"/>
        <v/>
      </c>
    </row>
    <row r="95" spans="12:13" ht="17.25" customHeight="1">
      <c r="L95" s="21">
        <f t="shared" si="3"/>
        <v>0</v>
      </c>
      <c r="M95" s="21" t="str">
        <f t="shared" si="4"/>
        <v/>
      </c>
    </row>
    <row r="96" spans="12:13" ht="17.25" customHeight="1">
      <c r="L96" s="21">
        <f t="shared" si="3"/>
        <v>0</v>
      </c>
      <c r="M96" s="21" t="str">
        <f t="shared" si="4"/>
        <v/>
      </c>
    </row>
    <row r="97" spans="12:13" ht="17.25" customHeight="1">
      <c r="L97" s="21">
        <f t="shared" si="3"/>
        <v>0</v>
      </c>
      <c r="M97" s="21" t="str">
        <f t="shared" si="4"/>
        <v/>
      </c>
    </row>
    <row r="98" spans="12:13" ht="17.25" customHeight="1">
      <c r="L98" s="21">
        <f t="shared" si="3"/>
        <v>0</v>
      </c>
      <c r="M98" s="21" t="str">
        <f t="shared" si="4"/>
        <v/>
      </c>
    </row>
    <row r="99" spans="12:13" ht="17.25" customHeight="1">
      <c r="L99" s="21">
        <f t="shared" si="3"/>
        <v>0</v>
      </c>
      <c r="M99" s="21" t="str">
        <f t="shared" si="4"/>
        <v/>
      </c>
    </row>
    <row r="100" spans="12:13" ht="17.25" customHeight="1">
      <c r="L100" s="21">
        <f t="shared" si="3"/>
        <v>0</v>
      </c>
      <c r="M100" s="21" t="str">
        <f t="shared" si="4"/>
        <v/>
      </c>
    </row>
    <row r="101" spans="12:13" ht="17.25" customHeight="1">
      <c r="L101" s="21">
        <f t="shared" si="3"/>
        <v>0</v>
      </c>
      <c r="M101" s="21" t="str">
        <f t="shared" si="4"/>
        <v/>
      </c>
    </row>
    <row r="102" spans="12:13" ht="17.25" customHeight="1">
      <c r="L102" s="21">
        <f t="shared" si="3"/>
        <v>0</v>
      </c>
      <c r="M102" s="21" t="str">
        <f t="shared" si="4"/>
        <v/>
      </c>
    </row>
    <row r="103" spans="12:13" ht="17.25" customHeight="1">
      <c r="L103" s="21">
        <f t="shared" si="3"/>
        <v>0</v>
      </c>
      <c r="M103" s="21" t="str">
        <f t="shared" si="4"/>
        <v/>
      </c>
    </row>
    <row r="104" spans="12:13" ht="17.25" customHeight="1">
      <c r="L104" s="21">
        <f t="shared" si="3"/>
        <v>0</v>
      </c>
      <c r="M104" s="21" t="str">
        <f t="shared" si="4"/>
        <v/>
      </c>
    </row>
    <row r="105" spans="12:13" ht="17.25" customHeight="1">
      <c r="L105" s="21">
        <f t="shared" si="3"/>
        <v>0</v>
      </c>
      <c r="M105" s="21" t="str">
        <f t="shared" si="4"/>
        <v/>
      </c>
    </row>
    <row r="106" spans="12:13" ht="17.25" customHeight="1">
      <c r="L106" s="21">
        <f t="shared" si="3"/>
        <v>0</v>
      </c>
      <c r="M106" s="21" t="str">
        <f t="shared" si="4"/>
        <v/>
      </c>
    </row>
    <row r="107" spans="12:13" ht="17.25" customHeight="1">
      <c r="L107" s="21">
        <f t="shared" si="3"/>
        <v>0</v>
      </c>
      <c r="M107" s="21" t="str">
        <f t="shared" si="4"/>
        <v/>
      </c>
    </row>
    <row r="108" spans="12:13" ht="17.25" customHeight="1">
      <c r="L108" s="21">
        <f t="shared" si="3"/>
        <v>0</v>
      </c>
      <c r="M108" s="21" t="str">
        <f t="shared" si="4"/>
        <v/>
      </c>
    </row>
    <row r="109" spans="12:13" ht="17.25" customHeight="1">
      <c r="L109" s="21">
        <f t="shared" si="3"/>
        <v>0</v>
      </c>
      <c r="M109" s="21" t="str">
        <f t="shared" si="4"/>
        <v/>
      </c>
    </row>
    <row r="110" spans="12:13" ht="17.25" customHeight="1">
      <c r="L110" s="21">
        <f t="shared" si="3"/>
        <v>0</v>
      </c>
      <c r="M110" s="21" t="str">
        <f t="shared" si="4"/>
        <v/>
      </c>
    </row>
    <row r="111" spans="12:13" ht="17.25" customHeight="1">
      <c r="L111" s="21">
        <f t="shared" si="3"/>
        <v>0</v>
      </c>
      <c r="M111" s="21" t="str">
        <f t="shared" si="4"/>
        <v/>
      </c>
    </row>
    <row r="112" spans="12:13" ht="17.25" customHeight="1">
      <c r="L112" s="21">
        <f t="shared" si="3"/>
        <v>0</v>
      </c>
      <c r="M112" s="21" t="str">
        <f t="shared" si="4"/>
        <v/>
      </c>
    </row>
    <row r="113" spans="12:13" ht="17.25" customHeight="1">
      <c r="L113" s="21">
        <f t="shared" si="3"/>
        <v>0</v>
      </c>
      <c r="M113" s="21" t="str">
        <f t="shared" si="4"/>
        <v/>
      </c>
    </row>
    <row r="114" spans="12:13" ht="17.25" customHeight="1">
      <c r="L114" s="21">
        <f t="shared" si="3"/>
        <v>0</v>
      </c>
      <c r="M114" s="21" t="str">
        <f t="shared" si="4"/>
        <v/>
      </c>
    </row>
    <row r="115" spans="12:13" ht="17.25" customHeight="1">
      <c r="L115" s="21">
        <f t="shared" si="3"/>
        <v>0</v>
      </c>
      <c r="M115" s="21" t="str">
        <f t="shared" si="4"/>
        <v/>
      </c>
    </row>
    <row r="116" spans="12:13" ht="17.25" customHeight="1">
      <c r="L116" s="21">
        <f t="shared" si="3"/>
        <v>0</v>
      </c>
      <c r="M116" s="21" t="str">
        <f t="shared" si="4"/>
        <v/>
      </c>
    </row>
    <row r="117" spans="12:13" ht="17.25" customHeight="1">
      <c r="L117" s="21">
        <f t="shared" si="3"/>
        <v>0</v>
      </c>
      <c r="M117" s="21" t="str">
        <f t="shared" si="4"/>
        <v/>
      </c>
    </row>
    <row r="118" spans="12:13" ht="17.25" customHeight="1">
      <c r="L118" s="21">
        <f t="shared" si="3"/>
        <v>0</v>
      </c>
      <c r="M118" s="21" t="str">
        <f t="shared" si="4"/>
        <v/>
      </c>
    </row>
    <row r="119" spans="12:13" ht="17.25" customHeight="1">
      <c r="L119" s="21">
        <f t="shared" si="3"/>
        <v>0</v>
      </c>
      <c r="M119" s="21" t="str">
        <f t="shared" si="4"/>
        <v/>
      </c>
    </row>
    <row r="120" spans="12:13" ht="17.25" customHeight="1">
      <c r="L120" s="21">
        <f t="shared" si="3"/>
        <v>0</v>
      </c>
      <c r="M120" s="21" t="str">
        <f t="shared" si="4"/>
        <v/>
      </c>
    </row>
    <row r="121" spans="12:13" ht="17.25" customHeight="1">
      <c r="L121" s="21">
        <f t="shared" si="3"/>
        <v>0</v>
      </c>
      <c r="M121" s="21" t="str">
        <f t="shared" si="4"/>
        <v/>
      </c>
    </row>
    <row r="122" spans="12:13" ht="17.25" customHeight="1">
      <c r="L122" s="21">
        <f t="shared" si="3"/>
        <v>0</v>
      </c>
      <c r="M122" s="21" t="str">
        <f t="shared" si="4"/>
        <v/>
      </c>
    </row>
    <row r="123" spans="12:13" ht="17.25" customHeight="1">
      <c r="L123" s="21">
        <f t="shared" si="3"/>
        <v>0</v>
      </c>
      <c r="M123" s="21" t="str">
        <f t="shared" si="4"/>
        <v/>
      </c>
    </row>
    <row r="124" spans="12:13" ht="17.25" customHeight="1">
      <c r="L124" s="21">
        <f t="shared" si="3"/>
        <v>0</v>
      </c>
      <c r="M124" s="21" t="str">
        <f t="shared" si="4"/>
        <v/>
      </c>
    </row>
    <row r="125" spans="12:13" ht="17.25" customHeight="1">
      <c r="L125" s="21">
        <f t="shared" si="3"/>
        <v>0</v>
      </c>
      <c r="M125" s="21" t="str">
        <f t="shared" si="4"/>
        <v/>
      </c>
    </row>
    <row r="126" spans="12:13" ht="17.25" customHeight="1">
      <c r="L126" s="21">
        <f t="shared" si="3"/>
        <v>0</v>
      </c>
      <c r="M126" s="21" t="str">
        <f t="shared" si="4"/>
        <v/>
      </c>
    </row>
    <row r="127" spans="12:13" ht="17.25" customHeight="1">
      <c r="L127" s="21">
        <f t="shared" si="3"/>
        <v>0</v>
      </c>
      <c r="M127" s="21" t="str">
        <f t="shared" si="4"/>
        <v/>
      </c>
    </row>
    <row r="128" spans="12:13" ht="17.25" customHeight="1">
      <c r="L128" s="21">
        <f t="shared" si="3"/>
        <v>0</v>
      </c>
      <c r="M128" s="21" t="str">
        <f t="shared" si="4"/>
        <v/>
      </c>
    </row>
    <row r="129" spans="12:13" ht="17.25" customHeight="1">
      <c r="L129" s="21">
        <f t="shared" si="3"/>
        <v>0</v>
      </c>
      <c r="M129" s="21" t="str">
        <f t="shared" si="4"/>
        <v/>
      </c>
    </row>
    <row r="130" spans="12:13" ht="17.25" customHeight="1">
      <c r="L130" s="21">
        <f t="shared" si="3"/>
        <v>0</v>
      </c>
      <c r="M130" s="21" t="str">
        <f t="shared" si="4"/>
        <v/>
      </c>
    </row>
    <row r="131" spans="12:13" ht="17.25" customHeight="1">
      <c r="L131" s="21">
        <f t="shared" si="3"/>
        <v>0</v>
      </c>
      <c r="M131" s="21" t="str">
        <f t="shared" si="4"/>
        <v/>
      </c>
    </row>
    <row r="132" spans="12:13" ht="17.25" customHeight="1">
      <c r="L132" s="21">
        <f t="shared" si="3"/>
        <v>0</v>
      </c>
      <c r="M132" s="21" t="str">
        <f t="shared" si="4"/>
        <v/>
      </c>
    </row>
    <row r="133" spans="12:13" ht="17.25" customHeight="1">
      <c r="L133" s="21">
        <f t="shared" si="3"/>
        <v>0</v>
      </c>
      <c r="M133" s="21" t="str">
        <f t="shared" si="4"/>
        <v/>
      </c>
    </row>
    <row r="134" spans="12:13" ht="17.25" customHeight="1">
      <c r="L134" s="21">
        <f t="shared" ref="L134:L197" si="5">IF(ISNUMBER(FIND("/",$B133,1)),MID($B133,1,FIND("/",$B133,1)-1),$B133)</f>
        <v>0</v>
      </c>
      <c r="M134" s="21" t="str">
        <f t="shared" ref="M134:M197" si="6">IF(ISNUMBER(FIND("/",$B133,1)),MID($B133,FIND("/",$B133,1)+1,LEN($B133)),"")</f>
        <v/>
      </c>
    </row>
    <row r="135" spans="12:13" ht="17.25" customHeight="1">
      <c r="L135" s="21">
        <f t="shared" si="5"/>
        <v>0</v>
      </c>
      <c r="M135" s="21" t="str">
        <f t="shared" si="6"/>
        <v/>
      </c>
    </row>
    <row r="136" spans="12:13" ht="17.25" customHeight="1">
      <c r="L136" s="21">
        <f t="shared" si="5"/>
        <v>0</v>
      </c>
      <c r="M136" s="21" t="str">
        <f t="shared" si="6"/>
        <v/>
      </c>
    </row>
    <row r="137" spans="12:13" ht="17.25" customHeight="1">
      <c r="L137" s="21">
        <f t="shared" si="5"/>
        <v>0</v>
      </c>
      <c r="M137" s="21" t="str">
        <f t="shared" si="6"/>
        <v/>
      </c>
    </row>
    <row r="138" spans="12:13" ht="17.25" customHeight="1">
      <c r="L138" s="21">
        <f t="shared" si="5"/>
        <v>0</v>
      </c>
      <c r="M138" s="21" t="str">
        <f t="shared" si="6"/>
        <v/>
      </c>
    </row>
    <row r="139" spans="12:13" ht="17.25" customHeight="1">
      <c r="L139" s="21">
        <f t="shared" si="5"/>
        <v>0</v>
      </c>
      <c r="M139" s="21" t="str">
        <f t="shared" si="6"/>
        <v/>
      </c>
    </row>
    <row r="140" spans="12:13" ht="17.25" customHeight="1">
      <c r="L140" s="21">
        <f t="shared" si="5"/>
        <v>0</v>
      </c>
      <c r="M140" s="21" t="str">
        <f t="shared" si="6"/>
        <v/>
      </c>
    </row>
    <row r="141" spans="12:13" ht="17.25" customHeight="1">
      <c r="L141" s="21">
        <f t="shared" si="5"/>
        <v>0</v>
      </c>
      <c r="M141" s="21" t="str">
        <f t="shared" si="6"/>
        <v/>
      </c>
    </row>
    <row r="142" spans="12:13" ht="17.25" customHeight="1">
      <c r="L142" s="21">
        <f t="shared" si="5"/>
        <v>0</v>
      </c>
      <c r="M142" s="21" t="str">
        <f t="shared" si="6"/>
        <v/>
      </c>
    </row>
    <row r="143" spans="12:13" ht="17.25" customHeight="1">
      <c r="L143" s="21">
        <f t="shared" si="5"/>
        <v>0</v>
      </c>
      <c r="M143" s="21" t="str">
        <f t="shared" si="6"/>
        <v/>
      </c>
    </row>
    <row r="144" spans="12:13" ht="17.25" customHeight="1">
      <c r="L144" s="21">
        <f t="shared" si="5"/>
        <v>0</v>
      </c>
      <c r="M144" s="21" t="str">
        <f t="shared" si="6"/>
        <v/>
      </c>
    </row>
    <row r="145" spans="12:13" ht="17.25" customHeight="1">
      <c r="L145" s="21">
        <f t="shared" si="5"/>
        <v>0</v>
      </c>
      <c r="M145" s="21" t="str">
        <f t="shared" si="6"/>
        <v/>
      </c>
    </row>
    <row r="146" spans="12:13" ht="17.25" customHeight="1">
      <c r="L146" s="21">
        <f t="shared" si="5"/>
        <v>0</v>
      </c>
      <c r="M146" s="21" t="str">
        <f t="shared" si="6"/>
        <v/>
      </c>
    </row>
    <row r="147" spans="12:13" ht="17.25" customHeight="1">
      <c r="L147" s="21">
        <f t="shared" si="5"/>
        <v>0</v>
      </c>
      <c r="M147" s="21" t="str">
        <f t="shared" si="6"/>
        <v/>
      </c>
    </row>
    <row r="148" spans="12:13" ht="17.25" customHeight="1">
      <c r="L148" s="21">
        <f t="shared" si="5"/>
        <v>0</v>
      </c>
      <c r="M148" s="21" t="str">
        <f t="shared" si="6"/>
        <v/>
      </c>
    </row>
    <row r="149" spans="12:13" ht="17.25" customHeight="1">
      <c r="L149" s="21">
        <f t="shared" si="5"/>
        <v>0</v>
      </c>
      <c r="M149" s="21" t="str">
        <f t="shared" si="6"/>
        <v/>
      </c>
    </row>
    <row r="150" spans="12:13" ht="17.25" customHeight="1">
      <c r="L150" s="21">
        <f t="shared" si="5"/>
        <v>0</v>
      </c>
      <c r="M150" s="21" t="str">
        <f t="shared" si="6"/>
        <v/>
      </c>
    </row>
    <row r="151" spans="12:13" ht="17.25" customHeight="1">
      <c r="L151" s="21">
        <f t="shared" si="5"/>
        <v>0</v>
      </c>
      <c r="M151" s="21" t="str">
        <f t="shared" si="6"/>
        <v/>
      </c>
    </row>
    <row r="152" spans="12:13" ht="17.25" customHeight="1">
      <c r="L152" s="21">
        <f t="shared" si="5"/>
        <v>0</v>
      </c>
      <c r="M152" s="21" t="str">
        <f t="shared" si="6"/>
        <v/>
      </c>
    </row>
    <row r="153" spans="12:13" ht="17.25" customHeight="1">
      <c r="L153" s="21">
        <f t="shared" si="5"/>
        <v>0</v>
      </c>
      <c r="M153" s="21" t="str">
        <f t="shared" si="6"/>
        <v/>
      </c>
    </row>
    <row r="154" spans="12:13" ht="17.25" customHeight="1">
      <c r="L154" s="21">
        <f t="shared" si="5"/>
        <v>0</v>
      </c>
      <c r="M154" s="21" t="str">
        <f t="shared" si="6"/>
        <v/>
      </c>
    </row>
    <row r="155" spans="12:13" ht="17.25" customHeight="1">
      <c r="L155" s="21">
        <f t="shared" si="5"/>
        <v>0</v>
      </c>
      <c r="M155" s="21" t="str">
        <f t="shared" si="6"/>
        <v/>
      </c>
    </row>
    <row r="156" spans="12:13" ht="17.25" customHeight="1">
      <c r="L156" s="21">
        <f t="shared" si="5"/>
        <v>0</v>
      </c>
      <c r="M156" s="21" t="str">
        <f t="shared" si="6"/>
        <v/>
      </c>
    </row>
    <row r="157" spans="12:13" ht="17.25" customHeight="1">
      <c r="L157" s="21">
        <f t="shared" si="5"/>
        <v>0</v>
      </c>
      <c r="M157" s="21" t="str">
        <f t="shared" si="6"/>
        <v/>
      </c>
    </row>
    <row r="158" spans="12:13" ht="17.25" customHeight="1">
      <c r="L158" s="21">
        <f t="shared" si="5"/>
        <v>0</v>
      </c>
      <c r="M158" s="21" t="str">
        <f t="shared" si="6"/>
        <v/>
      </c>
    </row>
    <row r="159" spans="12:13" ht="17.25" customHeight="1">
      <c r="L159" s="21">
        <f t="shared" si="5"/>
        <v>0</v>
      </c>
      <c r="M159" s="21" t="str">
        <f t="shared" si="6"/>
        <v/>
      </c>
    </row>
    <row r="160" spans="12:13" ht="17.25" customHeight="1">
      <c r="L160" s="21">
        <f t="shared" si="5"/>
        <v>0</v>
      </c>
      <c r="M160" s="21" t="str">
        <f t="shared" si="6"/>
        <v/>
      </c>
    </row>
    <row r="161" spans="12:13" ht="17.25" customHeight="1">
      <c r="L161" s="21">
        <f t="shared" si="5"/>
        <v>0</v>
      </c>
      <c r="M161" s="21" t="str">
        <f t="shared" si="6"/>
        <v/>
      </c>
    </row>
    <row r="162" spans="12:13" ht="17.25" customHeight="1">
      <c r="L162" s="21">
        <f t="shared" si="5"/>
        <v>0</v>
      </c>
      <c r="M162" s="21" t="str">
        <f t="shared" si="6"/>
        <v/>
      </c>
    </row>
    <row r="163" spans="12:13" ht="17.25" customHeight="1">
      <c r="L163" s="21">
        <f t="shared" si="5"/>
        <v>0</v>
      </c>
      <c r="M163" s="21" t="str">
        <f t="shared" si="6"/>
        <v/>
      </c>
    </row>
    <row r="164" spans="12:13" ht="17.25" customHeight="1">
      <c r="L164" s="21">
        <f t="shared" si="5"/>
        <v>0</v>
      </c>
      <c r="M164" s="21" t="str">
        <f t="shared" si="6"/>
        <v/>
      </c>
    </row>
    <row r="165" spans="12:13" ht="17.25" customHeight="1">
      <c r="L165" s="21">
        <f t="shared" si="5"/>
        <v>0</v>
      </c>
      <c r="M165" s="21" t="str">
        <f t="shared" si="6"/>
        <v/>
      </c>
    </row>
    <row r="166" spans="12:13" ht="17.25" customHeight="1">
      <c r="L166" s="21">
        <f t="shared" si="5"/>
        <v>0</v>
      </c>
      <c r="M166" s="21" t="str">
        <f t="shared" si="6"/>
        <v/>
      </c>
    </row>
    <row r="167" spans="12:13" ht="17.25" customHeight="1">
      <c r="L167" s="21">
        <f t="shared" si="5"/>
        <v>0</v>
      </c>
      <c r="M167" s="21" t="str">
        <f t="shared" si="6"/>
        <v/>
      </c>
    </row>
    <row r="168" spans="12:13" ht="17.25" customHeight="1">
      <c r="L168" s="21">
        <f t="shared" si="5"/>
        <v>0</v>
      </c>
      <c r="M168" s="21" t="str">
        <f t="shared" si="6"/>
        <v/>
      </c>
    </row>
    <row r="169" spans="12:13" ht="17.25" customHeight="1">
      <c r="L169" s="21">
        <f t="shared" si="5"/>
        <v>0</v>
      </c>
      <c r="M169" s="21" t="str">
        <f t="shared" si="6"/>
        <v/>
      </c>
    </row>
    <row r="170" spans="12:13" ht="17.25" customHeight="1">
      <c r="L170" s="21">
        <f t="shared" si="5"/>
        <v>0</v>
      </c>
      <c r="M170" s="21" t="str">
        <f t="shared" si="6"/>
        <v/>
      </c>
    </row>
    <row r="171" spans="12:13" ht="17.25" customHeight="1">
      <c r="L171" s="21">
        <f t="shared" si="5"/>
        <v>0</v>
      </c>
      <c r="M171" s="21" t="str">
        <f t="shared" si="6"/>
        <v/>
      </c>
    </row>
    <row r="172" spans="12:13" ht="17.25" customHeight="1">
      <c r="L172" s="21">
        <f t="shared" si="5"/>
        <v>0</v>
      </c>
      <c r="M172" s="21" t="str">
        <f t="shared" si="6"/>
        <v/>
      </c>
    </row>
    <row r="173" spans="12:13" ht="17.25" customHeight="1">
      <c r="L173" s="21">
        <f t="shared" si="5"/>
        <v>0</v>
      </c>
      <c r="M173" s="21" t="str">
        <f t="shared" si="6"/>
        <v/>
      </c>
    </row>
    <row r="174" spans="12:13" ht="17.25" customHeight="1">
      <c r="L174" s="21">
        <f t="shared" si="5"/>
        <v>0</v>
      </c>
      <c r="M174" s="21" t="str">
        <f t="shared" si="6"/>
        <v/>
      </c>
    </row>
    <row r="175" spans="12:13" ht="17.25" customHeight="1">
      <c r="L175" s="21">
        <f t="shared" si="5"/>
        <v>0</v>
      </c>
      <c r="M175" s="21" t="str">
        <f t="shared" si="6"/>
        <v/>
      </c>
    </row>
    <row r="176" spans="12:13" ht="17.25" customHeight="1">
      <c r="L176" s="21">
        <f t="shared" si="5"/>
        <v>0</v>
      </c>
      <c r="M176" s="21" t="str">
        <f t="shared" si="6"/>
        <v/>
      </c>
    </row>
    <row r="177" spans="12:13" ht="17.25" customHeight="1">
      <c r="L177" s="21">
        <f t="shared" si="5"/>
        <v>0</v>
      </c>
      <c r="M177" s="21" t="str">
        <f t="shared" si="6"/>
        <v/>
      </c>
    </row>
    <row r="178" spans="12:13" ht="17.25" customHeight="1">
      <c r="L178" s="21">
        <f t="shared" si="5"/>
        <v>0</v>
      </c>
      <c r="M178" s="21" t="str">
        <f t="shared" si="6"/>
        <v/>
      </c>
    </row>
    <row r="179" spans="12:13" ht="17.25" customHeight="1">
      <c r="L179" s="21">
        <f t="shared" si="5"/>
        <v>0</v>
      </c>
      <c r="M179" s="21" t="str">
        <f t="shared" si="6"/>
        <v/>
      </c>
    </row>
    <row r="180" spans="12:13" ht="17.25" customHeight="1">
      <c r="L180" s="21">
        <f t="shared" si="5"/>
        <v>0</v>
      </c>
      <c r="M180" s="21" t="str">
        <f t="shared" si="6"/>
        <v/>
      </c>
    </row>
    <row r="181" spans="12:13" ht="17.25" customHeight="1">
      <c r="L181" s="21">
        <f t="shared" si="5"/>
        <v>0</v>
      </c>
      <c r="M181" s="21" t="str">
        <f t="shared" si="6"/>
        <v/>
      </c>
    </row>
    <row r="182" spans="12:13" ht="17.25" customHeight="1">
      <c r="L182" s="21">
        <f t="shared" si="5"/>
        <v>0</v>
      </c>
      <c r="M182" s="21" t="str">
        <f t="shared" si="6"/>
        <v/>
      </c>
    </row>
    <row r="183" spans="12:13" ht="17.25" customHeight="1">
      <c r="L183" s="21">
        <f t="shared" si="5"/>
        <v>0</v>
      </c>
      <c r="M183" s="21" t="str">
        <f t="shared" si="6"/>
        <v/>
      </c>
    </row>
    <row r="184" spans="12:13" ht="17.25" customHeight="1">
      <c r="L184" s="21">
        <f t="shared" si="5"/>
        <v>0</v>
      </c>
      <c r="M184" s="21" t="str">
        <f t="shared" si="6"/>
        <v/>
      </c>
    </row>
    <row r="185" spans="12:13" ht="17.25" customHeight="1">
      <c r="L185" s="21">
        <f t="shared" si="5"/>
        <v>0</v>
      </c>
      <c r="M185" s="21" t="str">
        <f t="shared" si="6"/>
        <v/>
      </c>
    </row>
    <row r="186" spans="12:13" ht="17.25" customHeight="1">
      <c r="L186" s="21">
        <f t="shared" si="5"/>
        <v>0</v>
      </c>
      <c r="M186" s="21" t="str">
        <f t="shared" si="6"/>
        <v/>
      </c>
    </row>
    <row r="187" spans="12:13" ht="17.25" customHeight="1">
      <c r="L187" s="21">
        <f t="shared" si="5"/>
        <v>0</v>
      </c>
      <c r="M187" s="21" t="str">
        <f t="shared" si="6"/>
        <v/>
      </c>
    </row>
    <row r="188" spans="12:13" ht="17.25" customHeight="1">
      <c r="L188" s="21">
        <f t="shared" si="5"/>
        <v>0</v>
      </c>
      <c r="M188" s="21" t="str">
        <f t="shared" si="6"/>
        <v/>
      </c>
    </row>
    <row r="189" spans="12:13" ht="17.25" customHeight="1">
      <c r="L189" s="21">
        <f t="shared" si="5"/>
        <v>0</v>
      </c>
      <c r="M189" s="21" t="str">
        <f t="shared" si="6"/>
        <v/>
      </c>
    </row>
    <row r="190" spans="12:13" ht="17.25" customHeight="1">
      <c r="L190" s="21">
        <f t="shared" si="5"/>
        <v>0</v>
      </c>
      <c r="M190" s="21" t="str">
        <f t="shared" si="6"/>
        <v/>
      </c>
    </row>
    <row r="191" spans="12:13" ht="17.25" customHeight="1">
      <c r="L191" s="21">
        <f t="shared" si="5"/>
        <v>0</v>
      </c>
      <c r="M191" s="21" t="str">
        <f t="shared" si="6"/>
        <v/>
      </c>
    </row>
    <row r="192" spans="12:13" ht="17.25" customHeight="1">
      <c r="L192" s="21">
        <f t="shared" si="5"/>
        <v>0</v>
      </c>
      <c r="M192" s="21" t="str">
        <f t="shared" si="6"/>
        <v/>
      </c>
    </row>
    <row r="193" spans="12:13" ht="17.25" customHeight="1">
      <c r="L193" s="21">
        <f t="shared" si="5"/>
        <v>0</v>
      </c>
      <c r="M193" s="21" t="str">
        <f t="shared" si="6"/>
        <v/>
      </c>
    </row>
    <row r="194" spans="12:13" ht="17.25" customHeight="1">
      <c r="L194" s="21">
        <f t="shared" si="5"/>
        <v>0</v>
      </c>
      <c r="M194" s="21" t="str">
        <f t="shared" si="6"/>
        <v/>
      </c>
    </row>
    <row r="195" spans="12:13" ht="17.25" customHeight="1">
      <c r="L195" s="21">
        <f t="shared" si="5"/>
        <v>0</v>
      </c>
      <c r="M195" s="21" t="str">
        <f t="shared" si="6"/>
        <v/>
      </c>
    </row>
    <row r="196" spans="12:13" ht="17.25" customHeight="1">
      <c r="L196" s="21">
        <f t="shared" si="5"/>
        <v>0</v>
      </c>
      <c r="M196" s="21" t="str">
        <f t="shared" si="6"/>
        <v/>
      </c>
    </row>
    <row r="197" spans="12:13" ht="17.25" customHeight="1">
      <c r="L197" s="21">
        <f t="shared" si="5"/>
        <v>0</v>
      </c>
      <c r="M197" s="21" t="str">
        <f t="shared" si="6"/>
        <v/>
      </c>
    </row>
    <row r="198" spans="12:13" ht="17.25" customHeight="1">
      <c r="L198" s="21">
        <f t="shared" ref="L198:L261" si="7">IF(ISNUMBER(FIND("/",$B197,1)),MID($B197,1,FIND("/",$B197,1)-1),$B197)</f>
        <v>0</v>
      </c>
      <c r="M198" s="21" t="str">
        <f t="shared" ref="M198:M261" si="8">IF(ISNUMBER(FIND("/",$B197,1)),MID($B197,FIND("/",$B197,1)+1,LEN($B197)),"")</f>
        <v/>
      </c>
    </row>
    <row r="199" spans="12:13" ht="17.25" customHeight="1">
      <c r="L199" s="21">
        <f t="shared" si="7"/>
        <v>0</v>
      </c>
      <c r="M199" s="21" t="str">
        <f t="shared" si="8"/>
        <v/>
      </c>
    </row>
    <row r="200" spans="12:13" ht="17.25" customHeight="1">
      <c r="L200" s="21">
        <f t="shared" si="7"/>
        <v>0</v>
      </c>
      <c r="M200" s="21" t="str">
        <f t="shared" si="8"/>
        <v/>
      </c>
    </row>
    <row r="201" spans="12:13" ht="17.25" customHeight="1">
      <c r="L201" s="21">
        <f t="shared" si="7"/>
        <v>0</v>
      </c>
      <c r="M201" s="21" t="str">
        <f t="shared" si="8"/>
        <v/>
      </c>
    </row>
    <row r="202" spans="12:13" ht="17.25" customHeight="1">
      <c r="L202" s="21">
        <f t="shared" si="7"/>
        <v>0</v>
      </c>
      <c r="M202" s="21" t="str">
        <f t="shared" si="8"/>
        <v/>
      </c>
    </row>
    <row r="203" spans="12:13" ht="17.25" customHeight="1">
      <c r="L203" s="21">
        <f t="shared" si="7"/>
        <v>0</v>
      </c>
      <c r="M203" s="21" t="str">
        <f t="shared" si="8"/>
        <v/>
      </c>
    </row>
    <row r="204" spans="12:13" ht="17.25" customHeight="1">
      <c r="L204" s="21">
        <f t="shared" si="7"/>
        <v>0</v>
      </c>
      <c r="M204" s="21" t="str">
        <f t="shared" si="8"/>
        <v/>
      </c>
    </row>
    <row r="205" spans="12:13" ht="17.25" customHeight="1">
      <c r="L205" s="21">
        <f t="shared" si="7"/>
        <v>0</v>
      </c>
      <c r="M205" s="21" t="str">
        <f t="shared" si="8"/>
        <v/>
      </c>
    </row>
    <row r="206" spans="12:13" ht="17.25" customHeight="1">
      <c r="L206" s="21">
        <f t="shared" si="7"/>
        <v>0</v>
      </c>
      <c r="M206" s="21" t="str">
        <f t="shared" si="8"/>
        <v/>
      </c>
    </row>
    <row r="207" spans="12:13" ht="17.25" customHeight="1">
      <c r="L207" s="21">
        <f t="shared" si="7"/>
        <v>0</v>
      </c>
      <c r="M207" s="21" t="str">
        <f t="shared" si="8"/>
        <v/>
      </c>
    </row>
    <row r="208" spans="12:13" ht="17.25" customHeight="1">
      <c r="L208" s="21">
        <f t="shared" si="7"/>
        <v>0</v>
      </c>
      <c r="M208" s="21" t="str">
        <f t="shared" si="8"/>
        <v/>
      </c>
    </row>
    <row r="209" spans="12:13" ht="17.25" customHeight="1">
      <c r="L209" s="21">
        <f t="shared" si="7"/>
        <v>0</v>
      </c>
      <c r="M209" s="21" t="str">
        <f t="shared" si="8"/>
        <v/>
      </c>
    </row>
    <row r="210" spans="12:13" ht="17.25" customHeight="1">
      <c r="L210" s="21">
        <f t="shared" si="7"/>
        <v>0</v>
      </c>
      <c r="M210" s="21" t="str">
        <f t="shared" si="8"/>
        <v/>
      </c>
    </row>
    <row r="211" spans="12:13" ht="17.25" customHeight="1">
      <c r="L211" s="21">
        <f t="shared" si="7"/>
        <v>0</v>
      </c>
      <c r="M211" s="21" t="str">
        <f t="shared" si="8"/>
        <v/>
      </c>
    </row>
    <row r="212" spans="12:13" ht="17.25" customHeight="1">
      <c r="L212" s="21">
        <f t="shared" si="7"/>
        <v>0</v>
      </c>
      <c r="M212" s="21" t="str">
        <f t="shared" si="8"/>
        <v/>
      </c>
    </row>
    <row r="213" spans="12:13" ht="17.25" customHeight="1">
      <c r="L213" s="21">
        <f t="shared" si="7"/>
        <v>0</v>
      </c>
      <c r="M213" s="21" t="str">
        <f t="shared" si="8"/>
        <v/>
      </c>
    </row>
    <row r="214" spans="12:13" ht="17.25" customHeight="1">
      <c r="L214" s="21">
        <f t="shared" si="7"/>
        <v>0</v>
      </c>
      <c r="M214" s="21" t="str">
        <f t="shared" si="8"/>
        <v/>
      </c>
    </row>
    <row r="215" spans="12:13" ht="17.25" customHeight="1">
      <c r="L215" s="21">
        <f t="shared" si="7"/>
        <v>0</v>
      </c>
      <c r="M215" s="21" t="str">
        <f t="shared" si="8"/>
        <v/>
      </c>
    </row>
    <row r="216" spans="12:13" ht="17.25" customHeight="1">
      <c r="L216" s="21">
        <f t="shared" si="7"/>
        <v>0</v>
      </c>
      <c r="M216" s="21" t="str">
        <f t="shared" si="8"/>
        <v/>
      </c>
    </row>
    <row r="217" spans="12:13" ht="17.25" customHeight="1">
      <c r="L217" s="21">
        <f t="shared" si="7"/>
        <v>0</v>
      </c>
      <c r="M217" s="21" t="str">
        <f t="shared" si="8"/>
        <v/>
      </c>
    </row>
    <row r="218" spans="12:13" ht="17.25" customHeight="1">
      <c r="L218" s="21">
        <f t="shared" si="7"/>
        <v>0</v>
      </c>
      <c r="M218" s="21" t="str">
        <f t="shared" si="8"/>
        <v/>
      </c>
    </row>
    <row r="219" spans="12:13" ht="17.25" customHeight="1">
      <c r="L219" s="21">
        <f t="shared" si="7"/>
        <v>0</v>
      </c>
      <c r="M219" s="21" t="str">
        <f t="shared" si="8"/>
        <v/>
      </c>
    </row>
    <row r="220" spans="12:13" ht="17.25" customHeight="1">
      <c r="L220" s="21">
        <f t="shared" si="7"/>
        <v>0</v>
      </c>
      <c r="M220" s="21" t="str">
        <f t="shared" si="8"/>
        <v/>
      </c>
    </row>
    <row r="221" spans="12:13" ht="17.25" customHeight="1">
      <c r="L221" s="21">
        <f t="shared" si="7"/>
        <v>0</v>
      </c>
      <c r="M221" s="21" t="str">
        <f t="shared" si="8"/>
        <v/>
      </c>
    </row>
    <row r="222" spans="12:13" ht="17.25" customHeight="1">
      <c r="L222" s="21">
        <f t="shared" si="7"/>
        <v>0</v>
      </c>
      <c r="M222" s="21" t="str">
        <f t="shared" si="8"/>
        <v/>
      </c>
    </row>
    <row r="223" spans="12:13" ht="17.25" customHeight="1">
      <c r="L223" s="21">
        <f t="shared" si="7"/>
        <v>0</v>
      </c>
      <c r="M223" s="21" t="str">
        <f t="shared" si="8"/>
        <v/>
      </c>
    </row>
    <row r="224" spans="12:13" ht="17.25" customHeight="1">
      <c r="L224" s="21">
        <f t="shared" si="7"/>
        <v>0</v>
      </c>
      <c r="M224" s="21" t="str">
        <f t="shared" si="8"/>
        <v/>
      </c>
    </row>
    <row r="225" spans="12:13" ht="17.25" customHeight="1">
      <c r="L225" s="21">
        <f t="shared" si="7"/>
        <v>0</v>
      </c>
      <c r="M225" s="21" t="str">
        <f t="shared" si="8"/>
        <v/>
      </c>
    </row>
    <row r="226" spans="12:13" ht="17.25" customHeight="1">
      <c r="L226" s="21">
        <f t="shared" si="7"/>
        <v>0</v>
      </c>
      <c r="M226" s="21" t="str">
        <f t="shared" si="8"/>
        <v/>
      </c>
    </row>
    <row r="227" spans="12:13" ht="17.25" customHeight="1">
      <c r="L227" s="21">
        <f t="shared" si="7"/>
        <v>0</v>
      </c>
      <c r="M227" s="21" t="str">
        <f t="shared" si="8"/>
        <v/>
      </c>
    </row>
    <row r="228" spans="12:13" ht="17.25" customHeight="1">
      <c r="L228" s="21">
        <f t="shared" si="7"/>
        <v>0</v>
      </c>
      <c r="M228" s="21" t="str">
        <f t="shared" si="8"/>
        <v/>
      </c>
    </row>
    <row r="229" spans="12:13" ht="17.25" customHeight="1">
      <c r="L229" s="21">
        <f t="shared" si="7"/>
        <v>0</v>
      </c>
      <c r="M229" s="21" t="str">
        <f t="shared" si="8"/>
        <v/>
      </c>
    </row>
    <row r="230" spans="12:13" ht="17.25" customHeight="1">
      <c r="L230" s="21">
        <f t="shared" si="7"/>
        <v>0</v>
      </c>
      <c r="M230" s="21" t="str">
        <f t="shared" si="8"/>
        <v/>
      </c>
    </row>
    <row r="231" spans="12:13" ht="17.25" customHeight="1">
      <c r="L231" s="21">
        <f t="shared" si="7"/>
        <v>0</v>
      </c>
      <c r="M231" s="21" t="str">
        <f t="shared" si="8"/>
        <v/>
      </c>
    </row>
    <row r="232" spans="12:13" ht="17.25" customHeight="1">
      <c r="L232" s="21">
        <f t="shared" si="7"/>
        <v>0</v>
      </c>
      <c r="M232" s="21" t="str">
        <f t="shared" si="8"/>
        <v/>
      </c>
    </row>
    <row r="233" spans="12:13" ht="17.25" customHeight="1">
      <c r="L233" s="21">
        <f t="shared" si="7"/>
        <v>0</v>
      </c>
      <c r="M233" s="21" t="str">
        <f t="shared" si="8"/>
        <v/>
      </c>
    </row>
    <row r="234" spans="12:13" ht="17.25" customHeight="1">
      <c r="L234" s="21">
        <f t="shared" si="7"/>
        <v>0</v>
      </c>
      <c r="M234" s="21" t="str">
        <f t="shared" si="8"/>
        <v/>
      </c>
    </row>
    <row r="235" spans="12:13" ht="17.25" customHeight="1">
      <c r="L235" s="21">
        <f t="shared" si="7"/>
        <v>0</v>
      </c>
      <c r="M235" s="21" t="str">
        <f t="shared" si="8"/>
        <v/>
      </c>
    </row>
    <row r="236" spans="12:13" ht="17.25" customHeight="1">
      <c r="L236" s="21">
        <f t="shared" si="7"/>
        <v>0</v>
      </c>
      <c r="M236" s="21" t="str">
        <f t="shared" si="8"/>
        <v/>
      </c>
    </row>
    <row r="237" spans="12:13" ht="17.25" customHeight="1">
      <c r="L237" s="21">
        <f t="shared" si="7"/>
        <v>0</v>
      </c>
      <c r="M237" s="21" t="str">
        <f t="shared" si="8"/>
        <v/>
      </c>
    </row>
    <row r="238" spans="12:13" ht="17.25" customHeight="1">
      <c r="L238" s="21">
        <f t="shared" si="7"/>
        <v>0</v>
      </c>
      <c r="M238" s="21" t="str">
        <f t="shared" si="8"/>
        <v/>
      </c>
    </row>
    <row r="239" spans="12:13" ht="17.25" customHeight="1">
      <c r="L239" s="21">
        <f t="shared" si="7"/>
        <v>0</v>
      </c>
      <c r="M239" s="21" t="str">
        <f t="shared" si="8"/>
        <v/>
      </c>
    </row>
    <row r="240" spans="12:13" ht="17.25" customHeight="1">
      <c r="L240" s="21">
        <f t="shared" si="7"/>
        <v>0</v>
      </c>
      <c r="M240" s="21" t="str">
        <f t="shared" si="8"/>
        <v/>
      </c>
    </row>
    <row r="241" spans="12:13" ht="17.25" customHeight="1">
      <c r="L241" s="21">
        <f t="shared" si="7"/>
        <v>0</v>
      </c>
      <c r="M241" s="21" t="str">
        <f t="shared" si="8"/>
        <v/>
      </c>
    </row>
    <row r="242" spans="12:13" ht="17.25" customHeight="1">
      <c r="L242" s="21">
        <f t="shared" si="7"/>
        <v>0</v>
      </c>
      <c r="M242" s="21" t="str">
        <f t="shared" si="8"/>
        <v/>
      </c>
    </row>
    <row r="243" spans="12:13" ht="17.25" customHeight="1">
      <c r="L243" s="21">
        <f t="shared" si="7"/>
        <v>0</v>
      </c>
      <c r="M243" s="21" t="str">
        <f t="shared" si="8"/>
        <v/>
      </c>
    </row>
    <row r="244" spans="12:13" ht="17.25" customHeight="1">
      <c r="L244" s="21">
        <f t="shared" si="7"/>
        <v>0</v>
      </c>
      <c r="M244" s="21" t="str">
        <f t="shared" si="8"/>
        <v/>
      </c>
    </row>
    <row r="245" spans="12:13" ht="17.25" customHeight="1">
      <c r="L245" s="21">
        <f t="shared" si="7"/>
        <v>0</v>
      </c>
      <c r="M245" s="21" t="str">
        <f t="shared" si="8"/>
        <v/>
      </c>
    </row>
    <row r="246" spans="12:13" ht="17.25" customHeight="1">
      <c r="L246" s="21">
        <f t="shared" si="7"/>
        <v>0</v>
      </c>
      <c r="M246" s="21" t="str">
        <f t="shared" si="8"/>
        <v/>
      </c>
    </row>
    <row r="247" spans="12:13" ht="17.25" customHeight="1">
      <c r="L247" s="21">
        <f t="shared" si="7"/>
        <v>0</v>
      </c>
      <c r="M247" s="21" t="str">
        <f t="shared" si="8"/>
        <v/>
      </c>
    </row>
    <row r="248" spans="12:13" ht="17.25" customHeight="1">
      <c r="L248" s="21">
        <f t="shared" si="7"/>
        <v>0</v>
      </c>
      <c r="M248" s="21" t="str">
        <f t="shared" si="8"/>
        <v/>
      </c>
    </row>
    <row r="249" spans="12:13" ht="17.25" customHeight="1">
      <c r="L249" s="21">
        <f t="shared" si="7"/>
        <v>0</v>
      </c>
      <c r="M249" s="21" t="str">
        <f t="shared" si="8"/>
        <v/>
      </c>
    </row>
    <row r="250" spans="12:13" ht="17.25" customHeight="1">
      <c r="L250" s="21">
        <f t="shared" si="7"/>
        <v>0</v>
      </c>
      <c r="M250" s="21" t="str">
        <f t="shared" si="8"/>
        <v/>
      </c>
    </row>
    <row r="251" spans="12:13" ht="17.25" customHeight="1">
      <c r="L251" s="21">
        <f t="shared" si="7"/>
        <v>0</v>
      </c>
      <c r="M251" s="21" t="str">
        <f t="shared" si="8"/>
        <v/>
      </c>
    </row>
    <row r="252" spans="12:13" ht="17.25" customHeight="1">
      <c r="L252" s="21">
        <f t="shared" si="7"/>
        <v>0</v>
      </c>
      <c r="M252" s="21" t="str">
        <f t="shared" si="8"/>
        <v/>
      </c>
    </row>
    <row r="253" spans="12:13" ht="17.25" customHeight="1">
      <c r="L253" s="21">
        <f t="shared" si="7"/>
        <v>0</v>
      </c>
      <c r="M253" s="21" t="str">
        <f t="shared" si="8"/>
        <v/>
      </c>
    </row>
    <row r="254" spans="12:13" ht="17.25" customHeight="1">
      <c r="L254" s="21">
        <f t="shared" si="7"/>
        <v>0</v>
      </c>
      <c r="M254" s="21" t="str">
        <f t="shared" si="8"/>
        <v/>
      </c>
    </row>
    <row r="255" spans="12:13" ht="17.25" customHeight="1">
      <c r="L255" s="21">
        <f t="shared" si="7"/>
        <v>0</v>
      </c>
      <c r="M255" s="21" t="str">
        <f t="shared" si="8"/>
        <v/>
      </c>
    </row>
    <row r="256" spans="12:13" ht="17.25" customHeight="1">
      <c r="L256" s="21">
        <f t="shared" si="7"/>
        <v>0</v>
      </c>
      <c r="M256" s="21" t="str">
        <f t="shared" si="8"/>
        <v/>
      </c>
    </row>
    <row r="257" spans="12:13" ht="17.25" customHeight="1">
      <c r="L257" s="21">
        <f t="shared" si="7"/>
        <v>0</v>
      </c>
      <c r="M257" s="21" t="str">
        <f t="shared" si="8"/>
        <v/>
      </c>
    </row>
    <row r="258" spans="12:13" ht="17.25" customHeight="1">
      <c r="L258" s="21">
        <f t="shared" si="7"/>
        <v>0</v>
      </c>
      <c r="M258" s="21" t="str">
        <f t="shared" si="8"/>
        <v/>
      </c>
    </row>
    <row r="259" spans="12:13" ht="17.25" customHeight="1">
      <c r="L259" s="21">
        <f t="shared" si="7"/>
        <v>0</v>
      </c>
      <c r="M259" s="21" t="str">
        <f t="shared" si="8"/>
        <v/>
      </c>
    </row>
    <row r="260" spans="12:13" ht="17.25" customHeight="1">
      <c r="L260" s="21">
        <f t="shared" si="7"/>
        <v>0</v>
      </c>
      <c r="M260" s="21" t="str">
        <f t="shared" si="8"/>
        <v/>
      </c>
    </row>
    <row r="261" spans="12:13" ht="17.25" customHeight="1">
      <c r="L261" s="21">
        <f t="shared" si="7"/>
        <v>0</v>
      </c>
      <c r="M261" s="21" t="str">
        <f t="shared" si="8"/>
        <v/>
      </c>
    </row>
    <row r="262" spans="12:13" ht="17.25" customHeight="1">
      <c r="L262" s="21">
        <f t="shared" ref="L262:L300" si="9">IF(ISNUMBER(FIND("/",$B261,1)),MID($B261,1,FIND("/",$B261,1)-1),$B261)</f>
        <v>0</v>
      </c>
      <c r="M262" s="21" t="str">
        <f t="shared" ref="M262:M300" si="10">IF(ISNUMBER(FIND("/",$B261,1)),MID($B261,FIND("/",$B261,1)+1,LEN($B261)),"")</f>
        <v/>
      </c>
    </row>
    <row r="263" spans="12:13" ht="17.25" customHeight="1">
      <c r="L263" s="21">
        <f t="shared" si="9"/>
        <v>0</v>
      </c>
      <c r="M263" s="21" t="str">
        <f t="shared" si="10"/>
        <v/>
      </c>
    </row>
    <row r="264" spans="12:13" ht="17.25" customHeight="1">
      <c r="L264" s="21">
        <f t="shared" si="9"/>
        <v>0</v>
      </c>
      <c r="M264" s="21" t="str">
        <f t="shared" si="10"/>
        <v/>
      </c>
    </row>
    <row r="265" spans="12:13" ht="17.25" customHeight="1">
      <c r="L265" s="21">
        <f t="shared" si="9"/>
        <v>0</v>
      </c>
      <c r="M265" s="21" t="str">
        <f t="shared" si="10"/>
        <v/>
      </c>
    </row>
    <row r="266" spans="12:13" ht="17.25" customHeight="1">
      <c r="L266" s="21">
        <f t="shared" si="9"/>
        <v>0</v>
      </c>
      <c r="M266" s="21" t="str">
        <f t="shared" si="10"/>
        <v/>
      </c>
    </row>
    <row r="267" spans="12:13" ht="17.25" customHeight="1">
      <c r="L267" s="21">
        <f t="shared" si="9"/>
        <v>0</v>
      </c>
      <c r="M267" s="21" t="str">
        <f t="shared" si="10"/>
        <v/>
      </c>
    </row>
    <row r="268" spans="12:13" ht="17.25" customHeight="1">
      <c r="L268" s="21">
        <f t="shared" si="9"/>
        <v>0</v>
      </c>
      <c r="M268" s="21" t="str">
        <f t="shared" si="10"/>
        <v/>
      </c>
    </row>
    <row r="269" spans="12:13" ht="17.25" customHeight="1">
      <c r="L269" s="21">
        <f t="shared" si="9"/>
        <v>0</v>
      </c>
      <c r="M269" s="21" t="str">
        <f t="shared" si="10"/>
        <v/>
      </c>
    </row>
    <row r="270" spans="12:13" ht="17.25" customHeight="1">
      <c r="L270" s="21">
        <f t="shared" si="9"/>
        <v>0</v>
      </c>
      <c r="M270" s="21" t="str">
        <f t="shared" si="10"/>
        <v/>
      </c>
    </row>
    <row r="271" spans="12:13" ht="17.25" customHeight="1">
      <c r="L271" s="21">
        <f t="shared" si="9"/>
        <v>0</v>
      </c>
      <c r="M271" s="21" t="str">
        <f t="shared" si="10"/>
        <v/>
      </c>
    </row>
    <row r="272" spans="12:13" ht="17.25" customHeight="1">
      <c r="L272" s="21">
        <f t="shared" si="9"/>
        <v>0</v>
      </c>
      <c r="M272" s="21" t="str">
        <f t="shared" si="10"/>
        <v/>
      </c>
    </row>
    <row r="273" spans="12:13" ht="17.25" customHeight="1">
      <c r="L273" s="21">
        <f t="shared" si="9"/>
        <v>0</v>
      </c>
      <c r="M273" s="21" t="str">
        <f t="shared" si="10"/>
        <v/>
      </c>
    </row>
    <row r="274" spans="12:13" ht="17.25" customHeight="1">
      <c r="L274" s="21">
        <f t="shared" si="9"/>
        <v>0</v>
      </c>
      <c r="M274" s="21" t="str">
        <f t="shared" si="10"/>
        <v/>
      </c>
    </row>
    <row r="275" spans="12:13" ht="17.25" customHeight="1">
      <c r="L275" s="21">
        <f t="shared" si="9"/>
        <v>0</v>
      </c>
      <c r="M275" s="21" t="str">
        <f t="shared" si="10"/>
        <v/>
      </c>
    </row>
    <row r="276" spans="12:13" ht="17.25" customHeight="1">
      <c r="L276" s="21">
        <f t="shared" si="9"/>
        <v>0</v>
      </c>
      <c r="M276" s="21" t="str">
        <f t="shared" si="10"/>
        <v/>
      </c>
    </row>
    <row r="277" spans="12:13" ht="17.25" customHeight="1">
      <c r="L277" s="21">
        <f t="shared" si="9"/>
        <v>0</v>
      </c>
      <c r="M277" s="21" t="str">
        <f t="shared" si="10"/>
        <v/>
      </c>
    </row>
    <row r="278" spans="12:13" ht="17.25" customHeight="1">
      <c r="L278" s="21">
        <f t="shared" si="9"/>
        <v>0</v>
      </c>
      <c r="M278" s="21" t="str">
        <f t="shared" si="10"/>
        <v/>
      </c>
    </row>
    <row r="279" spans="12:13" ht="17.25" customHeight="1">
      <c r="L279" s="21">
        <f t="shared" si="9"/>
        <v>0</v>
      </c>
      <c r="M279" s="21" t="str">
        <f t="shared" si="10"/>
        <v/>
      </c>
    </row>
    <row r="280" spans="12:13" ht="17.25" customHeight="1">
      <c r="L280" s="21">
        <f t="shared" si="9"/>
        <v>0</v>
      </c>
      <c r="M280" s="21" t="str">
        <f t="shared" si="10"/>
        <v/>
      </c>
    </row>
    <row r="281" spans="12:13" ht="17.25" customHeight="1">
      <c r="L281" s="21">
        <f t="shared" si="9"/>
        <v>0</v>
      </c>
      <c r="M281" s="21" t="str">
        <f t="shared" si="10"/>
        <v/>
      </c>
    </row>
    <row r="282" spans="12:13" ht="17.25" customHeight="1">
      <c r="L282" s="21">
        <f t="shared" si="9"/>
        <v>0</v>
      </c>
      <c r="M282" s="21" t="str">
        <f t="shared" si="10"/>
        <v/>
      </c>
    </row>
    <row r="283" spans="12:13" ht="17.25" customHeight="1">
      <c r="L283" s="21">
        <f t="shared" si="9"/>
        <v>0</v>
      </c>
      <c r="M283" s="21" t="str">
        <f t="shared" si="10"/>
        <v/>
      </c>
    </row>
    <row r="284" spans="12:13" ht="17.25" customHeight="1">
      <c r="L284" s="21">
        <f t="shared" si="9"/>
        <v>0</v>
      </c>
      <c r="M284" s="21" t="str">
        <f t="shared" si="10"/>
        <v/>
      </c>
    </row>
    <row r="285" spans="12:13" ht="17.25" customHeight="1">
      <c r="L285" s="21">
        <f t="shared" si="9"/>
        <v>0</v>
      </c>
      <c r="M285" s="21" t="str">
        <f t="shared" si="10"/>
        <v/>
      </c>
    </row>
    <row r="286" spans="12:13" ht="17.25" customHeight="1">
      <c r="L286" s="21">
        <f t="shared" si="9"/>
        <v>0</v>
      </c>
      <c r="M286" s="21" t="str">
        <f t="shared" si="10"/>
        <v/>
      </c>
    </row>
    <row r="287" spans="12:13" ht="17.25" customHeight="1">
      <c r="L287" s="21">
        <f t="shared" si="9"/>
        <v>0</v>
      </c>
      <c r="M287" s="21" t="str">
        <f t="shared" si="10"/>
        <v/>
      </c>
    </row>
    <row r="288" spans="12:13" ht="17.25" customHeight="1">
      <c r="L288" s="21">
        <f t="shared" si="9"/>
        <v>0</v>
      </c>
      <c r="M288" s="21" t="str">
        <f t="shared" si="10"/>
        <v/>
      </c>
    </row>
    <row r="289" spans="12:13" ht="17.25" customHeight="1">
      <c r="L289" s="21">
        <f t="shared" si="9"/>
        <v>0</v>
      </c>
      <c r="M289" s="21" t="str">
        <f t="shared" si="10"/>
        <v/>
      </c>
    </row>
    <row r="290" spans="12:13" ht="17.25" customHeight="1">
      <c r="L290" s="21">
        <f t="shared" si="9"/>
        <v>0</v>
      </c>
      <c r="M290" s="21" t="str">
        <f t="shared" si="10"/>
        <v/>
      </c>
    </row>
    <row r="291" spans="12:13" ht="17.25" customHeight="1">
      <c r="L291" s="21">
        <f t="shared" si="9"/>
        <v>0</v>
      </c>
      <c r="M291" s="21" t="str">
        <f t="shared" si="10"/>
        <v/>
      </c>
    </row>
    <row r="292" spans="12:13" ht="17.25" customHeight="1">
      <c r="L292" s="21">
        <f t="shared" si="9"/>
        <v>0</v>
      </c>
      <c r="M292" s="21" t="str">
        <f t="shared" si="10"/>
        <v/>
      </c>
    </row>
    <row r="293" spans="12:13" ht="17.25" customHeight="1">
      <c r="L293" s="21">
        <f t="shared" si="9"/>
        <v>0</v>
      </c>
      <c r="M293" s="21" t="str">
        <f t="shared" si="10"/>
        <v/>
      </c>
    </row>
    <row r="294" spans="12:13" ht="17.25" customHeight="1">
      <c r="L294" s="21">
        <f t="shared" si="9"/>
        <v>0</v>
      </c>
      <c r="M294" s="21" t="str">
        <f t="shared" si="10"/>
        <v/>
      </c>
    </row>
    <row r="295" spans="12:13" ht="17.25" customHeight="1">
      <c r="L295" s="21">
        <f t="shared" si="9"/>
        <v>0</v>
      </c>
      <c r="M295" s="21" t="str">
        <f t="shared" si="10"/>
        <v/>
      </c>
    </row>
    <row r="296" spans="12:13" ht="17.25" customHeight="1">
      <c r="L296" s="21">
        <f t="shared" si="9"/>
        <v>0</v>
      </c>
      <c r="M296" s="21" t="str">
        <f t="shared" si="10"/>
        <v/>
      </c>
    </row>
    <row r="297" spans="12:13" ht="17.25" customHeight="1">
      <c r="L297" s="21">
        <f t="shared" si="9"/>
        <v>0</v>
      </c>
      <c r="M297" s="21" t="str">
        <f t="shared" si="10"/>
        <v/>
      </c>
    </row>
    <row r="298" spans="12:13" ht="17.25" customHeight="1">
      <c r="L298" s="21">
        <f t="shared" si="9"/>
        <v>0</v>
      </c>
      <c r="M298" s="21" t="str">
        <f t="shared" si="10"/>
        <v/>
      </c>
    </row>
    <row r="299" spans="12:13" ht="17.25" customHeight="1">
      <c r="L299" s="21">
        <f t="shared" si="9"/>
        <v>0</v>
      </c>
      <c r="M299" s="21" t="str">
        <f t="shared" si="10"/>
        <v/>
      </c>
    </row>
    <row r="300" spans="12:13" ht="17.25" customHeight="1">
      <c r="L300" s="21">
        <f t="shared" si="9"/>
        <v>0</v>
      </c>
      <c r="M300" s="21" t="str">
        <f t="shared" si="10"/>
        <v/>
      </c>
    </row>
  </sheetData>
  <mergeCells count="3">
    <mergeCell ref="A1:H1"/>
    <mergeCell ref="A3:G3"/>
    <mergeCell ref="A10:B10"/>
  </mergeCells>
  <phoneticPr fontId="0" type="noConversion"/>
  <conditionalFormatting sqref="E5:E8">
    <cfRule type="containsText" dxfId="1202" priority="5" operator="containsText" text="CADUCADO">
      <formula>NOT(ISERROR(SEARCH("CADUCADO",E5)))</formula>
    </cfRule>
  </conditionalFormatting>
  <conditionalFormatting sqref="F5:F8">
    <cfRule type="containsText" dxfId="1201" priority="4" operator="containsText" text="ALERTA">
      <formula>NOT(ISERROR(SEARCH("ALERTA",F5)))</formula>
    </cfRule>
  </conditionalFormatting>
  <hyperlinks>
    <hyperlink ref="A1:H1" location="TITULARES!A1" display="LISTA DE DIAGNOSTICADORES CON AUTORIZACIÓN DE COMERCIALIZACIÓN EN CUBA 2017" xr:uid="{00000000-0004-0000-0600-000000000000}"/>
  </hyperlinks>
  <pageMargins left="0.75" right="0.75" top="1" bottom="1" header="0" footer="0"/>
  <pageSetup orientation="landscape" verticalDpi="0" r:id="rId2"/>
  <headerFooter alignWithMargins="0"/>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H317"/>
  <sheetViews>
    <sheetView workbookViewId="0">
      <selection sqref="A1:H1"/>
    </sheetView>
  </sheetViews>
  <sheetFormatPr baseColWidth="10" defaultRowHeight="15"/>
  <cols>
    <col min="1" max="1" width="14.28515625" style="4" customWidth="1"/>
    <col min="2" max="2" width="13.5703125" style="4" customWidth="1"/>
    <col min="3" max="3" width="14.28515625" style="4" customWidth="1"/>
    <col min="4" max="4" width="14.85546875" style="4" customWidth="1"/>
    <col min="5" max="5" width="16.140625" style="4" customWidth="1"/>
    <col min="6" max="6" width="14.85546875" style="4" customWidth="1"/>
    <col min="7" max="7" width="14.28515625" style="4" customWidth="1"/>
    <col min="8" max="8" width="39.140625" style="4" customWidth="1"/>
    <col min="9" max="9" width="63.42578125" style="4" customWidth="1"/>
    <col min="10" max="10" width="41.7109375" style="4" customWidth="1"/>
    <col min="11" max="11" width="15.5703125" style="4" customWidth="1"/>
    <col min="12" max="12" width="11.42578125" style="21" hidden="1" customWidth="1"/>
    <col min="13" max="13" width="12.85546875" style="21" hidden="1" customWidth="1"/>
    <col min="14" max="14" width="17.28515625" style="21" hidden="1" customWidth="1"/>
    <col min="15" max="15" width="11.5703125" style="4" hidden="1" customWidth="1"/>
    <col min="16" max="16" width="8.5703125" style="4" hidden="1" customWidth="1"/>
    <col min="17" max="17" width="5" style="4" hidden="1" customWidth="1"/>
    <col min="18" max="19" width="11.42578125" style="1955"/>
    <col min="20" max="27" width="0" style="1955" hidden="1" customWidth="1"/>
    <col min="28" max="31" width="11.42578125" style="1955"/>
    <col min="32" max="16384" width="11.42578125" style="4"/>
  </cols>
  <sheetData>
    <row r="1" spans="1:34" s="1955" customFormat="1">
      <c r="A1" s="2540" t="s">
        <v>6200</v>
      </c>
      <c r="B1" s="2540"/>
      <c r="C1" s="2540"/>
      <c r="D1" s="2540"/>
      <c r="E1" s="2540"/>
      <c r="F1" s="2540"/>
      <c r="G1" s="2540"/>
      <c r="H1" s="2540"/>
      <c r="L1" s="1956"/>
      <c r="M1" s="1956"/>
      <c r="N1" s="1956"/>
    </row>
    <row r="2" spans="1:34" s="1955" customFormat="1" ht="24" customHeight="1" thickBot="1">
      <c r="A2" s="1958" t="s">
        <v>2718</v>
      </c>
      <c r="B2" s="1959"/>
      <c r="C2" s="1959"/>
      <c r="D2" s="1959"/>
      <c r="E2" s="1959"/>
      <c r="F2" s="1959"/>
      <c r="L2" s="1956"/>
      <c r="M2" s="1939"/>
      <c r="N2" s="1956"/>
      <c r="S2" s="1942" t="s">
        <v>2735</v>
      </c>
      <c r="T2" s="1960">
        <f ca="1">TODAY()</f>
        <v>46175</v>
      </c>
    </row>
    <row r="3" spans="1:34" s="1955" customFormat="1" ht="21.75" customHeight="1" thickTop="1" thickBot="1">
      <c r="A3" s="2565" t="s">
        <v>1161</v>
      </c>
      <c r="B3" s="2566"/>
      <c r="C3" s="2566"/>
      <c r="D3" s="2566"/>
      <c r="E3" s="2566"/>
      <c r="F3" s="2566"/>
      <c r="G3" s="2567"/>
      <c r="H3" s="2006"/>
      <c r="I3" s="2006"/>
      <c r="J3" s="2006"/>
      <c r="K3" s="2007"/>
      <c r="L3" s="1956"/>
      <c r="M3" s="1956"/>
      <c r="N3" s="1956"/>
    </row>
    <row r="4" spans="1:34" s="471" customFormat="1" ht="34.5" customHeight="1" thickBot="1">
      <c r="A4" s="458" t="s">
        <v>1603</v>
      </c>
      <c r="B4" s="459" t="s">
        <v>1160</v>
      </c>
      <c r="C4" s="459" t="s">
        <v>1162</v>
      </c>
      <c r="D4" s="459" t="s">
        <v>1163</v>
      </c>
      <c r="E4" s="437" t="s">
        <v>2736</v>
      </c>
      <c r="F4" s="437" t="s">
        <v>2737</v>
      </c>
      <c r="G4" s="460" t="s">
        <v>604</v>
      </c>
      <c r="H4" s="443" t="s">
        <v>1586</v>
      </c>
      <c r="I4" s="459" t="s">
        <v>1164</v>
      </c>
      <c r="J4" s="459" t="s">
        <v>429</v>
      </c>
      <c r="K4" s="461" t="s">
        <v>1047</v>
      </c>
      <c r="L4" s="468" t="s">
        <v>1592</v>
      </c>
      <c r="M4" s="468" t="s">
        <v>1590</v>
      </c>
      <c r="N4" s="468" t="s">
        <v>1591</v>
      </c>
      <c r="O4" s="469" t="s">
        <v>1594</v>
      </c>
      <c r="P4" s="470"/>
      <c r="Q4" s="447"/>
      <c r="R4" s="1928"/>
      <c r="S4" s="1928"/>
      <c r="T4" s="1928"/>
      <c r="U4" s="1928"/>
      <c r="V4" s="1928"/>
      <c r="W4" s="1928"/>
      <c r="X4" s="1972"/>
      <c r="Y4" s="1972"/>
      <c r="Z4" s="1972"/>
      <c r="AA4" s="1972"/>
      <c r="AB4" s="1972"/>
      <c r="AC4" s="1972"/>
      <c r="AD4" s="1972"/>
      <c r="AE4" s="1972"/>
      <c r="AF4" s="413"/>
      <c r="AG4" s="413"/>
      <c r="AH4" s="413"/>
    </row>
    <row r="5" spans="1:34" s="119" customFormat="1" ht="45" customHeight="1" thickTop="1">
      <c r="A5" s="241" t="s">
        <v>1587</v>
      </c>
      <c r="B5" s="166" t="s">
        <v>770</v>
      </c>
      <c r="C5" s="163">
        <v>40603</v>
      </c>
      <c r="D5" s="208">
        <v>46082</v>
      </c>
      <c r="E5" s="530" t="str">
        <f t="shared" ref="E5:E20" ca="1" si="0">IF(D5&lt;=$T$2,"CADUCADO","VIGENTE")</f>
        <v>CADUCADO</v>
      </c>
      <c r="F5" s="530" t="str">
        <f ca="1">IF($T$2&gt;=(EDATE(D5,-4)),"ALERTA","OK")</f>
        <v>ALERTA</v>
      </c>
      <c r="G5" s="162" t="s">
        <v>1279</v>
      </c>
      <c r="H5" s="171" t="s">
        <v>774</v>
      </c>
      <c r="I5" s="220" t="s">
        <v>778</v>
      </c>
      <c r="J5" s="220" t="s">
        <v>4807</v>
      </c>
      <c r="K5" s="243" t="s">
        <v>4808</v>
      </c>
      <c r="L5" s="120"/>
      <c r="M5" s="49" t="str">
        <f>IF(ISNUMBER(FIND("/",$B5,1)),MID($B5,1,FIND("/",$B5,1)-1),$B5)</f>
        <v>D1103-08</v>
      </c>
      <c r="N5" s="49" t="str">
        <f>IF(ISNUMBER(FIND("/",$B5,1)),MID($B5,FIND("/",$B5,1)+1,LEN($B5)),"")</f>
        <v/>
      </c>
      <c r="O5" s="130" t="s">
        <v>1603</v>
      </c>
      <c r="P5" s="130" t="s">
        <v>1590</v>
      </c>
      <c r="Q5" s="131" t="s">
        <v>1595</v>
      </c>
      <c r="R5" s="2008"/>
      <c r="S5" s="2008"/>
      <c r="T5" s="1965"/>
      <c r="U5" s="1966">
        <v>2012</v>
      </c>
      <c r="V5" s="1967">
        <v>2013</v>
      </c>
      <c r="W5" s="1967">
        <v>2014</v>
      </c>
      <c r="X5" s="1967">
        <v>2015</v>
      </c>
      <c r="Y5" s="1967">
        <v>2016</v>
      </c>
      <c r="Z5" s="1966" t="s">
        <v>2739</v>
      </c>
      <c r="AA5" s="1968" t="s">
        <v>1595</v>
      </c>
      <c r="AB5" s="2009"/>
      <c r="AC5" s="2009"/>
      <c r="AD5" s="2009"/>
      <c r="AE5" s="2009"/>
      <c r="AF5" s="17"/>
      <c r="AG5" s="17"/>
      <c r="AH5" s="17"/>
    </row>
    <row r="6" spans="1:34" s="119" customFormat="1" ht="48" customHeight="1">
      <c r="A6" s="241" t="s">
        <v>1587</v>
      </c>
      <c r="B6" s="207" t="s">
        <v>771</v>
      </c>
      <c r="C6" s="163">
        <v>40603</v>
      </c>
      <c r="D6" s="208">
        <v>46082</v>
      </c>
      <c r="E6" s="530" t="str">
        <f t="shared" ca="1" si="0"/>
        <v>CADUCADO</v>
      </c>
      <c r="F6" s="530" t="str">
        <f t="shared" ref="F6:F10" ca="1" si="1">IF($T$2&gt;=(D6-4),"ALERTA","OK")</f>
        <v>ALERTA</v>
      </c>
      <c r="G6" s="162" t="s">
        <v>1279</v>
      </c>
      <c r="H6" s="171" t="s">
        <v>775</v>
      </c>
      <c r="I6" s="220" t="s">
        <v>778</v>
      </c>
      <c r="J6" s="220" t="s">
        <v>4807</v>
      </c>
      <c r="K6" s="243" t="s">
        <v>4810</v>
      </c>
      <c r="L6" s="49"/>
      <c r="M6" s="49" t="str">
        <f t="shared" ref="M6:M82" si="2">IF(ISNUMBER(FIND("/",$B6,1)),MID($B6,1,FIND("/",$B6,1)-1),$B6)</f>
        <v>D1103-12</v>
      </c>
      <c r="N6" s="49" t="str">
        <f t="shared" ref="N6:N82" si="3">IF(ISNUMBER(FIND("/",$B6,1)),MID($B6,FIND("/",$B6,1)+1,LEN($B6)),"")</f>
        <v/>
      </c>
      <c r="O6" s="138" t="s">
        <v>1587</v>
      </c>
      <c r="P6" s="139"/>
      <c r="Q6" s="140">
        <v>6</v>
      </c>
      <c r="R6" s="2008"/>
      <c r="S6" s="2008"/>
      <c r="T6" s="1995"/>
      <c r="U6" s="1996">
        <f>COUNTIFS($C$6:$C$253, "&gt;="&amp;U24, $C$6:$C$253, "&lt;="&amp;U25, $A$6:$A$253, "&lt;&gt;F")</f>
        <v>1</v>
      </c>
      <c r="V6" s="1996">
        <f>COUNTIFS($C$6:$C$253, "&gt;="&amp;V24, $C$6:$C$253, "&lt;="&amp;V25, $A$6:$A$253, "&lt;&gt;F")</f>
        <v>0</v>
      </c>
      <c r="W6" s="1996">
        <f>COUNTIFS($C$6:$C$253, "&gt;="&amp;W24, $C$6:$C$253, "&lt;="&amp;W25, $A$6:$A$253, "&lt;&gt;F")</f>
        <v>0</v>
      </c>
      <c r="X6" s="1996">
        <f>COUNTIFS($C$6:$C$253, "&gt;="&amp;X24, $C$6:$C$253, "&lt;="&amp;X25, $A$6:$A$253, "&lt;&gt;F")</f>
        <v>0</v>
      </c>
      <c r="Y6" s="1996">
        <f>COUNTIFS($C$6:$C$253, "&gt;="&amp;Y24, $C$6:$C$253, "&lt;="&amp;Y25, $A$6:$A$253, "&lt;&gt;F")</f>
        <v>0</v>
      </c>
      <c r="Z6" s="1996">
        <f>COUNTIFS($C$6:$C$253,"&gt;="&amp;Z24, $C$6:$C$253, "&lt;="&amp;Z25, $A$6:$A$253, "&lt;&gt;F")</f>
        <v>1</v>
      </c>
      <c r="AA6" s="1997">
        <f t="shared" ref="AA6:AA10" si="4">SUM(U6:Y6)</f>
        <v>1</v>
      </c>
      <c r="AB6" s="2010"/>
      <c r="AC6" s="2010"/>
      <c r="AD6" s="2010"/>
      <c r="AE6" s="2010"/>
    </row>
    <row r="7" spans="1:34" s="119" customFormat="1" ht="57" customHeight="1">
      <c r="A7" s="241" t="s">
        <v>1587</v>
      </c>
      <c r="B7" s="166" t="s">
        <v>772</v>
      </c>
      <c r="C7" s="163">
        <v>40603</v>
      </c>
      <c r="D7" s="208">
        <v>46082</v>
      </c>
      <c r="E7" s="530" t="str">
        <f t="shared" ca="1" si="0"/>
        <v>CADUCADO</v>
      </c>
      <c r="F7" s="530" t="str">
        <f t="shared" ca="1" si="1"/>
        <v>ALERTA</v>
      </c>
      <c r="G7" s="162" t="s">
        <v>1279</v>
      </c>
      <c r="H7" s="171" t="s">
        <v>776</v>
      </c>
      <c r="I7" s="220" t="s">
        <v>778</v>
      </c>
      <c r="J7" s="220" t="s">
        <v>4807</v>
      </c>
      <c r="K7" s="243" t="s">
        <v>4809</v>
      </c>
      <c r="L7" s="49"/>
      <c r="M7" s="49" t="str">
        <f t="shared" si="2"/>
        <v>D1103-09</v>
      </c>
      <c r="N7" s="49" t="str">
        <f t="shared" si="3"/>
        <v/>
      </c>
      <c r="O7" s="141" t="s">
        <v>1593</v>
      </c>
      <c r="P7" s="142"/>
      <c r="Q7" s="143">
        <v>6</v>
      </c>
      <c r="R7" s="2008"/>
      <c r="S7" s="2008"/>
      <c r="T7" s="2003" t="s">
        <v>2740</v>
      </c>
      <c r="U7" s="1996">
        <f>COUNTIFS($C$6:$C$253, "&gt;="&amp;U24, $C$6:$C$253, "&lt;="&amp;U25, $A$6:$A$253, "&lt;&gt;F",$G$6:$G$253, "A" )</f>
        <v>0</v>
      </c>
      <c r="V7" s="1996">
        <f>COUNTIFS($C$6:$C$253, "&gt;="&amp;V24, $C$6:$C$253, "&lt;="&amp;V25, $A$6:$A$253, "&lt;&gt;F",$G$6:$G$253, "A" )</f>
        <v>0</v>
      </c>
      <c r="W7" s="1996">
        <f>COUNTIFS($C$6:$C$253, "&gt;="&amp;W24, $C$6:$C$253, "&lt;="&amp;W25, $A$6:$A$253, "&lt;&gt;F",$G$6:$G$253, "A" )</f>
        <v>0</v>
      </c>
      <c r="X7" s="1996">
        <f>COUNTIFS($C$6:$C$253, "&gt;="&amp;X24, $C$6:$C$253, "&lt;="&amp;X25, $A$6:$A$253, "&lt;&gt;F",$G$6:$G$253, "A" )</f>
        <v>0</v>
      </c>
      <c r="Y7" s="1996">
        <f>COUNTIFS($C$6:$C$253, "&gt;="&amp;Y24, $C$6:$C$253, "&lt;="&amp;Y25, $A$6:$A$253, "&lt;&gt;F",$G$6:$G$253, "A" )</f>
        <v>0</v>
      </c>
      <c r="Z7" s="1996">
        <f>COUNTIFS($C$6:$C$253,"&gt;="&amp;Z25, $C$6:$C$253, "&lt;="&amp;Z26, $A$6:$A$253, "&lt;&gt;F",$G$6:$G$253, "A")</f>
        <v>0</v>
      </c>
      <c r="AA7" s="1997">
        <f t="shared" si="4"/>
        <v>0</v>
      </c>
      <c r="AB7" s="2010"/>
      <c r="AC7" s="2010"/>
      <c r="AD7" s="2010"/>
      <c r="AE7" s="2010"/>
    </row>
    <row r="8" spans="1:34" s="121" customFormat="1" ht="50.25" customHeight="1">
      <c r="A8" s="241" t="s">
        <v>1587</v>
      </c>
      <c r="B8" s="166" t="s">
        <v>773</v>
      </c>
      <c r="C8" s="163">
        <v>40603</v>
      </c>
      <c r="D8" s="208">
        <v>46082</v>
      </c>
      <c r="E8" s="530" t="str">
        <f t="shared" ca="1" si="0"/>
        <v>CADUCADO</v>
      </c>
      <c r="F8" s="530" t="str">
        <f t="shared" ca="1" si="1"/>
        <v>ALERTA</v>
      </c>
      <c r="G8" s="162" t="s">
        <v>1279</v>
      </c>
      <c r="H8" s="171" t="s">
        <v>777</v>
      </c>
      <c r="I8" s="242" t="s">
        <v>780</v>
      </c>
      <c r="J8" s="174" t="s">
        <v>4811</v>
      </c>
      <c r="K8" s="243" t="s">
        <v>4812</v>
      </c>
      <c r="L8" s="49"/>
      <c r="M8" s="49" t="str">
        <f t="shared" si="2"/>
        <v>D1103-11</v>
      </c>
      <c r="N8" s="49" t="str">
        <f t="shared" si="3"/>
        <v/>
      </c>
      <c r="O8" s="118"/>
      <c r="P8" s="118"/>
      <c r="Q8" s="118"/>
      <c r="R8" s="2008"/>
      <c r="S8" s="2008"/>
      <c r="T8" s="2003" t="s">
        <v>2742</v>
      </c>
      <c r="U8" s="1996">
        <f>COUNTIFS($C$6:$C$253, "&gt;="&amp;U24, $C$6:$C$253, "&lt;="&amp;U25, $A$6:$A$253, "&lt;&gt;F",$G$6:$G$253, "C" )</f>
        <v>0</v>
      </c>
      <c r="V8" s="1996">
        <f>COUNTIFS($C$6:$C$253, "&gt;="&amp;V24, $C$6:$C$253, "&lt;="&amp;V25, $A$6:$A$253, "&lt;&gt;F",$G$6:$G$253, "C" )</f>
        <v>0</v>
      </c>
      <c r="W8" s="1996">
        <f>COUNTIFS($C$6:$C$253, "&gt;="&amp;W24, $C$6:$C$253, "&lt;="&amp;W25, $A$6:$A$253, "&lt;&gt;F",$G$6:$G$253, "C" )</f>
        <v>0</v>
      </c>
      <c r="X8" s="1996">
        <f>COUNTIFS($C$6:$C$253, "&gt;="&amp;X24, $C$6:$C$253, "&lt;="&amp;X25, $A$6:$A$253, "&lt;&gt;F",$G$6:$G$253, "C" )</f>
        <v>0</v>
      </c>
      <c r="Y8" s="1996">
        <f>COUNTIFS($C$6:$C$253, "&gt;="&amp;Y24, $C$6:$C$253, "&lt;="&amp;Y25, $A$6:$A$253, "&lt;&gt;F",$G$6:$G$253, "C" )</f>
        <v>0</v>
      </c>
      <c r="Z8" s="1996">
        <f>COUNTIFS($C$6:$C$253,"&gt;="&amp;Z27, $C$6:$C$253, "&lt;="&amp;Z28, $A$6:$A$253, "&lt;&gt;F",$G$6:$G$253, "A")</f>
        <v>0</v>
      </c>
      <c r="AA8" s="1997">
        <f t="shared" si="4"/>
        <v>0</v>
      </c>
      <c r="AB8" s="2009"/>
      <c r="AC8" s="2009"/>
      <c r="AD8" s="2009"/>
      <c r="AE8" s="2009"/>
      <c r="AF8" s="17"/>
      <c r="AG8" s="17"/>
      <c r="AH8" s="17"/>
    </row>
    <row r="9" spans="1:34" s="119" customFormat="1" ht="28.5" customHeight="1" thickBot="1">
      <c r="A9" s="738" t="s">
        <v>1587</v>
      </c>
      <c r="B9" s="1736" t="s">
        <v>216</v>
      </c>
      <c r="C9" s="739">
        <v>41137</v>
      </c>
      <c r="D9" s="740">
        <v>46600</v>
      </c>
      <c r="E9" s="743" t="str">
        <f t="shared" ca="1" si="0"/>
        <v>VIGENTE</v>
      </c>
      <c r="F9" s="744" t="str">
        <f t="shared" ca="1" si="1"/>
        <v>OK</v>
      </c>
      <c r="G9" s="741" t="s">
        <v>1279</v>
      </c>
      <c r="H9" s="423" t="s">
        <v>217</v>
      </c>
      <c r="I9" s="742" t="s">
        <v>779</v>
      </c>
      <c r="J9" s="220" t="s">
        <v>4807</v>
      </c>
      <c r="K9" s="1304" t="s">
        <v>4970</v>
      </c>
      <c r="L9" s="49"/>
      <c r="M9" s="49" t="str">
        <f t="shared" si="2"/>
        <v>D1208-97</v>
      </c>
      <c r="N9" s="49" t="str">
        <f t="shared" si="3"/>
        <v/>
      </c>
      <c r="O9" s="118"/>
      <c r="P9" s="118"/>
      <c r="Q9" s="118"/>
      <c r="R9" s="2008"/>
      <c r="S9" s="2008"/>
      <c r="T9" s="1980" t="s">
        <v>2743</v>
      </c>
      <c r="U9" s="1981">
        <f>COUNTIFS($C$6:$C$253, "&gt;="&amp;#REF!, $C$6:$C$253, "&lt;="&amp;U24, $A$6:$A$253, "&lt;&gt;F",$G$6:$G$253, "D" )</f>
        <v>0</v>
      </c>
      <c r="V9" s="1981">
        <f>COUNTIFS($C$6:$C$253, "&gt;="&amp;#REF!, $C$6:$C$253, "&lt;="&amp;V24, $A$6:$A$253, "&lt;&gt;F",$G$6:$G$253, "D" )</f>
        <v>0</v>
      </c>
      <c r="W9" s="1981">
        <f>COUNTIFS($C$6:$C$253, "&gt;="&amp;#REF!, $C$6:$C$253, "&lt;="&amp;W24, $A$6:$A$253, "&lt;&gt;F",$G$6:$G$253, "D" )</f>
        <v>0</v>
      </c>
      <c r="X9" s="1981">
        <f>COUNTIFS($C$6:$C$253, "&gt;="&amp;#REF!, $C$6:$C$253, "&lt;="&amp;X24, $A$6:$A$253, "&lt;&gt;F",$G$6:$G$253, "D" )</f>
        <v>0</v>
      </c>
      <c r="Y9" s="1981">
        <f>COUNTIFS($C$6:$C$253, "&gt;="&amp;#REF!, $C$6:$C$253, "&lt;="&amp;Y24, $A$6:$A$253, "&lt;&gt;F",$G$6:$G$253, "D" )</f>
        <v>0</v>
      </c>
      <c r="Z9" s="1981">
        <f>COUNTIFS($C$6:$C$253,"&gt;="&amp;Z27, $C$6:$C$253, "&lt;="&amp;Z28, $A$6:$A$253, "&lt;&gt;F",$G$6:$G$253, "A")</f>
        <v>0</v>
      </c>
      <c r="AA9" s="1982">
        <f t="shared" si="4"/>
        <v>0</v>
      </c>
      <c r="AB9" s="2009"/>
      <c r="AC9" s="2009"/>
      <c r="AD9" s="2009"/>
      <c r="AE9" s="2009"/>
      <c r="AF9" s="17"/>
      <c r="AG9" s="17"/>
      <c r="AH9" s="17"/>
    </row>
    <row r="10" spans="1:34" s="119" customFormat="1" ht="28.5" customHeight="1" thickTop="1" thickBot="1">
      <c r="A10" s="1701" t="s">
        <v>1589</v>
      </c>
      <c r="B10" s="1702" t="s">
        <v>3192</v>
      </c>
      <c r="C10" s="970">
        <v>43074</v>
      </c>
      <c r="D10" s="1206">
        <v>46726</v>
      </c>
      <c r="E10" s="1206" t="str">
        <f t="shared" ca="1" si="0"/>
        <v>VIGENTE</v>
      </c>
      <c r="F10" s="1206" t="str">
        <f t="shared" ca="1" si="1"/>
        <v>OK</v>
      </c>
      <c r="G10" s="969" t="s">
        <v>1278</v>
      </c>
      <c r="H10" s="1703" t="s">
        <v>5280</v>
      </c>
      <c r="I10" s="1703" t="s">
        <v>3896</v>
      </c>
      <c r="J10" s="976" t="s">
        <v>3897</v>
      </c>
      <c r="K10" s="1704"/>
      <c r="L10" s="49"/>
      <c r="M10" s="49" t="str">
        <f t="shared" si="2"/>
        <v>D1712-112</v>
      </c>
      <c r="N10" s="49" t="str">
        <f t="shared" si="3"/>
        <v/>
      </c>
      <c r="O10" s="118"/>
      <c r="P10" s="118"/>
      <c r="Q10" s="118"/>
      <c r="R10" s="2008"/>
      <c r="S10" s="2008"/>
      <c r="T10" s="1980" t="s">
        <v>2743</v>
      </c>
      <c r="U10" s="1981">
        <f>COUNTIFS($C$6:$C$253, "&gt;="&amp;#REF!, $C$6:$C$253, "&lt;="&amp;U24, $A$6:$A$253, "&lt;&gt;F",$G$6:$G$253, "D" )</f>
        <v>0</v>
      </c>
      <c r="V10" s="1981">
        <f>COUNTIFS($C$6:$C$253, "&gt;="&amp;#REF!, $C$6:$C$253, "&lt;="&amp;V24, $A$6:$A$253, "&lt;&gt;F",$G$6:$G$253, "D" )</f>
        <v>0</v>
      </c>
      <c r="W10" s="1981">
        <f>COUNTIFS($C$6:$C$253, "&gt;="&amp;#REF!, $C$6:$C$253, "&lt;="&amp;W24, $A$6:$A$253, "&lt;&gt;F",$G$6:$G$253, "D" )</f>
        <v>0</v>
      </c>
      <c r="X10" s="1981">
        <f>COUNTIFS($C$6:$C$253, "&gt;="&amp;#REF!, $C$6:$C$253, "&lt;="&amp;X24, $A$6:$A$253, "&lt;&gt;F",$G$6:$G$253, "D" )</f>
        <v>0</v>
      </c>
      <c r="Y10" s="1981">
        <f>COUNTIFS($C$6:$C$253, "&gt;="&amp;#REF!, $C$6:$C$253, "&lt;="&amp;Y24, $A$6:$A$253, "&lt;&gt;F",$G$6:$G$253, "D" )</f>
        <v>0</v>
      </c>
      <c r="Z10" s="1981">
        <f>COUNTIFS($C$6:$C$253,"&gt;="&amp;Z27, $C$6:$C$253, "&lt;="&amp;Z28, $A$6:$A$253, "&lt;&gt;F",$G$6:$G$253, "A")</f>
        <v>0</v>
      </c>
      <c r="AA10" s="1982">
        <f t="shared" si="4"/>
        <v>0</v>
      </c>
      <c r="AB10" s="2009"/>
      <c r="AC10" s="2009"/>
      <c r="AD10" s="2009"/>
      <c r="AE10" s="2009"/>
      <c r="AF10" s="17"/>
      <c r="AG10" s="17"/>
      <c r="AH10" s="17"/>
    </row>
    <row r="11" spans="1:34" s="119" customFormat="1" ht="28.5" customHeight="1" thickTop="1" thickBot="1">
      <c r="A11" s="1225" t="s">
        <v>1588</v>
      </c>
      <c r="B11" s="161" t="s">
        <v>3905</v>
      </c>
      <c r="C11" s="795">
        <v>43074</v>
      </c>
      <c r="D11" s="796">
        <v>46726</v>
      </c>
      <c r="E11" s="158" t="str">
        <f t="shared" ca="1" si="0"/>
        <v>VIGENTE</v>
      </c>
      <c r="F11" s="158" t="str">
        <f t="shared" ref="F11:F20" ca="1" si="5">IF($T$2&gt;=(D11-4),"ALERTA","OK")</f>
        <v>OK</v>
      </c>
      <c r="G11" s="156" t="s">
        <v>1278</v>
      </c>
      <c r="H11" s="285" t="s">
        <v>3191</v>
      </c>
      <c r="I11" s="222" t="s">
        <v>3901</v>
      </c>
      <c r="J11" s="160" t="s">
        <v>3897</v>
      </c>
      <c r="K11" s="634">
        <v>8015</v>
      </c>
      <c r="L11" s="49"/>
      <c r="M11" s="49"/>
      <c r="N11" s="49"/>
      <c r="O11" s="118"/>
      <c r="P11" s="118"/>
      <c r="Q11" s="118"/>
      <c r="R11" s="2008"/>
      <c r="S11" s="2008"/>
      <c r="T11" s="1980"/>
      <c r="U11" s="1981"/>
      <c r="V11" s="1981"/>
      <c r="W11" s="1981"/>
      <c r="X11" s="1981"/>
      <c r="Y11" s="1981"/>
      <c r="Z11" s="1981"/>
      <c r="AA11" s="1982"/>
      <c r="AB11" s="2009"/>
      <c r="AC11" s="2009"/>
      <c r="AD11" s="2009"/>
      <c r="AE11" s="2009"/>
      <c r="AF11" s="17"/>
      <c r="AG11" s="17"/>
      <c r="AH11" s="17"/>
    </row>
    <row r="12" spans="1:34" s="119" customFormat="1" ht="28.5" customHeight="1" thickTop="1" thickBot="1">
      <c r="A12" s="1225" t="s">
        <v>1588</v>
      </c>
      <c r="B12" s="161" t="s">
        <v>3906</v>
      </c>
      <c r="C12" s="795">
        <v>43074</v>
      </c>
      <c r="D12" s="796">
        <v>46726</v>
      </c>
      <c r="E12" s="158" t="str">
        <f t="shared" ca="1" si="0"/>
        <v>VIGENTE</v>
      </c>
      <c r="F12" s="158" t="str">
        <f t="shared" ca="1" si="5"/>
        <v>OK</v>
      </c>
      <c r="G12" s="156" t="s">
        <v>1278</v>
      </c>
      <c r="H12" s="285" t="s">
        <v>3898</v>
      </c>
      <c r="I12" s="222" t="s">
        <v>3902</v>
      </c>
      <c r="J12" s="160" t="s">
        <v>3897</v>
      </c>
      <c r="K12" s="634">
        <v>8014</v>
      </c>
      <c r="L12" s="49"/>
      <c r="M12" s="49"/>
      <c r="N12" s="49"/>
      <c r="O12" s="118"/>
      <c r="P12" s="118"/>
      <c r="Q12" s="118"/>
      <c r="R12" s="2008"/>
      <c r="S12" s="2008"/>
      <c r="T12" s="1980"/>
      <c r="U12" s="1981"/>
      <c r="V12" s="1981"/>
      <c r="W12" s="1981"/>
      <c r="X12" s="1981"/>
      <c r="Y12" s="1981"/>
      <c r="Z12" s="1981"/>
      <c r="AA12" s="1982"/>
      <c r="AB12" s="2009"/>
      <c r="AC12" s="2009"/>
      <c r="AD12" s="2009"/>
      <c r="AE12" s="2009"/>
      <c r="AF12" s="17"/>
      <c r="AG12" s="17"/>
      <c r="AH12" s="17"/>
    </row>
    <row r="13" spans="1:34" s="119" customFormat="1" ht="28.5" customHeight="1" thickTop="1" thickBot="1">
      <c r="A13" s="1225" t="s">
        <v>1588</v>
      </c>
      <c r="B13" s="161" t="s">
        <v>3907</v>
      </c>
      <c r="C13" s="795">
        <v>43074</v>
      </c>
      <c r="D13" s="796">
        <v>46726</v>
      </c>
      <c r="E13" s="158" t="str">
        <f t="shared" ca="1" si="0"/>
        <v>VIGENTE</v>
      </c>
      <c r="F13" s="158" t="str">
        <f t="shared" ca="1" si="5"/>
        <v>OK</v>
      </c>
      <c r="G13" s="156" t="s">
        <v>1278</v>
      </c>
      <c r="H13" s="285" t="s">
        <v>3193</v>
      </c>
      <c r="I13" s="222" t="s">
        <v>3903</v>
      </c>
      <c r="J13" s="160" t="s">
        <v>3897</v>
      </c>
      <c r="K13" s="634">
        <v>8016</v>
      </c>
      <c r="L13" s="49"/>
      <c r="M13" s="49"/>
      <c r="N13" s="49"/>
      <c r="O13" s="118"/>
      <c r="P13" s="118"/>
      <c r="Q13" s="118"/>
      <c r="R13" s="2008"/>
      <c r="S13" s="2008"/>
      <c r="T13" s="1980"/>
      <c r="U13" s="1981"/>
      <c r="V13" s="1981"/>
      <c r="W13" s="1981"/>
      <c r="X13" s="1981"/>
      <c r="Y13" s="1981"/>
      <c r="Z13" s="1981"/>
      <c r="AA13" s="1982"/>
      <c r="AB13" s="2009"/>
      <c r="AC13" s="2009"/>
      <c r="AD13" s="2009"/>
      <c r="AE13" s="2009"/>
      <c r="AF13" s="17"/>
      <c r="AG13" s="17"/>
      <c r="AH13" s="17"/>
    </row>
    <row r="14" spans="1:34" s="119" customFormat="1" ht="28.5" customHeight="1" thickTop="1" thickBot="1">
      <c r="A14" s="1225" t="s">
        <v>1588</v>
      </c>
      <c r="B14" s="161" t="s">
        <v>3908</v>
      </c>
      <c r="C14" s="795">
        <v>43074</v>
      </c>
      <c r="D14" s="796">
        <v>46726</v>
      </c>
      <c r="E14" s="158" t="str">
        <f t="shared" ca="1" si="0"/>
        <v>VIGENTE</v>
      </c>
      <c r="F14" s="158" t="str">
        <f t="shared" ca="1" si="5"/>
        <v>OK</v>
      </c>
      <c r="G14" s="156" t="s">
        <v>1278</v>
      </c>
      <c r="H14" s="285" t="s">
        <v>3899</v>
      </c>
      <c r="I14" s="222" t="s">
        <v>3901</v>
      </c>
      <c r="J14" s="160" t="s">
        <v>3897</v>
      </c>
      <c r="K14" s="634">
        <v>8030</v>
      </c>
      <c r="L14" s="49"/>
      <c r="M14" s="49"/>
      <c r="N14" s="49"/>
      <c r="O14" s="118"/>
      <c r="P14" s="118"/>
      <c r="Q14" s="118"/>
      <c r="R14" s="2008"/>
      <c r="S14" s="2008"/>
      <c r="T14" s="1980"/>
      <c r="U14" s="1981"/>
      <c r="V14" s="1981"/>
      <c r="W14" s="1981"/>
      <c r="X14" s="1981"/>
      <c r="Y14" s="1981"/>
      <c r="Z14" s="1981"/>
      <c r="AA14" s="1982"/>
      <c r="AB14" s="2009"/>
      <c r="AC14" s="2009"/>
      <c r="AD14" s="2009"/>
      <c r="AE14" s="2009"/>
      <c r="AF14" s="17"/>
      <c r="AG14" s="17"/>
      <c r="AH14" s="17"/>
    </row>
    <row r="15" spans="1:34" s="119" customFormat="1" ht="28.5" customHeight="1" thickTop="1" thickBot="1">
      <c r="A15" s="1225" t="s">
        <v>1588</v>
      </c>
      <c r="B15" s="161" t="s">
        <v>3909</v>
      </c>
      <c r="C15" s="795">
        <v>43074</v>
      </c>
      <c r="D15" s="796">
        <v>46726</v>
      </c>
      <c r="E15" s="158" t="str">
        <f t="shared" ca="1" si="0"/>
        <v>VIGENTE</v>
      </c>
      <c r="F15" s="158" t="str">
        <f t="shared" ca="1" si="5"/>
        <v>OK</v>
      </c>
      <c r="G15" s="156" t="s">
        <v>1278</v>
      </c>
      <c r="H15" s="285" t="s">
        <v>3900</v>
      </c>
      <c r="I15" s="222" t="s">
        <v>3904</v>
      </c>
      <c r="J15" s="160" t="s">
        <v>3897</v>
      </c>
      <c r="K15" s="634">
        <v>8026</v>
      </c>
      <c r="L15" s="49"/>
      <c r="M15" s="49"/>
      <c r="N15" s="49"/>
      <c r="O15" s="118"/>
      <c r="P15" s="118"/>
      <c r="Q15" s="118"/>
      <c r="R15" s="2008"/>
      <c r="S15" s="2008"/>
      <c r="T15" s="1980"/>
      <c r="U15" s="1981"/>
      <c r="V15" s="1981"/>
      <c r="W15" s="1981"/>
      <c r="X15" s="1981"/>
      <c r="Y15" s="1981"/>
      <c r="Z15" s="1981"/>
      <c r="AA15" s="1982"/>
      <c r="AB15" s="2009"/>
      <c r="AC15" s="2009"/>
      <c r="AD15" s="2009"/>
      <c r="AE15" s="2009"/>
      <c r="AF15" s="17"/>
      <c r="AG15" s="17"/>
      <c r="AH15" s="17"/>
    </row>
    <row r="16" spans="1:34" s="119" customFormat="1" ht="28.5" customHeight="1" thickTop="1">
      <c r="A16" s="352" t="s">
        <v>1587</v>
      </c>
      <c r="B16" s="212" t="s">
        <v>4231</v>
      </c>
      <c r="C16" s="254">
        <v>43675</v>
      </c>
      <c r="D16" s="1294">
        <v>47330</v>
      </c>
      <c r="E16" s="158" t="str">
        <f t="shared" ca="1" si="0"/>
        <v>VIGENTE</v>
      </c>
      <c r="F16" s="158" t="str">
        <f t="shared" ca="1" si="5"/>
        <v>OK</v>
      </c>
      <c r="G16" s="211" t="s">
        <v>1277</v>
      </c>
      <c r="H16" s="255" t="s">
        <v>4232</v>
      </c>
      <c r="I16" s="256" t="s">
        <v>4233</v>
      </c>
      <c r="J16" s="256" t="s">
        <v>4234</v>
      </c>
      <c r="K16" s="1295">
        <v>8029</v>
      </c>
      <c r="L16" s="49"/>
      <c r="M16" s="49"/>
      <c r="N16" s="49"/>
      <c r="O16" s="118"/>
      <c r="P16" s="118"/>
      <c r="Q16" s="118"/>
      <c r="R16" s="2008"/>
      <c r="S16" s="2008"/>
      <c r="T16" s="2011"/>
      <c r="U16" s="1996"/>
      <c r="V16" s="1996"/>
      <c r="W16" s="1996"/>
      <c r="X16" s="1996"/>
      <c r="Y16" s="1996"/>
      <c r="Z16" s="1996"/>
      <c r="AA16" s="1996"/>
      <c r="AB16" s="2009"/>
      <c r="AC16" s="2009"/>
      <c r="AD16" s="2009"/>
      <c r="AE16" s="2009"/>
      <c r="AF16" s="17"/>
      <c r="AG16" s="17"/>
      <c r="AH16" s="17"/>
    </row>
    <row r="17" spans="1:34" s="119" customFormat="1" ht="28.5" customHeight="1">
      <c r="A17" s="1795" t="s">
        <v>1587</v>
      </c>
      <c r="B17" s="1796" t="s">
        <v>5572</v>
      </c>
      <c r="C17" s="1797">
        <v>44405</v>
      </c>
      <c r="D17" s="1798">
        <v>46234</v>
      </c>
      <c r="E17" s="158" t="str">
        <f t="shared" ref="E17:E19" ca="1" si="6">IF(D17&lt;=$T$2,"CADUCADO","VIGENTE")</f>
        <v>VIGENTE</v>
      </c>
      <c r="F17" s="158" t="str">
        <f t="shared" ref="F17:F19" ca="1" si="7">IF($T$2&gt;=(D17-4),"ALERTA","OK")</f>
        <v>OK</v>
      </c>
      <c r="G17" s="1799" t="s">
        <v>1279</v>
      </c>
      <c r="H17" s="1800" t="s">
        <v>1336</v>
      </c>
      <c r="I17" s="1801" t="s">
        <v>5575</v>
      </c>
      <c r="J17" s="220" t="s">
        <v>5576</v>
      </c>
      <c r="K17" s="1802">
        <v>1700002</v>
      </c>
      <c r="L17" s="49"/>
      <c r="M17" s="49"/>
      <c r="N17" s="49"/>
      <c r="O17" s="118"/>
      <c r="P17" s="118"/>
      <c r="Q17" s="118"/>
      <c r="R17" s="2008"/>
      <c r="S17" s="2008"/>
      <c r="T17" s="2011"/>
      <c r="U17" s="1996"/>
      <c r="V17" s="1996"/>
      <c r="W17" s="1996"/>
      <c r="X17" s="1996"/>
      <c r="Y17" s="1996"/>
      <c r="Z17" s="1996"/>
      <c r="AA17" s="1996"/>
      <c r="AB17" s="2009"/>
      <c r="AC17" s="2009"/>
      <c r="AD17" s="2009"/>
      <c r="AE17" s="2009"/>
      <c r="AF17" s="17"/>
      <c r="AG17" s="17"/>
      <c r="AH17" s="17"/>
    </row>
    <row r="18" spans="1:34" s="119" customFormat="1" ht="28.5" customHeight="1">
      <c r="A18" s="1795" t="s">
        <v>1587</v>
      </c>
      <c r="B18" s="1796" t="s">
        <v>5573</v>
      </c>
      <c r="C18" s="1797">
        <v>44405</v>
      </c>
      <c r="D18" s="1798">
        <v>46234</v>
      </c>
      <c r="E18" s="158" t="str">
        <f t="shared" ca="1" si="6"/>
        <v>VIGENTE</v>
      </c>
      <c r="F18" s="158" t="str">
        <f t="shared" ca="1" si="7"/>
        <v>OK</v>
      </c>
      <c r="G18" s="1799" t="s">
        <v>1279</v>
      </c>
      <c r="H18" s="1800" t="s">
        <v>810</v>
      </c>
      <c r="I18" s="82" t="s">
        <v>5577</v>
      </c>
      <c r="J18" s="220" t="s">
        <v>5576</v>
      </c>
      <c r="K18" s="1802">
        <v>1700004</v>
      </c>
      <c r="L18" s="49"/>
      <c r="M18" s="49"/>
      <c r="N18" s="49"/>
      <c r="O18" s="118"/>
      <c r="P18" s="118"/>
      <c r="Q18" s="118"/>
      <c r="R18" s="2008"/>
      <c r="S18" s="2008"/>
      <c r="T18" s="2011"/>
      <c r="U18" s="1996"/>
      <c r="V18" s="1996"/>
      <c r="W18" s="1996"/>
      <c r="X18" s="1996"/>
      <c r="Y18" s="1996"/>
      <c r="Z18" s="1996"/>
      <c r="AA18" s="1996"/>
      <c r="AB18" s="2009"/>
      <c r="AC18" s="2009"/>
      <c r="AD18" s="2009"/>
      <c r="AE18" s="2009"/>
      <c r="AF18" s="17"/>
      <c r="AG18" s="17"/>
      <c r="AH18" s="17"/>
    </row>
    <row r="19" spans="1:34" s="119" customFormat="1" ht="28.5" customHeight="1">
      <c r="A19" s="1795" t="s">
        <v>1587</v>
      </c>
      <c r="B19" s="1796" t="s">
        <v>5574</v>
      </c>
      <c r="C19" s="1797">
        <v>44405</v>
      </c>
      <c r="D19" s="1798">
        <v>46234</v>
      </c>
      <c r="E19" s="158" t="str">
        <f t="shared" ca="1" si="6"/>
        <v>VIGENTE</v>
      </c>
      <c r="F19" s="158" t="str">
        <f t="shared" ca="1" si="7"/>
        <v>OK</v>
      </c>
      <c r="G19" s="1799" t="s">
        <v>1279</v>
      </c>
      <c r="H19" s="1800" t="s">
        <v>1200</v>
      </c>
      <c r="I19" s="1801" t="s">
        <v>5578</v>
      </c>
      <c r="J19" s="220" t="s">
        <v>5576</v>
      </c>
      <c r="K19" s="1802">
        <v>1700006</v>
      </c>
      <c r="L19" s="49"/>
      <c r="M19" s="49"/>
      <c r="N19" s="49"/>
      <c r="O19" s="118"/>
      <c r="P19" s="118"/>
      <c r="Q19" s="118"/>
      <c r="R19" s="2008"/>
      <c r="S19" s="2008"/>
      <c r="T19" s="2011"/>
      <c r="U19" s="1996"/>
      <c r="V19" s="1996"/>
      <c r="W19" s="1996"/>
      <c r="X19" s="1996"/>
      <c r="Y19" s="1996"/>
      <c r="Z19" s="1996"/>
      <c r="AA19" s="1996"/>
      <c r="AB19" s="2009"/>
      <c r="AC19" s="2009"/>
      <c r="AD19" s="2009"/>
      <c r="AE19" s="2009"/>
      <c r="AF19" s="17"/>
      <c r="AG19" s="17"/>
      <c r="AH19" s="17"/>
    </row>
    <row r="20" spans="1:34" s="119" customFormat="1" ht="28.5" customHeight="1">
      <c r="A20" s="1743" t="s">
        <v>1587</v>
      </c>
      <c r="B20" s="207" t="s">
        <v>5455</v>
      </c>
      <c r="C20" s="1744">
        <v>45300</v>
      </c>
      <c r="D20" s="1294">
        <v>47149</v>
      </c>
      <c r="E20" s="158" t="str">
        <f t="shared" ca="1" si="0"/>
        <v>VIGENTE</v>
      </c>
      <c r="F20" s="158" t="str">
        <f t="shared" ca="1" si="5"/>
        <v>OK</v>
      </c>
      <c r="G20" s="172" t="s">
        <v>1277</v>
      </c>
      <c r="H20" s="171" t="s">
        <v>5456</v>
      </c>
      <c r="I20" s="220" t="s">
        <v>5457</v>
      </c>
      <c r="J20" s="220" t="s">
        <v>5458</v>
      </c>
      <c r="K20" s="354">
        <v>8064</v>
      </c>
      <c r="L20" s="49"/>
      <c r="M20" s="49"/>
      <c r="N20" s="49"/>
      <c r="O20" s="118"/>
      <c r="P20" s="118"/>
      <c r="Q20" s="118"/>
      <c r="R20" s="2008"/>
      <c r="S20" s="2008"/>
      <c r="T20" s="2011"/>
      <c r="U20" s="1996"/>
      <c r="V20" s="1996"/>
      <c r="W20" s="1996"/>
      <c r="X20" s="1996"/>
      <c r="Y20" s="1996"/>
      <c r="Z20" s="1996"/>
      <c r="AA20" s="1996"/>
      <c r="AB20" s="2009"/>
      <c r="AC20" s="2009"/>
      <c r="AD20" s="2009"/>
      <c r="AE20" s="2009"/>
      <c r="AF20" s="17"/>
      <c r="AG20" s="17"/>
      <c r="AH20" s="17"/>
    </row>
    <row r="21" spans="1:34" s="119" customFormat="1" ht="69" customHeight="1">
      <c r="A21" s="1743" t="s">
        <v>1587</v>
      </c>
      <c r="B21" s="207" t="s">
        <v>5735</v>
      </c>
      <c r="C21" s="1744">
        <v>45652</v>
      </c>
      <c r="D21" s="219">
        <v>47483</v>
      </c>
      <c r="E21" s="158" t="str">
        <f t="shared" ref="E21" ca="1" si="8">IF(D21&lt;=$T$2,"CADUCADO","VIGENTE")</f>
        <v>VIGENTE</v>
      </c>
      <c r="F21" s="158" t="str">
        <f t="shared" ref="F21" ca="1" si="9">IF($T$2&gt;=(D21-4),"ALERTA","OK")</f>
        <v>OK</v>
      </c>
      <c r="G21" s="172" t="s">
        <v>1276</v>
      </c>
      <c r="H21" s="171" t="s">
        <v>5736</v>
      </c>
      <c r="I21" s="220" t="s">
        <v>5737</v>
      </c>
      <c r="J21" s="220" t="s">
        <v>5738</v>
      </c>
      <c r="K21" s="354">
        <v>8025</v>
      </c>
      <c r="L21" s="49"/>
      <c r="M21" s="49"/>
      <c r="N21" s="49"/>
      <c r="O21" s="118"/>
      <c r="P21" s="118"/>
      <c r="Q21" s="118"/>
      <c r="R21" s="2008"/>
      <c r="S21" s="2008"/>
      <c r="T21" s="2011"/>
      <c r="U21" s="1996"/>
      <c r="V21" s="1996"/>
      <c r="W21" s="1996"/>
      <c r="X21" s="1996"/>
      <c r="Y21" s="1996"/>
      <c r="Z21" s="1996"/>
      <c r="AA21" s="1996"/>
      <c r="AB21" s="2009"/>
      <c r="AC21" s="2009"/>
      <c r="AD21" s="2009"/>
      <c r="AE21" s="2009"/>
      <c r="AF21" s="17"/>
      <c r="AG21" s="17"/>
      <c r="AH21" s="17"/>
    </row>
    <row r="22" spans="1:34" s="119" customFormat="1" ht="32.25" customHeight="1">
      <c r="A22" s="2400" t="s">
        <v>1648</v>
      </c>
      <c r="B22" s="2401" t="s">
        <v>6085</v>
      </c>
      <c r="C22" s="2402">
        <v>45866</v>
      </c>
      <c r="D22" s="2403">
        <v>47695</v>
      </c>
      <c r="E22" s="158" t="str">
        <f t="shared" ref="E22" ca="1" si="10">IF(D22&lt;=$T$2,"CADUCADO","VIGENTE")</f>
        <v>VIGENTE</v>
      </c>
      <c r="F22" s="158" t="str">
        <f t="shared" ref="F22" ca="1" si="11">IF($T$2&gt;=(D22-4),"ALERTA","OK")</f>
        <v>OK</v>
      </c>
      <c r="G22" s="2404" t="s">
        <v>1279</v>
      </c>
      <c r="H22" s="2405" t="s">
        <v>6086</v>
      </c>
      <c r="I22" s="220" t="s">
        <v>6087</v>
      </c>
      <c r="J22" s="220" t="s">
        <v>6088</v>
      </c>
      <c r="K22" s="2406">
        <v>1700051</v>
      </c>
      <c r="L22" s="49"/>
      <c r="M22" s="49"/>
      <c r="N22" s="49"/>
      <c r="O22" s="118"/>
      <c r="P22" s="118"/>
      <c r="Q22" s="118"/>
      <c r="R22" s="2008"/>
      <c r="S22" s="2008"/>
      <c r="T22" s="2011"/>
      <c r="U22" s="1996"/>
      <c r="V22" s="1996"/>
      <c r="W22" s="1996"/>
      <c r="X22" s="1996"/>
      <c r="Y22" s="1996"/>
      <c r="Z22" s="1996"/>
      <c r="AA22" s="1996"/>
      <c r="AB22" s="2009"/>
      <c r="AC22" s="2009"/>
      <c r="AD22" s="2009"/>
      <c r="AE22" s="2009"/>
      <c r="AF22" s="17"/>
      <c r="AG22" s="17"/>
      <c r="AH22" s="17"/>
    </row>
    <row r="23" spans="1:34" s="119" customFormat="1" ht="29.25" customHeight="1">
      <c r="A23" s="2420" t="s">
        <v>1587</v>
      </c>
      <c r="B23" s="2421" t="s">
        <v>6101</v>
      </c>
      <c r="C23" s="2422">
        <v>45887</v>
      </c>
      <c r="D23" s="2423">
        <v>47726</v>
      </c>
      <c r="E23" s="158" t="str">
        <f t="shared" ref="E23" ca="1" si="12">IF(D23&lt;=$T$2,"CADUCADO","VIGENTE")</f>
        <v>VIGENTE</v>
      </c>
      <c r="F23" s="158" t="str">
        <f t="shared" ref="F23" ca="1" si="13">IF($T$2&gt;=(D23-4),"ALERTA","OK")</f>
        <v>OK</v>
      </c>
      <c r="G23" s="2424" t="s">
        <v>1279</v>
      </c>
      <c r="H23" s="2425" t="s">
        <v>6099</v>
      </c>
      <c r="I23" s="2426" t="s">
        <v>6100</v>
      </c>
      <c r="J23" s="2426" t="s">
        <v>6088</v>
      </c>
      <c r="K23" s="2427">
        <v>1700021</v>
      </c>
      <c r="L23" s="49"/>
      <c r="M23" s="49"/>
      <c r="N23" s="49"/>
      <c r="O23" s="118"/>
      <c r="P23" s="118"/>
      <c r="Q23" s="118"/>
      <c r="R23" s="2008"/>
      <c r="S23" s="2008"/>
      <c r="T23" s="2011"/>
      <c r="U23" s="1996"/>
      <c r="V23" s="1996"/>
      <c r="W23" s="1996"/>
      <c r="X23" s="1996"/>
      <c r="Y23" s="1996"/>
      <c r="Z23" s="1996"/>
      <c r="AA23" s="1996"/>
      <c r="AB23" s="2009"/>
      <c r="AC23" s="2009"/>
      <c r="AD23" s="2009"/>
      <c r="AE23" s="2009"/>
      <c r="AF23" s="17"/>
      <c r="AG23" s="17"/>
      <c r="AH23" s="17"/>
    </row>
    <row r="24" spans="1:34">
      <c r="A24" s="745" t="s">
        <v>2177</v>
      </c>
      <c r="B24" s="746"/>
      <c r="C24" s="747"/>
      <c r="D24" s="509"/>
      <c r="E24" s="509"/>
      <c r="F24" s="509"/>
      <c r="G24" s="748"/>
      <c r="H24" s="749"/>
      <c r="I24" s="750"/>
      <c r="J24" s="750"/>
      <c r="K24" s="751"/>
      <c r="M24" s="21">
        <f t="shared" si="2"/>
        <v>0</v>
      </c>
      <c r="N24" s="21" t="str">
        <f t="shared" si="3"/>
        <v/>
      </c>
      <c r="O24"/>
      <c r="P24"/>
      <c r="Q24"/>
      <c r="R24" s="1975"/>
      <c r="S24" s="1975"/>
      <c r="T24" s="1986"/>
      <c r="U24" s="1987">
        <v>40909</v>
      </c>
      <c r="V24" s="1987">
        <v>41275</v>
      </c>
      <c r="W24" s="1987">
        <v>41640</v>
      </c>
      <c r="X24" s="1987">
        <v>42005</v>
      </c>
      <c r="Y24" s="1987">
        <v>42370</v>
      </c>
      <c r="Z24" s="1987">
        <v>40909</v>
      </c>
      <c r="AA24" s="1986"/>
    </row>
    <row r="25" spans="1:34" s="1955" customFormat="1">
      <c r="G25" s="1984"/>
      <c r="H25" s="1989"/>
      <c r="I25" s="1985"/>
      <c r="J25" s="1972"/>
      <c r="K25" s="1989"/>
      <c r="L25" s="1956"/>
      <c r="M25" s="1956" t="str">
        <f>IF(ISNUMBER(FIND("/",$B26,1)),MID($B26,1,FIND("/",$B26,1)-1),$B26)</f>
        <v>SISTEMAS</v>
      </c>
      <c r="N25" s="1956" t="str">
        <f>IF(ISNUMBER(FIND("/",$B26,1)),MID($B26,FIND("/",$B26,1)+1,LEN($B26)),"")</f>
        <v/>
      </c>
      <c r="O25" s="1975"/>
      <c r="P25" s="1975"/>
      <c r="Q25" s="1975"/>
      <c r="R25" s="1975"/>
      <c r="S25" s="1975"/>
      <c r="T25" s="1986"/>
      <c r="U25" s="2005">
        <v>41274</v>
      </c>
      <c r="V25" s="2005">
        <v>41639</v>
      </c>
      <c r="W25" s="2005">
        <v>42004</v>
      </c>
      <c r="X25" s="2005">
        <v>42369</v>
      </c>
      <c r="Y25" s="2005">
        <v>42735</v>
      </c>
      <c r="Z25" s="2005">
        <v>42735</v>
      </c>
      <c r="AA25" s="1986"/>
    </row>
    <row r="26" spans="1:34" s="13" customFormat="1" ht="30">
      <c r="A26" s="72" t="s">
        <v>1599</v>
      </c>
      <c r="B26" s="72" t="s">
        <v>1600</v>
      </c>
      <c r="C26" s="72" t="s">
        <v>1601</v>
      </c>
      <c r="D26" s="72" t="s">
        <v>1602</v>
      </c>
      <c r="E26" s="434"/>
      <c r="F26" s="434"/>
      <c r="G26" s="4"/>
      <c r="H26" s="4"/>
      <c r="I26" s="4"/>
      <c r="J26" s="4"/>
      <c r="K26" s="4"/>
      <c r="L26" s="21"/>
      <c r="M26" s="21">
        <f>IF(ISNUMBER(FIND("/",$B27,1)),MID($B27,1,FIND("/",$B27,1)-1),$B27)</f>
        <v>0</v>
      </c>
      <c r="N26" s="21" t="str">
        <f>IF(ISNUMBER(FIND("/",$B27,1)),MID($B27,FIND("/",$B27,1)+1,LEN($B27)),"")</f>
        <v/>
      </c>
      <c r="O26"/>
      <c r="P26"/>
      <c r="Q26"/>
      <c r="R26" s="1975"/>
      <c r="S26" s="1975"/>
      <c r="T26" s="1975"/>
      <c r="U26" s="1975"/>
      <c r="V26" s="1975"/>
      <c r="W26" s="1975"/>
      <c r="X26" s="1972"/>
      <c r="Y26" s="1972"/>
      <c r="Z26" s="1972"/>
      <c r="AA26" s="1972"/>
      <c r="AB26" s="1972"/>
      <c r="AC26" s="1972"/>
      <c r="AD26" s="1972"/>
      <c r="AE26" s="1972"/>
    </row>
    <row r="27" spans="1:34" s="13" customFormat="1" ht="21.4" customHeight="1">
      <c r="A27" s="5">
        <f>COUNTIF($A5:$A24,"P*")</f>
        <v>18</v>
      </c>
      <c r="B27" s="5">
        <f>COUNTIF($A5:$A24,"S*")</f>
        <v>0</v>
      </c>
      <c r="C27" s="5">
        <f>COUNTIF($A5:$A24,"F")</f>
        <v>1</v>
      </c>
      <c r="D27" s="5">
        <f>COUNTIF($A5:$A24,"P*") + COUNTIF($A5:$A24,"S2") *2 + COUNTIF($A5:$A24,"S3") *3 + COUNTIF($A5:$A24,"S4") *4</f>
        <v>18</v>
      </c>
      <c r="E27" s="10"/>
      <c r="F27" s="10"/>
      <c r="G27" s="4"/>
      <c r="H27" s="4"/>
      <c r="I27" s="4"/>
      <c r="J27" s="4"/>
      <c r="K27" s="4"/>
      <c r="L27" s="21"/>
      <c r="M27" s="21">
        <f>IF(ISNUMBER(FIND("/",$B28,1)),MID($B28,1,FIND("/",$B28,1)-1),$B28)</f>
        <v>0</v>
      </c>
      <c r="N27" s="21" t="str">
        <f>IF(ISNUMBER(FIND("/",$B28,1)),MID($B28,FIND("/",$B28,1)+1,LEN($B28)),"")</f>
        <v/>
      </c>
      <c r="O27"/>
      <c r="P27"/>
      <c r="Q27"/>
      <c r="R27" s="1975"/>
      <c r="S27" s="1975"/>
      <c r="T27" s="1975"/>
      <c r="U27" s="1975"/>
      <c r="V27" s="1975"/>
      <c r="W27" s="1975"/>
      <c r="X27" s="1972"/>
      <c r="Y27" s="1972"/>
      <c r="Z27" s="1972"/>
      <c r="AA27" s="1972"/>
      <c r="AB27" s="1972"/>
      <c r="AC27" s="1972"/>
      <c r="AD27" s="1972"/>
      <c r="AE27" s="1972"/>
    </row>
    <row r="28" spans="1:34" s="1955" customFormat="1">
      <c r="L28" s="1956"/>
      <c r="M28" s="1956" t="e">
        <f>IF(ISNUMBER(FIND("/",#REF!,1)),MID(#REF!,1,FIND("/",#REF!,1)-1),#REF!)</f>
        <v>#REF!</v>
      </c>
      <c r="N28" s="1956" t="str">
        <f>IF(ISNUMBER(FIND("/",#REF!,1)),MID(#REF!,FIND("/",#REF!,1)+1,LEN(#REF!)),"")</f>
        <v/>
      </c>
      <c r="O28" s="1975"/>
      <c r="P28" s="1975"/>
      <c r="Q28" s="1975"/>
      <c r="R28" s="1975"/>
      <c r="S28" s="1975"/>
      <c r="T28" s="1975"/>
      <c r="U28" s="1975"/>
      <c r="V28" s="1975"/>
      <c r="W28" s="1975"/>
    </row>
    <row r="29" spans="1:34" s="1955" customFormat="1">
      <c r="L29" s="1956"/>
      <c r="M29" s="1956">
        <f t="shared" si="2"/>
        <v>0</v>
      </c>
      <c r="N29" s="1956" t="str">
        <f t="shared" si="3"/>
        <v/>
      </c>
      <c r="O29" s="1975"/>
      <c r="P29" s="1975"/>
      <c r="Q29" s="1975"/>
      <c r="R29" s="1975"/>
      <c r="S29" s="1975"/>
      <c r="T29" s="1975"/>
      <c r="U29" s="1975"/>
      <c r="V29" s="1975"/>
      <c r="W29" s="1975"/>
    </row>
    <row r="30" spans="1:34" s="1955" customFormat="1">
      <c r="L30" s="1956"/>
      <c r="M30" s="1956">
        <f t="shared" si="2"/>
        <v>0</v>
      </c>
      <c r="N30" s="1956" t="str">
        <f t="shared" si="3"/>
        <v/>
      </c>
      <c r="O30" s="1975"/>
      <c r="P30" s="1975"/>
      <c r="Q30" s="1975"/>
      <c r="R30" s="1975"/>
      <c r="S30" s="1975"/>
      <c r="T30" s="1975"/>
      <c r="U30" s="1975"/>
      <c r="V30" s="1975"/>
      <c r="W30" s="1975"/>
    </row>
    <row r="31" spans="1:34" s="1955" customFormat="1">
      <c r="L31" s="1956"/>
      <c r="M31" s="1956">
        <f t="shared" si="2"/>
        <v>0</v>
      </c>
      <c r="N31" s="1956" t="str">
        <f t="shared" si="3"/>
        <v/>
      </c>
      <c r="O31" s="1975"/>
      <c r="P31" s="1975"/>
      <c r="Q31" s="1975"/>
      <c r="R31" s="1975"/>
      <c r="S31" s="1975"/>
      <c r="T31" s="1975"/>
      <c r="U31" s="1975"/>
      <c r="V31" s="1975"/>
      <c r="W31" s="1975"/>
    </row>
    <row r="32" spans="1:34" s="1955" customFormat="1">
      <c r="L32" s="1956"/>
      <c r="M32" s="1956">
        <f t="shared" si="2"/>
        <v>0</v>
      </c>
      <c r="N32" s="1956" t="str">
        <f t="shared" si="3"/>
        <v/>
      </c>
      <c r="O32" s="1975"/>
      <c r="P32" s="1975"/>
      <c r="Q32" s="1975"/>
      <c r="R32" s="1975"/>
      <c r="S32" s="1975"/>
      <c r="T32" s="1975"/>
      <c r="U32" s="1975"/>
      <c r="V32" s="1975"/>
      <c r="W32" s="1975"/>
    </row>
    <row r="33" spans="12:23" s="1955" customFormat="1">
      <c r="L33" s="1956"/>
      <c r="M33" s="1956">
        <f t="shared" si="2"/>
        <v>0</v>
      </c>
      <c r="N33" s="1956" t="str">
        <f t="shared" si="3"/>
        <v/>
      </c>
      <c r="O33" s="1975"/>
      <c r="P33" s="1975"/>
      <c r="Q33" s="1975"/>
      <c r="R33" s="1975"/>
      <c r="S33" s="1975"/>
      <c r="T33" s="1975"/>
      <c r="U33" s="1975"/>
      <c r="V33" s="1975"/>
      <c r="W33" s="1975"/>
    </row>
    <row r="34" spans="12:23" s="1955" customFormat="1">
      <c r="L34" s="1956"/>
      <c r="M34" s="1956">
        <f t="shared" si="2"/>
        <v>0</v>
      </c>
      <c r="N34" s="1956" t="str">
        <f t="shared" si="3"/>
        <v/>
      </c>
      <c r="O34" s="1975"/>
      <c r="P34" s="1975"/>
      <c r="Q34" s="1975"/>
      <c r="R34" s="1975"/>
      <c r="S34" s="1975"/>
      <c r="T34" s="1975"/>
      <c r="U34" s="1975"/>
      <c r="V34" s="1975"/>
      <c r="W34" s="1975"/>
    </row>
    <row r="35" spans="12:23" s="1955" customFormat="1">
      <c r="L35" s="1956"/>
      <c r="M35" s="1956">
        <f t="shared" si="2"/>
        <v>0</v>
      </c>
      <c r="N35" s="1956" t="str">
        <f t="shared" si="3"/>
        <v/>
      </c>
      <c r="O35" s="1975"/>
      <c r="P35" s="1975"/>
      <c r="Q35" s="1975"/>
      <c r="R35" s="1975"/>
      <c r="S35" s="1975"/>
      <c r="T35" s="1975"/>
      <c r="U35" s="1975"/>
      <c r="V35" s="1975"/>
      <c r="W35" s="1975"/>
    </row>
    <row r="36" spans="12:23" s="1955" customFormat="1">
      <c r="L36" s="1956"/>
      <c r="M36" s="1956">
        <f t="shared" si="2"/>
        <v>0</v>
      </c>
      <c r="N36" s="1956" t="str">
        <f t="shared" si="3"/>
        <v/>
      </c>
    </row>
    <row r="37" spans="12:23" s="1955" customFormat="1">
      <c r="L37" s="1956"/>
      <c r="M37" s="1956">
        <f t="shared" si="2"/>
        <v>0</v>
      </c>
      <c r="N37" s="1956" t="str">
        <f t="shared" si="3"/>
        <v/>
      </c>
    </row>
    <row r="38" spans="12:23" s="1955" customFormat="1">
      <c r="L38" s="1956"/>
      <c r="M38" s="1956">
        <f t="shared" si="2"/>
        <v>0</v>
      </c>
      <c r="N38" s="1956" t="str">
        <f t="shared" si="3"/>
        <v/>
      </c>
    </row>
    <row r="39" spans="12:23" s="1955" customFormat="1">
      <c r="L39" s="1956"/>
      <c r="M39" s="1956">
        <f t="shared" si="2"/>
        <v>0</v>
      </c>
      <c r="N39" s="1956" t="str">
        <f t="shared" si="3"/>
        <v/>
      </c>
    </row>
    <row r="40" spans="12:23" s="1955" customFormat="1">
      <c r="L40" s="1956"/>
      <c r="M40" s="1956">
        <f t="shared" si="2"/>
        <v>0</v>
      </c>
      <c r="N40" s="1956" t="str">
        <f t="shared" si="3"/>
        <v/>
      </c>
    </row>
    <row r="41" spans="12:23" s="1955" customFormat="1">
      <c r="L41" s="1956"/>
      <c r="M41" s="1956">
        <f t="shared" si="2"/>
        <v>0</v>
      </c>
      <c r="N41" s="1956" t="str">
        <f t="shared" si="3"/>
        <v/>
      </c>
    </row>
    <row r="42" spans="12:23" s="1955" customFormat="1">
      <c r="L42" s="1956"/>
      <c r="M42" s="1956">
        <f t="shared" si="2"/>
        <v>0</v>
      </c>
      <c r="N42" s="1956" t="str">
        <f t="shared" si="3"/>
        <v/>
      </c>
    </row>
    <row r="43" spans="12:23" s="1955" customFormat="1">
      <c r="L43" s="1956"/>
      <c r="M43" s="1956">
        <f t="shared" si="2"/>
        <v>0</v>
      </c>
      <c r="N43" s="1956" t="str">
        <f t="shared" si="3"/>
        <v/>
      </c>
    </row>
    <row r="44" spans="12:23" s="1955" customFormat="1">
      <c r="L44" s="1956"/>
      <c r="M44" s="1956">
        <f t="shared" si="2"/>
        <v>0</v>
      </c>
      <c r="N44" s="1956" t="str">
        <f t="shared" si="3"/>
        <v/>
      </c>
    </row>
    <row r="45" spans="12:23" s="1955" customFormat="1">
      <c r="L45" s="1956"/>
      <c r="M45" s="1956">
        <f t="shared" si="2"/>
        <v>0</v>
      </c>
      <c r="N45" s="1956" t="str">
        <f t="shared" si="3"/>
        <v/>
      </c>
    </row>
    <row r="46" spans="12:23" s="1955" customFormat="1">
      <c r="L46" s="1956"/>
      <c r="M46" s="1956">
        <f t="shared" si="2"/>
        <v>0</v>
      </c>
      <c r="N46" s="1956" t="str">
        <f t="shared" si="3"/>
        <v/>
      </c>
    </row>
    <row r="47" spans="12:23" s="1955" customFormat="1">
      <c r="L47" s="1956"/>
      <c r="M47" s="1956">
        <f t="shared" si="2"/>
        <v>0</v>
      </c>
      <c r="N47" s="1956" t="str">
        <f t="shared" si="3"/>
        <v/>
      </c>
    </row>
    <row r="48" spans="12:23" s="1955" customFormat="1">
      <c r="L48" s="1956"/>
      <c r="M48" s="1956">
        <f t="shared" si="2"/>
        <v>0</v>
      </c>
      <c r="N48" s="1956" t="str">
        <f t="shared" si="3"/>
        <v/>
      </c>
    </row>
    <row r="49" spans="12:14" s="1955" customFormat="1">
      <c r="L49" s="1956"/>
      <c r="M49" s="1956">
        <f t="shared" si="2"/>
        <v>0</v>
      </c>
      <c r="N49" s="1956" t="str">
        <f t="shared" si="3"/>
        <v/>
      </c>
    </row>
    <row r="50" spans="12:14" s="1955" customFormat="1">
      <c r="L50" s="1956"/>
      <c r="M50" s="1956">
        <f t="shared" si="2"/>
        <v>0</v>
      </c>
      <c r="N50" s="1956" t="str">
        <f t="shared" si="3"/>
        <v/>
      </c>
    </row>
    <row r="51" spans="12:14" s="1955" customFormat="1">
      <c r="L51" s="1956"/>
      <c r="M51" s="1956">
        <f t="shared" si="2"/>
        <v>0</v>
      </c>
      <c r="N51" s="1956" t="str">
        <f t="shared" si="3"/>
        <v/>
      </c>
    </row>
    <row r="52" spans="12:14" s="1955" customFormat="1">
      <c r="L52" s="1956"/>
      <c r="M52" s="1956">
        <f t="shared" si="2"/>
        <v>0</v>
      </c>
      <c r="N52" s="1956" t="str">
        <f t="shared" si="3"/>
        <v/>
      </c>
    </row>
    <row r="53" spans="12:14" s="1955" customFormat="1">
      <c r="L53" s="1956"/>
      <c r="M53" s="1956">
        <f t="shared" si="2"/>
        <v>0</v>
      </c>
      <c r="N53" s="1956" t="str">
        <f t="shared" si="3"/>
        <v/>
      </c>
    </row>
    <row r="54" spans="12:14">
      <c r="M54" s="21">
        <f t="shared" si="2"/>
        <v>0</v>
      </c>
      <c r="N54" s="21" t="str">
        <f t="shared" si="3"/>
        <v/>
      </c>
    </row>
    <row r="55" spans="12:14">
      <c r="M55" s="21">
        <f t="shared" si="2"/>
        <v>0</v>
      </c>
      <c r="N55" s="21" t="str">
        <f t="shared" si="3"/>
        <v/>
      </c>
    </row>
    <row r="56" spans="12:14">
      <c r="M56" s="21">
        <f t="shared" si="2"/>
        <v>0</v>
      </c>
      <c r="N56" s="21" t="str">
        <f t="shared" si="3"/>
        <v/>
      </c>
    </row>
    <row r="57" spans="12:14">
      <c r="M57" s="21">
        <f t="shared" si="2"/>
        <v>0</v>
      </c>
      <c r="N57" s="21" t="str">
        <f t="shared" si="3"/>
        <v/>
      </c>
    </row>
    <row r="58" spans="12:14">
      <c r="M58" s="21">
        <f t="shared" si="2"/>
        <v>0</v>
      </c>
      <c r="N58" s="21" t="str">
        <f t="shared" si="3"/>
        <v/>
      </c>
    </row>
    <row r="59" spans="12:14">
      <c r="M59" s="21">
        <f t="shared" si="2"/>
        <v>0</v>
      </c>
      <c r="N59" s="21" t="str">
        <f t="shared" si="3"/>
        <v/>
      </c>
    </row>
    <row r="60" spans="12:14">
      <c r="M60" s="21">
        <f t="shared" si="2"/>
        <v>0</v>
      </c>
      <c r="N60" s="21" t="str">
        <f t="shared" si="3"/>
        <v/>
      </c>
    </row>
    <row r="61" spans="12:14">
      <c r="M61" s="21">
        <f t="shared" si="2"/>
        <v>0</v>
      </c>
      <c r="N61" s="21" t="str">
        <f t="shared" si="3"/>
        <v/>
      </c>
    </row>
    <row r="62" spans="12:14">
      <c r="M62" s="21">
        <f t="shared" si="2"/>
        <v>0</v>
      </c>
      <c r="N62" s="21" t="str">
        <f t="shared" si="3"/>
        <v/>
      </c>
    </row>
    <row r="63" spans="12:14">
      <c r="L63" s="75"/>
      <c r="M63" s="21">
        <f t="shared" si="2"/>
        <v>0</v>
      </c>
      <c r="N63" s="21" t="str">
        <f t="shared" si="3"/>
        <v/>
      </c>
    </row>
    <row r="64" spans="12:14">
      <c r="L64" s="75"/>
      <c r="M64" s="21">
        <f t="shared" si="2"/>
        <v>0</v>
      </c>
      <c r="N64" s="21" t="str">
        <f t="shared" si="3"/>
        <v/>
      </c>
    </row>
    <row r="65" spans="13:14">
      <c r="M65" s="21">
        <f t="shared" si="2"/>
        <v>0</v>
      </c>
      <c r="N65" s="21" t="str">
        <f t="shared" si="3"/>
        <v/>
      </c>
    </row>
    <row r="66" spans="13:14">
      <c r="M66" s="21">
        <f t="shared" si="2"/>
        <v>0</v>
      </c>
      <c r="N66" s="21" t="str">
        <f t="shared" si="3"/>
        <v/>
      </c>
    </row>
    <row r="67" spans="13:14">
      <c r="M67" s="21">
        <f t="shared" si="2"/>
        <v>0</v>
      </c>
      <c r="N67" s="21" t="str">
        <f t="shared" si="3"/>
        <v/>
      </c>
    </row>
    <row r="68" spans="13:14">
      <c r="M68" s="21">
        <f t="shared" si="2"/>
        <v>0</v>
      </c>
      <c r="N68" s="21" t="str">
        <f t="shared" si="3"/>
        <v/>
      </c>
    </row>
    <row r="69" spans="13:14">
      <c r="M69" s="21">
        <f t="shared" si="2"/>
        <v>0</v>
      </c>
      <c r="N69" s="21" t="str">
        <f t="shared" si="3"/>
        <v/>
      </c>
    </row>
    <row r="70" spans="13:14">
      <c r="M70" s="21">
        <f t="shared" si="2"/>
        <v>0</v>
      </c>
      <c r="N70" s="21" t="str">
        <f t="shared" si="3"/>
        <v/>
      </c>
    </row>
    <row r="71" spans="13:14">
      <c r="M71" s="21">
        <f t="shared" si="2"/>
        <v>0</v>
      </c>
      <c r="N71" s="21" t="str">
        <f t="shared" si="3"/>
        <v/>
      </c>
    </row>
    <row r="72" spans="13:14">
      <c r="M72" s="21">
        <f t="shared" si="2"/>
        <v>0</v>
      </c>
      <c r="N72" s="21" t="str">
        <f t="shared" si="3"/>
        <v/>
      </c>
    </row>
    <row r="73" spans="13:14">
      <c r="M73" s="21">
        <f t="shared" si="2"/>
        <v>0</v>
      </c>
      <c r="N73" s="21" t="str">
        <f t="shared" si="3"/>
        <v/>
      </c>
    </row>
    <row r="74" spans="13:14">
      <c r="M74" s="21">
        <f t="shared" si="2"/>
        <v>0</v>
      </c>
      <c r="N74" s="21" t="str">
        <f t="shared" si="3"/>
        <v/>
      </c>
    </row>
    <row r="75" spans="13:14">
      <c r="M75" s="21">
        <f t="shared" si="2"/>
        <v>0</v>
      </c>
      <c r="N75" s="21" t="str">
        <f t="shared" si="3"/>
        <v/>
      </c>
    </row>
    <row r="76" spans="13:14">
      <c r="M76" s="21">
        <f t="shared" si="2"/>
        <v>0</v>
      </c>
      <c r="N76" s="21" t="str">
        <f t="shared" si="3"/>
        <v/>
      </c>
    </row>
    <row r="77" spans="13:14">
      <c r="M77" s="21">
        <f t="shared" si="2"/>
        <v>0</v>
      </c>
      <c r="N77" s="21" t="str">
        <f t="shared" si="3"/>
        <v/>
      </c>
    </row>
    <row r="78" spans="13:14">
      <c r="M78" s="21">
        <f t="shared" si="2"/>
        <v>0</v>
      </c>
      <c r="N78" s="21" t="str">
        <f t="shared" si="3"/>
        <v/>
      </c>
    </row>
    <row r="79" spans="13:14">
      <c r="M79" s="21">
        <f t="shared" si="2"/>
        <v>0</v>
      </c>
      <c r="N79" s="21" t="str">
        <f t="shared" si="3"/>
        <v/>
      </c>
    </row>
    <row r="80" spans="13:14">
      <c r="M80" s="21">
        <f t="shared" si="2"/>
        <v>0</v>
      </c>
      <c r="N80" s="21" t="str">
        <f t="shared" si="3"/>
        <v/>
      </c>
    </row>
    <row r="81" spans="13:14">
      <c r="M81" s="21">
        <f t="shared" si="2"/>
        <v>0</v>
      </c>
      <c r="N81" s="21" t="str">
        <f t="shared" si="3"/>
        <v/>
      </c>
    </row>
    <row r="82" spans="13:14">
      <c r="M82" s="21">
        <f t="shared" si="2"/>
        <v>0</v>
      </c>
      <c r="N82" s="21" t="str">
        <f t="shared" si="3"/>
        <v/>
      </c>
    </row>
    <row r="83" spans="13:14">
      <c r="M83" s="21">
        <f t="shared" ref="M83:M146" si="14">IF(ISNUMBER(FIND("/",$B83,1)),MID($B83,1,FIND("/",$B83,1)-1),$B83)</f>
        <v>0</v>
      </c>
      <c r="N83" s="21" t="str">
        <f t="shared" ref="N83:N146" si="15">IF(ISNUMBER(FIND("/",$B83,1)),MID($B83,FIND("/",$B83,1)+1,LEN($B83)),"")</f>
        <v/>
      </c>
    </row>
    <row r="84" spans="13:14">
      <c r="M84" s="21">
        <f t="shared" si="14"/>
        <v>0</v>
      </c>
      <c r="N84" s="21" t="str">
        <f t="shared" si="15"/>
        <v/>
      </c>
    </row>
    <row r="85" spans="13:14">
      <c r="M85" s="21">
        <f t="shared" si="14"/>
        <v>0</v>
      </c>
      <c r="N85" s="21" t="str">
        <f t="shared" si="15"/>
        <v/>
      </c>
    </row>
    <row r="86" spans="13:14">
      <c r="M86" s="21">
        <f t="shared" si="14"/>
        <v>0</v>
      </c>
      <c r="N86" s="21" t="str">
        <f t="shared" si="15"/>
        <v/>
      </c>
    </row>
    <row r="87" spans="13:14">
      <c r="M87" s="21">
        <f t="shared" si="14"/>
        <v>0</v>
      </c>
      <c r="N87" s="21" t="str">
        <f t="shared" si="15"/>
        <v/>
      </c>
    </row>
    <row r="88" spans="13:14">
      <c r="M88" s="21">
        <f t="shared" si="14"/>
        <v>0</v>
      </c>
      <c r="N88" s="21" t="str">
        <f t="shared" si="15"/>
        <v/>
      </c>
    </row>
    <row r="89" spans="13:14">
      <c r="M89" s="21">
        <f t="shared" si="14"/>
        <v>0</v>
      </c>
      <c r="N89" s="21" t="str">
        <f t="shared" si="15"/>
        <v/>
      </c>
    </row>
    <row r="90" spans="13:14">
      <c r="M90" s="21">
        <f t="shared" si="14"/>
        <v>0</v>
      </c>
      <c r="N90" s="21" t="str">
        <f t="shared" si="15"/>
        <v/>
      </c>
    </row>
    <row r="91" spans="13:14">
      <c r="M91" s="21">
        <f t="shared" si="14"/>
        <v>0</v>
      </c>
      <c r="N91" s="21" t="str">
        <f t="shared" si="15"/>
        <v/>
      </c>
    </row>
    <row r="92" spans="13:14">
      <c r="M92" s="21">
        <f t="shared" si="14"/>
        <v>0</v>
      </c>
      <c r="N92" s="21" t="str">
        <f t="shared" si="15"/>
        <v/>
      </c>
    </row>
    <row r="93" spans="13:14">
      <c r="M93" s="21">
        <f t="shared" si="14"/>
        <v>0</v>
      </c>
      <c r="N93" s="21" t="str">
        <f t="shared" si="15"/>
        <v/>
      </c>
    </row>
    <row r="94" spans="13:14">
      <c r="M94" s="21">
        <f t="shared" si="14"/>
        <v>0</v>
      </c>
      <c r="N94" s="21" t="str">
        <f t="shared" si="15"/>
        <v/>
      </c>
    </row>
    <row r="95" spans="13:14">
      <c r="M95" s="21">
        <f t="shared" si="14"/>
        <v>0</v>
      </c>
      <c r="N95" s="21" t="str">
        <f t="shared" si="15"/>
        <v/>
      </c>
    </row>
    <row r="96" spans="13:14">
      <c r="M96" s="21">
        <f t="shared" si="14"/>
        <v>0</v>
      </c>
      <c r="N96" s="21" t="str">
        <f t="shared" si="15"/>
        <v/>
      </c>
    </row>
    <row r="97" spans="12:14">
      <c r="M97" s="21">
        <f t="shared" si="14"/>
        <v>0</v>
      </c>
      <c r="N97" s="21" t="str">
        <f t="shared" si="15"/>
        <v/>
      </c>
    </row>
    <row r="98" spans="12:14">
      <c r="M98" s="21">
        <f t="shared" si="14"/>
        <v>0</v>
      </c>
      <c r="N98" s="21" t="str">
        <f t="shared" si="15"/>
        <v/>
      </c>
    </row>
    <row r="99" spans="12:14">
      <c r="M99" s="21">
        <f t="shared" si="14"/>
        <v>0</v>
      </c>
      <c r="N99" s="21" t="str">
        <f t="shared" si="15"/>
        <v/>
      </c>
    </row>
    <row r="100" spans="12:14">
      <c r="M100" s="21">
        <f t="shared" si="14"/>
        <v>0</v>
      </c>
      <c r="N100" s="21" t="str">
        <f t="shared" si="15"/>
        <v/>
      </c>
    </row>
    <row r="101" spans="12:14">
      <c r="M101" s="21">
        <f t="shared" si="14"/>
        <v>0</v>
      </c>
      <c r="N101" s="21" t="str">
        <f t="shared" si="15"/>
        <v/>
      </c>
    </row>
    <row r="102" spans="12:14">
      <c r="M102" s="21">
        <f t="shared" si="14"/>
        <v>0</v>
      </c>
      <c r="N102" s="21" t="str">
        <f t="shared" si="15"/>
        <v/>
      </c>
    </row>
    <row r="103" spans="12:14">
      <c r="M103" s="21">
        <f t="shared" si="14"/>
        <v>0</v>
      </c>
      <c r="N103" s="21" t="str">
        <f t="shared" si="15"/>
        <v/>
      </c>
    </row>
    <row r="104" spans="12:14">
      <c r="M104" s="21">
        <f t="shared" si="14"/>
        <v>0</v>
      </c>
      <c r="N104" s="21" t="str">
        <f t="shared" si="15"/>
        <v/>
      </c>
    </row>
    <row r="105" spans="12:14">
      <c r="L105" s="76"/>
      <c r="M105" s="21">
        <f t="shared" si="14"/>
        <v>0</v>
      </c>
      <c r="N105" s="21" t="str">
        <f t="shared" si="15"/>
        <v/>
      </c>
    </row>
    <row r="106" spans="12:14">
      <c r="M106" s="21">
        <f t="shared" si="14"/>
        <v>0</v>
      </c>
      <c r="N106" s="21" t="str">
        <f t="shared" si="15"/>
        <v/>
      </c>
    </row>
    <row r="107" spans="12:14">
      <c r="M107" s="21">
        <f t="shared" si="14"/>
        <v>0</v>
      </c>
      <c r="N107" s="21" t="str">
        <f t="shared" si="15"/>
        <v/>
      </c>
    </row>
    <row r="108" spans="12:14">
      <c r="M108" s="21">
        <f t="shared" si="14"/>
        <v>0</v>
      </c>
      <c r="N108" s="21" t="str">
        <f t="shared" si="15"/>
        <v/>
      </c>
    </row>
    <row r="109" spans="12:14">
      <c r="M109" s="21">
        <f t="shared" si="14"/>
        <v>0</v>
      </c>
      <c r="N109" s="21" t="str">
        <f t="shared" si="15"/>
        <v/>
      </c>
    </row>
    <row r="110" spans="12:14">
      <c r="M110" s="21">
        <f t="shared" si="14"/>
        <v>0</v>
      </c>
      <c r="N110" s="21" t="str">
        <f t="shared" si="15"/>
        <v/>
      </c>
    </row>
    <row r="111" spans="12:14">
      <c r="M111" s="21">
        <f t="shared" si="14"/>
        <v>0</v>
      </c>
      <c r="N111" s="21" t="str">
        <f t="shared" si="15"/>
        <v/>
      </c>
    </row>
    <row r="112" spans="12:14">
      <c r="M112" s="21">
        <f t="shared" si="14"/>
        <v>0</v>
      </c>
      <c r="N112" s="21" t="str">
        <f t="shared" si="15"/>
        <v/>
      </c>
    </row>
    <row r="113" spans="13:14">
      <c r="M113" s="21">
        <f t="shared" si="14"/>
        <v>0</v>
      </c>
      <c r="N113" s="21" t="str">
        <f t="shared" si="15"/>
        <v/>
      </c>
    </row>
    <row r="114" spans="13:14">
      <c r="M114" s="21">
        <f t="shared" si="14"/>
        <v>0</v>
      </c>
      <c r="N114" s="21" t="str">
        <f t="shared" si="15"/>
        <v/>
      </c>
    </row>
    <row r="115" spans="13:14">
      <c r="M115" s="21">
        <f t="shared" si="14"/>
        <v>0</v>
      </c>
      <c r="N115" s="21" t="str">
        <f t="shared" si="15"/>
        <v/>
      </c>
    </row>
    <row r="116" spans="13:14">
      <c r="M116" s="21">
        <f t="shared" si="14"/>
        <v>0</v>
      </c>
      <c r="N116" s="21" t="str">
        <f t="shared" si="15"/>
        <v/>
      </c>
    </row>
    <row r="117" spans="13:14">
      <c r="M117" s="21">
        <f t="shared" si="14"/>
        <v>0</v>
      </c>
      <c r="N117" s="21" t="str">
        <f t="shared" si="15"/>
        <v/>
      </c>
    </row>
    <row r="118" spans="13:14">
      <c r="M118" s="21">
        <f t="shared" si="14"/>
        <v>0</v>
      </c>
      <c r="N118" s="21" t="str">
        <f t="shared" si="15"/>
        <v/>
      </c>
    </row>
    <row r="119" spans="13:14">
      <c r="M119" s="21">
        <f t="shared" si="14"/>
        <v>0</v>
      </c>
      <c r="N119" s="21" t="str">
        <f t="shared" si="15"/>
        <v/>
      </c>
    </row>
    <row r="120" spans="13:14">
      <c r="M120" s="21">
        <f t="shared" si="14"/>
        <v>0</v>
      </c>
      <c r="N120" s="21" t="str">
        <f t="shared" si="15"/>
        <v/>
      </c>
    </row>
    <row r="121" spans="13:14">
      <c r="M121" s="21">
        <f t="shared" si="14"/>
        <v>0</v>
      </c>
      <c r="N121" s="21" t="str">
        <f t="shared" si="15"/>
        <v/>
      </c>
    </row>
    <row r="122" spans="13:14">
      <c r="M122" s="21">
        <f t="shared" si="14"/>
        <v>0</v>
      </c>
      <c r="N122" s="21" t="str">
        <f t="shared" si="15"/>
        <v/>
      </c>
    </row>
    <row r="123" spans="13:14">
      <c r="M123" s="21">
        <f t="shared" si="14"/>
        <v>0</v>
      </c>
      <c r="N123" s="21" t="str">
        <f t="shared" si="15"/>
        <v/>
      </c>
    </row>
    <row r="124" spans="13:14">
      <c r="M124" s="21">
        <f t="shared" si="14"/>
        <v>0</v>
      </c>
      <c r="N124" s="21" t="str">
        <f t="shared" si="15"/>
        <v/>
      </c>
    </row>
    <row r="125" spans="13:14">
      <c r="M125" s="21">
        <f t="shared" si="14"/>
        <v>0</v>
      </c>
      <c r="N125" s="21" t="str">
        <f t="shared" si="15"/>
        <v/>
      </c>
    </row>
    <row r="126" spans="13:14">
      <c r="M126" s="21">
        <f t="shared" si="14"/>
        <v>0</v>
      </c>
      <c r="N126" s="21" t="str">
        <f t="shared" si="15"/>
        <v/>
      </c>
    </row>
    <row r="127" spans="13:14">
      <c r="M127" s="21">
        <f t="shared" si="14"/>
        <v>0</v>
      </c>
      <c r="N127" s="21" t="str">
        <f t="shared" si="15"/>
        <v/>
      </c>
    </row>
    <row r="128" spans="13:14">
      <c r="M128" s="21">
        <f t="shared" si="14"/>
        <v>0</v>
      </c>
      <c r="N128" s="21" t="str">
        <f t="shared" si="15"/>
        <v/>
      </c>
    </row>
    <row r="129" spans="13:14">
      <c r="M129" s="21">
        <f t="shared" si="14"/>
        <v>0</v>
      </c>
      <c r="N129" s="21" t="str">
        <f t="shared" si="15"/>
        <v/>
      </c>
    </row>
    <row r="130" spans="13:14">
      <c r="M130" s="21">
        <f t="shared" si="14"/>
        <v>0</v>
      </c>
      <c r="N130" s="21" t="str">
        <f t="shared" si="15"/>
        <v/>
      </c>
    </row>
    <row r="131" spans="13:14">
      <c r="M131" s="21">
        <f t="shared" si="14"/>
        <v>0</v>
      </c>
      <c r="N131" s="21" t="str">
        <f t="shared" si="15"/>
        <v/>
      </c>
    </row>
    <row r="132" spans="13:14">
      <c r="M132" s="21">
        <f t="shared" si="14"/>
        <v>0</v>
      </c>
      <c r="N132" s="21" t="str">
        <f t="shared" si="15"/>
        <v/>
      </c>
    </row>
    <row r="133" spans="13:14">
      <c r="M133" s="21">
        <f t="shared" si="14"/>
        <v>0</v>
      </c>
      <c r="N133" s="21" t="str">
        <f t="shared" si="15"/>
        <v/>
      </c>
    </row>
    <row r="134" spans="13:14">
      <c r="M134" s="21">
        <f t="shared" si="14"/>
        <v>0</v>
      </c>
      <c r="N134" s="21" t="str">
        <f t="shared" si="15"/>
        <v/>
      </c>
    </row>
    <row r="135" spans="13:14">
      <c r="M135" s="21">
        <f t="shared" si="14"/>
        <v>0</v>
      </c>
      <c r="N135" s="21" t="str">
        <f t="shared" si="15"/>
        <v/>
      </c>
    </row>
    <row r="136" spans="13:14">
      <c r="M136" s="21">
        <f t="shared" si="14"/>
        <v>0</v>
      </c>
      <c r="N136" s="21" t="str">
        <f t="shared" si="15"/>
        <v/>
      </c>
    </row>
    <row r="137" spans="13:14">
      <c r="M137" s="21">
        <f t="shared" si="14"/>
        <v>0</v>
      </c>
      <c r="N137" s="21" t="str">
        <f t="shared" si="15"/>
        <v/>
      </c>
    </row>
    <row r="138" spans="13:14">
      <c r="M138" s="21">
        <f t="shared" si="14"/>
        <v>0</v>
      </c>
      <c r="N138" s="21" t="str">
        <f t="shared" si="15"/>
        <v/>
      </c>
    </row>
    <row r="139" spans="13:14">
      <c r="M139" s="21">
        <f t="shared" si="14"/>
        <v>0</v>
      </c>
      <c r="N139" s="21" t="str">
        <f t="shared" si="15"/>
        <v/>
      </c>
    </row>
    <row r="140" spans="13:14">
      <c r="M140" s="21">
        <f t="shared" si="14"/>
        <v>0</v>
      </c>
      <c r="N140" s="21" t="str">
        <f t="shared" si="15"/>
        <v/>
      </c>
    </row>
    <row r="141" spans="13:14">
      <c r="M141" s="21">
        <f t="shared" si="14"/>
        <v>0</v>
      </c>
      <c r="N141" s="21" t="str">
        <f t="shared" si="15"/>
        <v/>
      </c>
    </row>
    <row r="142" spans="13:14">
      <c r="M142" s="21">
        <f t="shared" si="14"/>
        <v>0</v>
      </c>
      <c r="N142" s="21" t="str">
        <f t="shared" si="15"/>
        <v/>
      </c>
    </row>
    <row r="143" spans="13:14">
      <c r="M143" s="21">
        <f t="shared" si="14"/>
        <v>0</v>
      </c>
      <c r="N143" s="21" t="str">
        <f t="shared" si="15"/>
        <v/>
      </c>
    </row>
    <row r="144" spans="13:14">
      <c r="M144" s="21">
        <f t="shared" si="14"/>
        <v>0</v>
      </c>
      <c r="N144" s="21" t="str">
        <f t="shared" si="15"/>
        <v/>
      </c>
    </row>
    <row r="145" spans="13:14">
      <c r="M145" s="21">
        <f t="shared" si="14"/>
        <v>0</v>
      </c>
      <c r="N145" s="21" t="str">
        <f t="shared" si="15"/>
        <v/>
      </c>
    </row>
    <row r="146" spans="13:14">
      <c r="M146" s="21">
        <f t="shared" si="14"/>
        <v>0</v>
      </c>
      <c r="N146" s="21" t="str">
        <f t="shared" si="15"/>
        <v/>
      </c>
    </row>
    <row r="147" spans="13:14">
      <c r="M147" s="21">
        <f t="shared" ref="M147:M210" si="16">IF(ISNUMBER(FIND("/",$B147,1)),MID($B147,1,FIND("/",$B147,1)-1),$B147)</f>
        <v>0</v>
      </c>
      <c r="N147" s="21" t="str">
        <f t="shared" ref="N147:N210" si="17">IF(ISNUMBER(FIND("/",$B147,1)),MID($B147,FIND("/",$B147,1)+1,LEN($B147)),"")</f>
        <v/>
      </c>
    </row>
    <row r="148" spans="13:14">
      <c r="M148" s="21">
        <f t="shared" si="16"/>
        <v>0</v>
      </c>
      <c r="N148" s="21" t="str">
        <f t="shared" si="17"/>
        <v/>
      </c>
    </row>
    <row r="149" spans="13:14">
      <c r="M149" s="21">
        <f t="shared" si="16"/>
        <v>0</v>
      </c>
      <c r="N149" s="21" t="str">
        <f t="shared" si="17"/>
        <v/>
      </c>
    </row>
    <row r="150" spans="13:14">
      <c r="M150" s="21">
        <f t="shared" si="16"/>
        <v>0</v>
      </c>
      <c r="N150" s="21" t="str">
        <f t="shared" si="17"/>
        <v/>
      </c>
    </row>
    <row r="151" spans="13:14">
      <c r="M151" s="21">
        <f t="shared" si="16"/>
        <v>0</v>
      </c>
      <c r="N151" s="21" t="str">
        <f t="shared" si="17"/>
        <v/>
      </c>
    </row>
    <row r="152" spans="13:14">
      <c r="M152" s="21">
        <f t="shared" si="16"/>
        <v>0</v>
      </c>
      <c r="N152" s="21" t="str">
        <f t="shared" si="17"/>
        <v/>
      </c>
    </row>
    <row r="153" spans="13:14">
      <c r="M153" s="21">
        <f t="shared" si="16"/>
        <v>0</v>
      </c>
      <c r="N153" s="21" t="str">
        <f t="shared" si="17"/>
        <v/>
      </c>
    </row>
    <row r="154" spans="13:14">
      <c r="M154" s="21">
        <f t="shared" si="16"/>
        <v>0</v>
      </c>
      <c r="N154" s="21" t="str">
        <f t="shared" si="17"/>
        <v/>
      </c>
    </row>
    <row r="155" spans="13:14">
      <c r="M155" s="21">
        <f t="shared" si="16"/>
        <v>0</v>
      </c>
      <c r="N155" s="21" t="str">
        <f t="shared" si="17"/>
        <v/>
      </c>
    </row>
    <row r="156" spans="13:14">
      <c r="M156" s="21">
        <f t="shared" si="16"/>
        <v>0</v>
      </c>
      <c r="N156" s="21" t="str">
        <f t="shared" si="17"/>
        <v/>
      </c>
    </row>
    <row r="157" spans="13:14">
      <c r="M157" s="21">
        <f t="shared" si="16"/>
        <v>0</v>
      </c>
      <c r="N157" s="21" t="str">
        <f t="shared" si="17"/>
        <v/>
      </c>
    </row>
    <row r="158" spans="13:14">
      <c r="M158" s="21">
        <f t="shared" si="16"/>
        <v>0</v>
      </c>
      <c r="N158" s="21" t="str">
        <f t="shared" si="17"/>
        <v/>
      </c>
    </row>
    <row r="159" spans="13:14">
      <c r="M159" s="21">
        <f t="shared" si="16"/>
        <v>0</v>
      </c>
      <c r="N159" s="21" t="str">
        <f t="shared" si="17"/>
        <v/>
      </c>
    </row>
    <row r="160" spans="13:14">
      <c r="M160" s="21">
        <f t="shared" si="16"/>
        <v>0</v>
      </c>
      <c r="N160" s="21" t="str">
        <f t="shared" si="17"/>
        <v/>
      </c>
    </row>
    <row r="161" spans="13:14">
      <c r="M161" s="21">
        <f t="shared" si="16"/>
        <v>0</v>
      </c>
      <c r="N161" s="21" t="str">
        <f t="shared" si="17"/>
        <v/>
      </c>
    </row>
    <row r="162" spans="13:14">
      <c r="M162" s="21">
        <f t="shared" si="16"/>
        <v>0</v>
      </c>
      <c r="N162" s="21" t="str">
        <f t="shared" si="17"/>
        <v/>
      </c>
    </row>
    <row r="163" spans="13:14">
      <c r="M163" s="21">
        <f t="shared" si="16"/>
        <v>0</v>
      </c>
      <c r="N163" s="21" t="str">
        <f t="shared" si="17"/>
        <v/>
      </c>
    </row>
    <row r="164" spans="13:14">
      <c r="M164" s="21">
        <f t="shared" si="16"/>
        <v>0</v>
      </c>
      <c r="N164" s="21" t="str">
        <f t="shared" si="17"/>
        <v/>
      </c>
    </row>
    <row r="165" spans="13:14">
      <c r="M165" s="21">
        <f t="shared" si="16"/>
        <v>0</v>
      </c>
      <c r="N165" s="21" t="str">
        <f t="shared" si="17"/>
        <v/>
      </c>
    </row>
    <row r="166" spans="13:14">
      <c r="M166" s="21">
        <f t="shared" si="16"/>
        <v>0</v>
      </c>
      <c r="N166" s="21" t="str">
        <f t="shared" si="17"/>
        <v/>
      </c>
    </row>
    <row r="167" spans="13:14">
      <c r="M167" s="21">
        <f t="shared" si="16"/>
        <v>0</v>
      </c>
      <c r="N167" s="21" t="str">
        <f t="shared" si="17"/>
        <v/>
      </c>
    </row>
    <row r="168" spans="13:14">
      <c r="M168" s="21">
        <f t="shared" si="16"/>
        <v>0</v>
      </c>
      <c r="N168" s="21" t="str">
        <f t="shared" si="17"/>
        <v/>
      </c>
    </row>
    <row r="169" spans="13:14">
      <c r="M169" s="21">
        <f t="shared" si="16"/>
        <v>0</v>
      </c>
      <c r="N169" s="21" t="str">
        <f t="shared" si="17"/>
        <v/>
      </c>
    </row>
    <row r="170" spans="13:14">
      <c r="M170" s="21">
        <f t="shared" si="16"/>
        <v>0</v>
      </c>
      <c r="N170" s="21" t="str">
        <f t="shared" si="17"/>
        <v/>
      </c>
    </row>
    <row r="171" spans="13:14">
      <c r="M171" s="21">
        <f t="shared" si="16"/>
        <v>0</v>
      </c>
      <c r="N171" s="21" t="str">
        <f t="shared" si="17"/>
        <v/>
      </c>
    </row>
    <row r="172" spans="13:14">
      <c r="M172" s="21">
        <f t="shared" si="16"/>
        <v>0</v>
      </c>
      <c r="N172" s="21" t="str">
        <f t="shared" si="17"/>
        <v/>
      </c>
    </row>
    <row r="173" spans="13:14">
      <c r="M173" s="21">
        <f t="shared" si="16"/>
        <v>0</v>
      </c>
      <c r="N173" s="21" t="str">
        <f t="shared" si="17"/>
        <v/>
      </c>
    </row>
    <row r="174" spans="13:14">
      <c r="M174" s="21">
        <f t="shared" si="16"/>
        <v>0</v>
      </c>
      <c r="N174" s="21" t="str">
        <f t="shared" si="17"/>
        <v/>
      </c>
    </row>
    <row r="175" spans="13:14">
      <c r="M175" s="21">
        <f t="shared" si="16"/>
        <v>0</v>
      </c>
      <c r="N175" s="21" t="str">
        <f t="shared" si="17"/>
        <v/>
      </c>
    </row>
    <row r="176" spans="13:14">
      <c r="M176" s="21">
        <f t="shared" si="16"/>
        <v>0</v>
      </c>
      <c r="N176" s="21" t="str">
        <f t="shared" si="17"/>
        <v/>
      </c>
    </row>
    <row r="177" spans="12:14">
      <c r="M177" s="21">
        <f t="shared" si="16"/>
        <v>0</v>
      </c>
      <c r="N177" s="21" t="str">
        <f t="shared" si="17"/>
        <v/>
      </c>
    </row>
    <row r="178" spans="12:14">
      <c r="M178" s="21">
        <f t="shared" si="16"/>
        <v>0</v>
      </c>
      <c r="N178" s="21" t="str">
        <f t="shared" si="17"/>
        <v/>
      </c>
    </row>
    <row r="179" spans="12:14">
      <c r="M179" s="21">
        <f t="shared" si="16"/>
        <v>0</v>
      </c>
      <c r="N179" s="21" t="str">
        <f t="shared" si="17"/>
        <v/>
      </c>
    </row>
    <row r="180" spans="12:14">
      <c r="M180" s="21">
        <f t="shared" si="16"/>
        <v>0</v>
      </c>
      <c r="N180" s="21" t="str">
        <f t="shared" si="17"/>
        <v/>
      </c>
    </row>
    <row r="181" spans="12:14">
      <c r="M181" s="21">
        <f t="shared" si="16"/>
        <v>0</v>
      </c>
      <c r="N181" s="21" t="str">
        <f t="shared" si="17"/>
        <v/>
      </c>
    </row>
    <row r="182" spans="12:14">
      <c r="M182" s="21">
        <f t="shared" si="16"/>
        <v>0</v>
      </c>
      <c r="N182" s="21" t="str">
        <f t="shared" si="17"/>
        <v/>
      </c>
    </row>
    <row r="183" spans="12:14">
      <c r="M183" s="21">
        <f t="shared" si="16"/>
        <v>0</v>
      </c>
      <c r="N183" s="21" t="str">
        <f t="shared" si="17"/>
        <v/>
      </c>
    </row>
    <row r="184" spans="12:14">
      <c r="M184" s="21">
        <f t="shared" si="16"/>
        <v>0</v>
      </c>
      <c r="N184" s="21" t="str">
        <f t="shared" si="17"/>
        <v/>
      </c>
    </row>
    <row r="185" spans="12:14">
      <c r="M185" s="21">
        <f t="shared" si="16"/>
        <v>0</v>
      </c>
      <c r="N185" s="21" t="str">
        <f t="shared" si="17"/>
        <v/>
      </c>
    </row>
    <row r="186" spans="12:14">
      <c r="L186" s="23"/>
      <c r="M186" s="21">
        <f t="shared" si="16"/>
        <v>0</v>
      </c>
      <c r="N186" s="21" t="str">
        <f t="shared" si="17"/>
        <v/>
      </c>
    </row>
    <row r="187" spans="12:14">
      <c r="L187" s="23"/>
      <c r="M187" s="21">
        <f t="shared" si="16"/>
        <v>0</v>
      </c>
      <c r="N187" s="21" t="str">
        <f t="shared" si="17"/>
        <v/>
      </c>
    </row>
    <row r="188" spans="12:14">
      <c r="L188" s="23"/>
      <c r="M188" s="21">
        <f t="shared" si="16"/>
        <v>0</v>
      </c>
      <c r="N188" s="21" t="str">
        <f t="shared" si="17"/>
        <v/>
      </c>
    </row>
    <row r="189" spans="12:14">
      <c r="L189" s="23"/>
      <c r="M189" s="21">
        <f t="shared" si="16"/>
        <v>0</v>
      </c>
      <c r="N189" s="21" t="str">
        <f t="shared" si="17"/>
        <v/>
      </c>
    </row>
    <row r="190" spans="12:14">
      <c r="L190" s="23"/>
      <c r="M190" s="21">
        <f t="shared" si="16"/>
        <v>0</v>
      </c>
      <c r="N190" s="21" t="str">
        <f t="shared" si="17"/>
        <v/>
      </c>
    </row>
    <row r="191" spans="12:14">
      <c r="L191" s="23"/>
      <c r="M191" s="21">
        <f t="shared" si="16"/>
        <v>0</v>
      </c>
      <c r="N191" s="21" t="str">
        <f t="shared" si="17"/>
        <v/>
      </c>
    </row>
    <row r="192" spans="12:14">
      <c r="L192" s="23"/>
      <c r="M192" s="21">
        <f t="shared" si="16"/>
        <v>0</v>
      </c>
      <c r="N192" s="21" t="str">
        <f t="shared" si="17"/>
        <v/>
      </c>
    </row>
    <row r="193" spans="12:14">
      <c r="L193" s="23"/>
      <c r="M193" s="21">
        <f t="shared" si="16"/>
        <v>0</v>
      </c>
      <c r="N193" s="21" t="str">
        <f t="shared" si="17"/>
        <v/>
      </c>
    </row>
    <row r="194" spans="12:14">
      <c r="L194" s="23"/>
      <c r="M194" s="21">
        <f t="shared" si="16"/>
        <v>0</v>
      </c>
      <c r="N194" s="21" t="str">
        <f t="shared" si="17"/>
        <v/>
      </c>
    </row>
    <row r="195" spans="12:14">
      <c r="L195" s="23"/>
      <c r="M195" s="21">
        <f t="shared" si="16"/>
        <v>0</v>
      </c>
      <c r="N195" s="21" t="str">
        <f t="shared" si="17"/>
        <v/>
      </c>
    </row>
    <row r="196" spans="12:14">
      <c r="L196" s="23"/>
      <c r="M196" s="21">
        <f t="shared" si="16"/>
        <v>0</v>
      </c>
      <c r="N196" s="21" t="str">
        <f t="shared" si="17"/>
        <v/>
      </c>
    </row>
    <row r="197" spans="12:14">
      <c r="L197" s="23"/>
      <c r="M197" s="21">
        <f t="shared" si="16"/>
        <v>0</v>
      </c>
      <c r="N197" s="21" t="str">
        <f t="shared" si="17"/>
        <v/>
      </c>
    </row>
    <row r="198" spans="12:14">
      <c r="L198" s="23"/>
      <c r="M198" s="21">
        <f t="shared" si="16"/>
        <v>0</v>
      </c>
      <c r="N198" s="21" t="str">
        <f t="shared" si="17"/>
        <v/>
      </c>
    </row>
    <row r="199" spans="12:14">
      <c r="L199" s="23"/>
      <c r="M199" s="21">
        <f t="shared" si="16"/>
        <v>0</v>
      </c>
      <c r="N199" s="21" t="str">
        <f t="shared" si="17"/>
        <v/>
      </c>
    </row>
    <row r="200" spans="12:14">
      <c r="L200" s="23"/>
      <c r="M200" s="21">
        <f t="shared" si="16"/>
        <v>0</v>
      </c>
      <c r="N200" s="21" t="str">
        <f t="shared" si="17"/>
        <v/>
      </c>
    </row>
    <row r="201" spans="12:14">
      <c r="L201" s="23"/>
      <c r="M201" s="21">
        <f t="shared" si="16"/>
        <v>0</v>
      </c>
      <c r="N201" s="21" t="str">
        <f t="shared" si="17"/>
        <v/>
      </c>
    </row>
    <row r="202" spans="12:14">
      <c r="L202" s="23"/>
      <c r="M202" s="21">
        <f t="shared" si="16"/>
        <v>0</v>
      </c>
      <c r="N202" s="21" t="str">
        <f t="shared" si="17"/>
        <v/>
      </c>
    </row>
    <row r="203" spans="12:14">
      <c r="L203" s="23"/>
      <c r="M203" s="21">
        <f t="shared" si="16"/>
        <v>0</v>
      </c>
      <c r="N203" s="21" t="str">
        <f t="shared" si="17"/>
        <v/>
      </c>
    </row>
    <row r="204" spans="12:14">
      <c r="L204" s="23"/>
      <c r="M204" s="21">
        <f t="shared" si="16"/>
        <v>0</v>
      </c>
      <c r="N204" s="21" t="str">
        <f t="shared" si="17"/>
        <v/>
      </c>
    </row>
    <row r="205" spans="12:14">
      <c r="L205" s="23"/>
      <c r="M205" s="21">
        <f t="shared" si="16"/>
        <v>0</v>
      </c>
      <c r="N205" s="21" t="str">
        <f t="shared" si="17"/>
        <v/>
      </c>
    </row>
    <row r="206" spans="12:14">
      <c r="L206" s="23"/>
      <c r="M206" s="21">
        <f t="shared" si="16"/>
        <v>0</v>
      </c>
      <c r="N206" s="21" t="str">
        <f t="shared" si="17"/>
        <v/>
      </c>
    </row>
    <row r="207" spans="12:14">
      <c r="L207" s="77"/>
      <c r="M207" s="21">
        <f t="shared" si="16"/>
        <v>0</v>
      </c>
      <c r="N207" s="21" t="str">
        <f t="shared" si="17"/>
        <v/>
      </c>
    </row>
    <row r="208" spans="12:14">
      <c r="L208" s="77"/>
      <c r="M208" s="21">
        <f t="shared" si="16"/>
        <v>0</v>
      </c>
      <c r="N208" s="21" t="str">
        <f t="shared" si="17"/>
        <v/>
      </c>
    </row>
    <row r="209" spans="12:14">
      <c r="L209" s="77"/>
      <c r="M209" s="21">
        <f t="shared" si="16"/>
        <v>0</v>
      </c>
      <c r="N209" s="21" t="str">
        <f t="shared" si="17"/>
        <v/>
      </c>
    </row>
    <row r="210" spans="12:14">
      <c r="L210" s="77"/>
      <c r="M210" s="21">
        <f t="shared" si="16"/>
        <v>0</v>
      </c>
      <c r="N210" s="21" t="str">
        <f t="shared" si="17"/>
        <v/>
      </c>
    </row>
    <row r="211" spans="12:14">
      <c r="L211" s="77"/>
      <c r="M211" s="21">
        <f t="shared" ref="M211:M274" si="18">IF(ISNUMBER(FIND("/",$B211,1)),MID($B211,1,FIND("/",$B211,1)-1),$B211)</f>
        <v>0</v>
      </c>
      <c r="N211" s="21" t="str">
        <f t="shared" ref="N211:N274" si="19">IF(ISNUMBER(FIND("/",$B211,1)),MID($B211,FIND("/",$B211,1)+1,LEN($B211)),"")</f>
        <v/>
      </c>
    </row>
    <row r="212" spans="12:14">
      <c r="L212" s="77"/>
      <c r="M212" s="21">
        <f t="shared" si="18"/>
        <v>0</v>
      </c>
      <c r="N212" s="21" t="str">
        <f t="shared" si="19"/>
        <v/>
      </c>
    </row>
    <row r="213" spans="12:14">
      <c r="L213" s="77"/>
      <c r="M213" s="21">
        <f t="shared" si="18"/>
        <v>0</v>
      </c>
      <c r="N213" s="21" t="str">
        <f t="shared" si="19"/>
        <v/>
      </c>
    </row>
    <row r="214" spans="12:14">
      <c r="L214" s="77"/>
      <c r="M214" s="21">
        <f t="shared" si="18"/>
        <v>0</v>
      </c>
      <c r="N214" s="21" t="str">
        <f t="shared" si="19"/>
        <v/>
      </c>
    </row>
    <row r="215" spans="12:14">
      <c r="L215" s="77"/>
      <c r="M215" s="21">
        <f t="shared" si="18"/>
        <v>0</v>
      </c>
      <c r="N215" s="21" t="str">
        <f t="shared" si="19"/>
        <v/>
      </c>
    </row>
    <row r="216" spans="12:14">
      <c r="L216" s="77"/>
      <c r="M216" s="21">
        <f t="shared" si="18"/>
        <v>0</v>
      </c>
      <c r="N216" s="21" t="str">
        <f t="shared" si="19"/>
        <v/>
      </c>
    </row>
    <row r="217" spans="12:14">
      <c r="L217" s="77"/>
      <c r="M217" s="21">
        <f t="shared" si="18"/>
        <v>0</v>
      </c>
      <c r="N217" s="21" t="str">
        <f t="shared" si="19"/>
        <v/>
      </c>
    </row>
    <row r="218" spans="12:14">
      <c r="L218" s="77"/>
      <c r="M218" s="21">
        <f t="shared" si="18"/>
        <v>0</v>
      </c>
      <c r="N218" s="21" t="str">
        <f t="shared" si="19"/>
        <v/>
      </c>
    </row>
    <row r="219" spans="12:14">
      <c r="L219" s="77"/>
      <c r="M219" s="21">
        <f t="shared" si="18"/>
        <v>0</v>
      </c>
      <c r="N219" s="21" t="str">
        <f t="shared" si="19"/>
        <v/>
      </c>
    </row>
    <row r="220" spans="12:14">
      <c r="L220" s="77"/>
      <c r="M220" s="21">
        <f t="shared" si="18"/>
        <v>0</v>
      </c>
      <c r="N220" s="21" t="str">
        <f t="shared" si="19"/>
        <v/>
      </c>
    </row>
    <row r="221" spans="12:14">
      <c r="L221" s="77"/>
      <c r="M221" s="21">
        <f t="shared" si="18"/>
        <v>0</v>
      </c>
      <c r="N221" s="21" t="str">
        <f t="shared" si="19"/>
        <v/>
      </c>
    </row>
    <row r="222" spans="12:14">
      <c r="L222" s="77"/>
      <c r="M222" s="21">
        <f t="shared" si="18"/>
        <v>0</v>
      </c>
      <c r="N222" s="21" t="str">
        <f t="shared" si="19"/>
        <v/>
      </c>
    </row>
    <row r="223" spans="12:14">
      <c r="L223" s="77"/>
      <c r="M223" s="21">
        <f t="shared" si="18"/>
        <v>0</v>
      </c>
      <c r="N223" s="21" t="str">
        <f t="shared" si="19"/>
        <v/>
      </c>
    </row>
    <row r="224" spans="12:14">
      <c r="L224" s="77"/>
      <c r="M224" s="21">
        <f t="shared" si="18"/>
        <v>0</v>
      </c>
      <c r="N224" s="21" t="str">
        <f t="shared" si="19"/>
        <v/>
      </c>
    </row>
    <row r="225" spans="12:14">
      <c r="L225" s="77"/>
      <c r="M225" s="21">
        <f t="shared" si="18"/>
        <v>0</v>
      </c>
      <c r="N225" s="21" t="str">
        <f t="shared" si="19"/>
        <v/>
      </c>
    </row>
    <row r="226" spans="12:14">
      <c r="L226" s="77"/>
      <c r="M226" s="21">
        <f t="shared" si="18"/>
        <v>0</v>
      </c>
      <c r="N226" s="21" t="str">
        <f t="shared" si="19"/>
        <v/>
      </c>
    </row>
    <row r="227" spans="12:14">
      <c r="L227" s="77"/>
      <c r="M227" s="21">
        <f t="shared" si="18"/>
        <v>0</v>
      </c>
      <c r="N227" s="21" t="str">
        <f t="shared" si="19"/>
        <v/>
      </c>
    </row>
    <row r="228" spans="12:14">
      <c r="L228" s="77"/>
      <c r="M228" s="21">
        <f t="shared" si="18"/>
        <v>0</v>
      </c>
      <c r="N228" s="21" t="str">
        <f t="shared" si="19"/>
        <v/>
      </c>
    </row>
    <row r="229" spans="12:14">
      <c r="L229" s="23"/>
      <c r="M229" s="21">
        <f t="shared" si="18"/>
        <v>0</v>
      </c>
      <c r="N229" s="21" t="str">
        <f t="shared" si="19"/>
        <v/>
      </c>
    </row>
    <row r="230" spans="12:14">
      <c r="L230" s="23"/>
      <c r="M230" s="21">
        <f t="shared" si="18"/>
        <v>0</v>
      </c>
      <c r="N230" s="21" t="str">
        <f t="shared" si="19"/>
        <v/>
      </c>
    </row>
    <row r="231" spans="12:14">
      <c r="L231" s="23"/>
      <c r="M231" s="21">
        <f t="shared" si="18"/>
        <v>0</v>
      </c>
      <c r="N231" s="21" t="str">
        <f t="shared" si="19"/>
        <v/>
      </c>
    </row>
    <row r="232" spans="12:14">
      <c r="L232" s="23"/>
      <c r="M232" s="21">
        <f t="shared" si="18"/>
        <v>0</v>
      </c>
      <c r="N232" s="21" t="str">
        <f t="shared" si="19"/>
        <v/>
      </c>
    </row>
    <row r="233" spans="12:14">
      <c r="L233" s="23"/>
      <c r="M233" s="21">
        <f t="shared" si="18"/>
        <v>0</v>
      </c>
      <c r="N233" s="21" t="str">
        <f t="shared" si="19"/>
        <v/>
      </c>
    </row>
    <row r="234" spans="12:14">
      <c r="L234" s="23"/>
      <c r="M234" s="21">
        <f t="shared" si="18"/>
        <v>0</v>
      </c>
      <c r="N234" s="21" t="str">
        <f t="shared" si="19"/>
        <v/>
      </c>
    </row>
    <row r="235" spans="12:14">
      <c r="L235" s="23"/>
      <c r="M235" s="21">
        <f t="shared" si="18"/>
        <v>0</v>
      </c>
      <c r="N235" s="21" t="str">
        <f t="shared" si="19"/>
        <v/>
      </c>
    </row>
    <row r="236" spans="12:14">
      <c r="M236" s="21">
        <f t="shared" si="18"/>
        <v>0</v>
      </c>
      <c r="N236" s="21" t="str">
        <f t="shared" si="19"/>
        <v/>
      </c>
    </row>
    <row r="237" spans="12:14">
      <c r="M237" s="21">
        <f t="shared" si="18"/>
        <v>0</v>
      </c>
      <c r="N237" s="21" t="str">
        <f t="shared" si="19"/>
        <v/>
      </c>
    </row>
    <row r="238" spans="12:14">
      <c r="M238" s="21">
        <f t="shared" si="18"/>
        <v>0</v>
      </c>
      <c r="N238" s="21" t="str">
        <f t="shared" si="19"/>
        <v/>
      </c>
    </row>
    <row r="239" spans="12:14">
      <c r="M239" s="21">
        <f t="shared" si="18"/>
        <v>0</v>
      </c>
      <c r="N239" s="21" t="str">
        <f t="shared" si="19"/>
        <v/>
      </c>
    </row>
    <row r="240" spans="12:14">
      <c r="M240" s="21">
        <f t="shared" si="18"/>
        <v>0</v>
      </c>
      <c r="N240" s="21" t="str">
        <f t="shared" si="19"/>
        <v/>
      </c>
    </row>
    <row r="241" spans="13:14">
      <c r="M241" s="21">
        <f t="shared" si="18"/>
        <v>0</v>
      </c>
      <c r="N241" s="21" t="str">
        <f t="shared" si="19"/>
        <v/>
      </c>
    </row>
    <row r="242" spans="13:14">
      <c r="M242" s="21">
        <f t="shared" si="18"/>
        <v>0</v>
      </c>
      <c r="N242" s="21" t="str">
        <f t="shared" si="19"/>
        <v/>
      </c>
    </row>
    <row r="243" spans="13:14">
      <c r="M243" s="21">
        <f t="shared" si="18"/>
        <v>0</v>
      </c>
      <c r="N243" s="21" t="str">
        <f t="shared" si="19"/>
        <v/>
      </c>
    </row>
    <row r="244" spans="13:14">
      <c r="M244" s="21">
        <f t="shared" si="18"/>
        <v>0</v>
      </c>
      <c r="N244" s="21" t="str">
        <f t="shared" si="19"/>
        <v/>
      </c>
    </row>
    <row r="245" spans="13:14">
      <c r="M245" s="21">
        <f t="shared" si="18"/>
        <v>0</v>
      </c>
      <c r="N245" s="21" t="str">
        <f t="shared" si="19"/>
        <v/>
      </c>
    </row>
    <row r="246" spans="13:14">
      <c r="M246" s="21">
        <f t="shared" si="18"/>
        <v>0</v>
      </c>
      <c r="N246" s="21" t="str">
        <f t="shared" si="19"/>
        <v/>
      </c>
    </row>
    <row r="247" spans="13:14">
      <c r="M247" s="21">
        <f t="shared" si="18"/>
        <v>0</v>
      </c>
      <c r="N247" s="21" t="str">
        <f t="shared" si="19"/>
        <v/>
      </c>
    </row>
    <row r="248" spans="13:14">
      <c r="M248" s="21">
        <f t="shared" si="18"/>
        <v>0</v>
      </c>
      <c r="N248" s="21" t="str">
        <f t="shared" si="19"/>
        <v/>
      </c>
    </row>
    <row r="249" spans="13:14">
      <c r="M249" s="21">
        <f t="shared" si="18"/>
        <v>0</v>
      </c>
      <c r="N249" s="21" t="str">
        <f t="shared" si="19"/>
        <v/>
      </c>
    </row>
    <row r="250" spans="13:14">
      <c r="M250" s="21">
        <f t="shared" si="18"/>
        <v>0</v>
      </c>
      <c r="N250" s="21" t="str">
        <f t="shared" si="19"/>
        <v/>
      </c>
    </row>
    <row r="251" spans="13:14">
      <c r="M251" s="21">
        <f t="shared" si="18"/>
        <v>0</v>
      </c>
      <c r="N251" s="21" t="str">
        <f t="shared" si="19"/>
        <v/>
      </c>
    </row>
    <row r="252" spans="13:14">
      <c r="M252" s="21">
        <f t="shared" si="18"/>
        <v>0</v>
      </c>
      <c r="N252" s="21" t="str">
        <f t="shared" si="19"/>
        <v/>
      </c>
    </row>
    <row r="253" spans="13:14">
      <c r="M253" s="21">
        <f t="shared" si="18"/>
        <v>0</v>
      </c>
      <c r="N253" s="21" t="str">
        <f t="shared" si="19"/>
        <v/>
      </c>
    </row>
    <row r="254" spans="13:14">
      <c r="M254" s="21">
        <f t="shared" si="18"/>
        <v>0</v>
      </c>
      <c r="N254" s="21" t="str">
        <f t="shared" si="19"/>
        <v/>
      </c>
    </row>
    <row r="255" spans="13:14">
      <c r="M255" s="21">
        <f t="shared" si="18"/>
        <v>0</v>
      </c>
      <c r="N255" s="21" t="str">
        <f t="shared" si="19"/>
        <v/>
      </c>
    </row>
    <row r="256" spans="13:14">
      <c r="M256" s="21">
        <f t="shared" si="18"/>
        <v>0</v>
      </c>
      <c r="N256" s="21" t="str">
        <f t="shared" si="19"/>
        <v/>
      </c>
    </row>
    <row r="257" spans="13:14">
      <c r="M257" s="21">
        <f t="shared" si="18"/>
        <v>0</v>
      </c>
      <c r="N257" s="21" t="str">
        <f t="shared" si="19"/>
        <v/>
      </c>
    </row>
    <row r="258" spans="13:14">
      <c r="M258" s="21">
        <f t="shared" si="18"/>
        <v>0</v>
      </c>
      <c r="N258" s="21" t="str">
        <f t="shared" si="19"/>
        <v/>
      </c>
    </row>
    <row r="259" spans="13:14">
      <c r="M259" s="21">
        <f t="shared" si="18"/>
        <v>0</v>
      </c>
      <c r="N259" s="21" t="str">
        <f t="shared" si="19"/>
        <v/>
      </c>
    </row>
    <row r="260" spans="13:14">
      <c r="M260" s="21">
        <f t="shared" si="18"/>
        <v>0</v>
      </c>
      <c r="N260" s="21" t="str">
        <f t="shared" si="19"/>
        <v/>
      </c>
    </row>
    <row r="261" spans="13:14">
      <c r="M261" s="21">
        <f t="shared" si="18"/>
        <v>0</v>
      </c>
      <c r="N261" s="21" t="str">
        <f t="shared" si="19"/>
        <v/>
      </c>
    </row>
    <row r="262" spans="13:14">
      <c r="M262" s="21">
        <f t="shared" si="18"/>
        <v>0</v>
      </c>
      <c r="N262" s="21" t="str">
        <f t="shared" si="19"/>
        <v/>
      </c>
    </row>
    <row r="263" spans="13:14">
      <c r="M263" s="21">
        <f t="shared" si="18"/>
        <v>0</v>
      </c>
      <c r="N263" s="21" t="str">
        <f t="shared" si="19"/>
        <v/>
      </c>
    </row>
    <row r="264" spans="13:14">
      <c r="M264" s="21">
        <f t="shared" si="18"/>
        <v>0</v>
      </c>
      <c r="N264" s="21" t="str">
        <f t="shared" si="19"/>
        <v/>
      </c>
    </row>
    <row r="265" spans="13:14">
      <c r="M265" s="21">
        <f t="shared" si="18"/>
        <v>0</v>
      </c>
      <c r="N265" s="21" t="str">
        <f t="shared" si="19"/>
        <v/>
      </c>
    </row>
    <row r="266" spans="13:14">
      <c r="M266" s="21">
        <f t="shared" si="18"/>
        <v>0</v>
      </c>
      <c r="N266" s="21" t="str">
        <f t="shared" si="19"/>
        <v/>
      </c>
    </row>
    <row r="267" spans="13:14">
      <c r="M267" s="21">
        <f t="shared" si="18"/>
        <v>0</v>
      </c>
      <c r="N267" s="21" t="str">
        <f t="shared" si="19"/>
        <v/>
      </c>
    </row>
    <row r="268" spans="13:14">
      <c r="M268" s="21">
        <f t="shared" si="18"/>
        <v>0</v>
      </c>
      <c r="N268" s="21" t="str">
        <f t="shared" si="19"/>
        <v/>
      </c>
    </row>
    <row r="269" spans="13:14">
      <c r="M269" s="21">
        <f t="shared" si="18"/>
        <v>0</v>
      </c>
      <c r="N269" s="21" t="str">
        <f t="shared" si="19"/>
        <v/>
      </c>
    </row>
    <row r="270" spans="13:14">
      <c r="M270" s="21">
        <f t="shared" si="18"/>
        <v>0</v>
      </c>
      <c r="N270" s="21" t="str">
        <f t="shared" si="19"/>
        <v/>
      </c>
    </row>
    <row r="271" spans="13:14">
      <c r="M271" s="21">
        <f t="shared" si="18"/>
        <v>0</v>
      </c>
      <c r="N271" s="21" t="str">
        <f t="shared" si="19"/>
        <v/>
      </c>
    </row>
    <row r="272" spans="13:14">
      <c r="M272" s="21">
        <f t="shared" si="18"/>
        <v>0</v>
      </c>
      <c r="N272" s="21" t="str">
        <f t="shared" si="19"/>
        <v/>
      </c>
    </row>
    <row r="273" spans="13:14">
      <c r="M273" s="21">
        <f t="shared" si="18"/>
        <v>0</v>
      </c>
      <c r="N273" s="21" t="str">
        <f t="shared" si="19"/>
        <v/>
      </c>
    </row>
    <row r="274" spans="13:14">
      <c r="M274" s="21">
        <f t="shared" si="18"/>
        <v>0</v>
      </c>
      <c r="N274" s="21" t="str">
        <f t="shared" si="19"/>
        <v/>
      </c>
    </row>
    <row r="275" spans="13:14">
      <c r="M275" s="21">
        <f t="shared" ref="M275:M313" si="20">IF(ISNUMBER(FIND("/",$B275,1)),MID($B275,1,FIND("/",$B275,1)-1),$B275)</f>
        <v>0</v>
      </c>
      <c r="N275" s="21" t="str">
        <f t="shared" ref="N275:N313" si="21">IF(ISNUMBER(FIND("/",$B275,1)),MID($B275,FIND("/",$B275,1)+1,LEN($B275)),"")</f>
        <v/>
      </c>
    </row>
    <row r="276" spans="13:14">
      <c r="M276" s="21">
        <f t="shared" si="20"/>
        <v>0</v>
      </c>
      <c r="N276" s="21" t="str">
        <f t="shared" si="21"/>
        <v/>
      </c>
    </row>
    <row r="277" spans="13:14">
      <c r="M277" s="21">
        <f t="shared" si="20"/>
        <v>0</v>
      </c>
      <c r="N277" s="21" t="str">
        <f t="shared" si="21"/>
        <v/>
      </c>
    </row>
    <row r="278" spans="13:14">
      <c r="M278" s="21">
        <f t="shared" si="20"/>
        <v>0</v>
      </c>
      <c r="N278" s="21" t="str">
        <f t="shared" si="21"/>
        <v/>
      </c>
    </row>
    <row r="279" spans="13:14">
      <c r="M279" s="21">
        <f t="shared" si="20"/>
        <v>0</v>
      </c>
      <c r="N279" s="21" t="str">
        <f t="shared" si="21"/>
        <v/>
      </c>
    </row>
    <row r="280" spans="13:14">
      <c r="M280" s="21">
        <f t="shared" si="20"/>
        <v>0</v>
      </c>
      <c r="N280" s="21" t="str">
        <f t="shared" si="21"/>
        <v/>
      </c>
    </row>
    <row r="281" spans="13:14">
      <c r="M281" s="21">
        <f t="shared" si="20"/>
        <v>0</v>
      </c>
      <c r="N281" s="21" t="str">
        <f t="shared" si="21"/>
        <v/>
      </c>
    </row>
    <row r="282" spans="13:14">
      <c r="M282" s="21">
        <f t="shared" si="20"/>
        <v>0</v>
      </c>
      <c r="N282" s="21" t="str">
        <f t="shared" si="21"/>
        <v/>
      </c>
    </row>
    <row r="283" spans="13:14">
      <c r="M283" s="21">
        <f t="shared" si="20"/>
        <v>0</v>
      </c>
      <c r="N283" s="21" t="str">
        <f t="shared" si="21"/>
        <v/>
      </c>
    </row>
    <row r="284" spans="13:14">
      <c r="M284" s="21">
        <f t="shared" si="20"/>
        <v>0</v>
      </c>
      <c r="N284" s="21" t="str">
        <f t="shared" si="21"/>
        <v/>
      </c>
    </row>
    <row r="285" spans="13:14">
      <c r="M285" s="21">
        <f t="shared" si="20"/>
        <v>0</v>
      </c>
      <c r="N285" s="21" t="str">
        <f t="shared" si="21"/>
        <v/>
      </c>
    </row>
    <row r="286" spans="13:14">
      <c r="M286" s="21">
        <f t="shared" si="20"/>
        <v>0</v>
      </c>
      <c r="N286" s="21" t="str">
        <f t="shared" si="21"/>
        <v/>
      </c>
    </row>
    <row r="287" spans="13:14">
      <c r="M287" s="21">
        <f t="shared" si="20"/>
        <v>0</v>
      </c>
      <c r="N287" s="21" t="str">
        <f t="shared" si="21"/>
        <v/>
      </c>
    </row>
    <row r="288" spans="13:14">
      <c r="M288" s="21">
        <f t="shared" si="20"/>
        <v>0</v>
      </c>
      <c r="N288" s="21" t="str">
        <f t="shared" si="21"/>
        <v/>
      </c>
    </row>
    <row r="289" spans="13:14">
      <c r="M289" s="21">
        <f t="shared" si="20"/>
        <v>0</v>
      </c>
      <c r="N289" s="21" t="str">
        <f t="shared" si="21"/>
        <v/>
      </c>
    </row>
    <row r="290" spans="13:14">
      <c r="M290" s="21">
        <f t="shared" si="20"/>
        <v>0</v>
      </c>
      <c r="N290" s="21" t="str">
        <f t="shared" si="21"/>
        <v/>
      </c>
    </row>
    <row r="291" spans="13:14">
      <c r="M291" s="21">
        <f t="shared" si="20"/>
        <v>0</v>
      </c>
      <c r="N291" s="21" t="str">
        <f t="shared" si="21"/>
        <v/>
      </c>
    </row>
    <row r="292" spans="13:14">
      <c r="M292" s="21">
        <f t="shared" si="20"/>
        <v>0</v>
      </c>
      <c r="N292" s="21" t="str">
        <f t="shared" si="21"/>
        <v/>
      </c>
    </row>
    <row r="293" spans="13:14">
      <c r="M293" s="21">
        <f t="shared" si="20"/>
        <v>0</v>
      </c>
      <c r="N293" s="21" t="str">
        <f t="shared" si="21"/>
        <v/>
      </c>
    </row>
    <row r="294" spans="13:14">
      <c r="M294" s="21">
        <f t="shared" si="20"/>
        <v>0</v>
      </c>
      <c r="N294" s="21" t="str">
        <f t="shared" si="21"/>
        <v/>
      </c>
    </row>
    <row r="295" spans="13:14">
      <c r="M295" s="21">
        <f t="shared" si="20"/>
        <v>0</v>
      </c>
      <c r="N295" s="21" t="str">
        <f t="shared" si="21"/>
        <v/>
      </c>
    </row>
    <row r="296" spans="13:14">
      <c r="M296" s="21">
        <f t="shared" si="20"/>
        <v>0</v>
      </c>
      <c r="N296" s="21" t="str">
        <f t="shared" si="21"/>
        <v/>
      </c>
    </row>
    <row r="297" spans="13:14">
      <c r="M297" s="21">
        <f t="shared" si="20"/>
        <v>0</v>
      </c>
      <c r="N297" s="21" t="str">
        <f t="shared" si="21"/>
        <v/>
      </c>
    </row>
    <row r="298" spans="13:14">
      <c r="M298" s="21">
        <f t="shared" si="20"/>
        <v>0</v>
      </c>
      <c r="N298" s="21" t="str">
        <f t="shared" si="21"/>
        <v/>
      </c>
    </row>
    <row r="299" spans="13:14">
      <c r="M299" s="21">
        <f t="shared" si="20"/>
        <v>0</v>
      </c>
      <c r="N299" s="21" t="str">
        <f t="shared" si="21"/>
        <v/>
      </c>
    </row>
    <row r="300" spans="13:14">
      <c r="M300" s="21">
        <f t="shared" si="20"/>
        <v>0</v>
      </c>
      <c r="N300" s="21" t="str">
        <f t="shared" si="21"/>
        <v/>
      </c>
    </row>
    <row r="301" spans="13:14">
      <c r="M301" s="21">
        <f t="shared" si="20"/>
        <v>0</v>
      </c>
      <c r="N301" s="21" t="str">
        <f t="shared" si="21"/>
        <v/>
      </c>
    </row>
    <row r="302" spans="13:14">
      <c r="M302" s="21">
        <f t="shared" si="20"/>
        <v>0</v>
      </c>
      <c r="N302" s="21" t="str">
        <f t="shared" si="21"/>
        <v/>
      </c>
    </row>
    <row r="303" spans="13:14">
      <c r="M303" s="21">
        <f t="shared" si="20"/>
        <v>0</v>
      </c>
      <c r="N303" s="21" t="str">
        <f t="shared" si="21"/>
        <v/>
      </c>
    </row>
    <row r="304" spans="13:14">
      <c r="M304" s="21">
        <f t="shared" si="20"/>
        <v>0</v>
      </c>
      <c r="N304" s="21" t="str">
        <f t="shared" si="21"/>
        <v/>
      </c>
    </row>
    <row r="305" spans="12:14">
      <c r="M305" s="21">
        <f t="shared" si="20"/>
        <v>0</v>
      </c>
      <c r="N305" s="21" t="str">
        <f t="shared" si="21"/>
        <v/>
      </c>
    </row>
    <row r="306" spans="12:14">
      <c r="M306" s="21">
        <f t="shared" si="20"/>
        <v>0</v>
      </c>
      <c r="N306" s="21" t="str">
        <f t="shared" si="21"/>
        <v/>
      </c>
    </row>
    <row r="307" spans="12:14">
      <c r="M307" s="21">
        <f t="shared" si="20"/>
        <v>0</v>
      </c>
      <c r="N307" s="21" t="str">
        <f t="shared" si="21"/>
        <v/>
      </c>
    </row>
    <row r="308" spans="12:14">
      <c r="M308" s="21">
        <f t="shared" si="20"/>
        <v>0</v>
      </c>
      <c r="N308" s="21" t="str">
        <f t="shared" si="21"/>
        <v/>
      </c>
    </row>
    <row r="309" spans="12:14">
      <c r="L309" s="78"/>
      <c r="M309" s="21">
        <f t="shared" si="20"/>
        <v>0</v>
      </c>
      <c r="N309" s="21" t="str">
        <f t="shared" si="21"/>
        <v/>
      </c>
    </row>
    <row r="310" spans="12:14">
      <c r="L310" s="74"/>
      <c r="M310" s="21">
        <f t="shared" si="20"/>
        <v>0</v>
      </c>
      <c r="N310" s="21" t="str">
        <f t="shared" si="21"/>
        <v/>
      </c>
    </row>
    <row r="311" spans="12:14">
      <c r="L311" s="74"/>
      <c r="M311" s="21">
        <f t="shared" si="20"/>
        <v>0</v>
      </c>
      <c r="N311" s="21" t="str">
        <f t="shared" si="21"/>
        <v/>
      </c>
    </row>
    <row r="312" spans="12:14">
      <c r="L312" s="78"/>
      <c r="M312" s="21">
        <f t="shared" si="20"/>
        <v>0</v>
      </c>
      <c r="N312" s="21" t="str">
        <f t="shared" si="21"/>
        <v/>
      </c>
    </row>
    <row r="313" spans="12:14">
      <c r="L313" s="78"/>
      <c r="M313" s="21">
        <f t="shared" si="20"/>
        <v>0</v>
      </c>
      <c r="N313" s="21" t="str">
        <f t="shared" si="21"/>
        <v/>
      </c>
    </row>
    <row r="314" spans="12:14">
      <c r="L314" s="78"/>
    </row>
    <row r="315" spans="12:14">
      <c r="L315" s="78"/>
    </row>
    <row r="316" spans="12:14">
      <c r="L316" s="79"/>
    </row>
    <row r="317" spans="12:14">
      <c r="L317" s="79"/>
    </row>
  </sheetData>
  <mergeCells count="2">
    <mergeCell ref="A1:H1"/>
    <mergeCell ref="A3:G3"/>
  </mergeCells>
  <phoneticPr fontId="0" type="noConversion"/>
  <conditionalFormatting sqref="E5 E6:F8">
    <cfRule type="containsText" dxfId="1163" priority="37" operator="containsText" text="CADUCADO">
      <formula>NOT(ISERROR(SEARCH("CADUCADO",E5)))</formula>
    </cfRule>
    <cfRule type="expression" dxfId="1162" priority="38">
      <formula xml:space="preserve"> CADUCADO</formula>
    </cfRule>
  </conditionalFormatting>
  <conditionalFormatting sqref="F6:F8">
    <cfRule type="containsText" dxfId="1161" priority="36" operator="containsText" text="ALERTA">
      <formula>NOT(ISERROR(SEARCH("ALERTA",F6)))</formula>
    </cfRule>
  </conditionalFormatting>
  <conditionalFormatting sqref="E5:E8">
    <cfRule type="containsText" dxfId="1160" priority="35" operator="containsText" text="CADUCADO">
      <formula>NOT(ISERROR(SEARCH("CADUCADO",E5)))</formula>
    </cfRule>
  </conditionalFormatting>
  <conditionalFormatting sqref="F5">
    <cfRule type="containsText" dxfId="1159" priority="32" operator="containsText" text="CADUCADO">
      <formula>NOT(ISERROR(SEARCH("CADUCADO",F5)))</formula>
    </cfRule>
    <cfRule type="expression" dxfId="1158" priority="33">
      <formula xml:space="preserve"> CADUCADO</formula>
    </cfRule>
  </conditionalFormatting>
  <conditionalFormatting sqref="F5">
    <cfRule type="containsText" dxfId="1157" priority="31" operator="containsText" text="ALERTA">
      <formula>NOT(ISERROR(SEARCH("ALERTA",F5)))</formula>
    </cfRule>
  </conditionalFormatting>
  <conditionalFormatting sqref="E9:F9">
    <cfRule type="containsText" dxfId="1156" priority="29" operator="containsText" text="CADUCADO">
      <formula>NOT(ISERROR(SEARCH("CADUCADO",E9)))</formula>
    </cfRule>
    <cfRule type="expression" dxfId="1155" priority="30">
      <formula xml:space="preserve"> CADUCADO</formula>
    </cfRule>
  </conditionalFormatting>
  <conditionalFormatting sqref="F9">
    <cfRule type="containsText" dxfId="1154" priority="28" operator="containsText" text="ALERTA">
      <formula>NOT(ISERROR(SEARCH("ALERTA",F9)))</formula>
    </cfRule>
  </conditionalFormatting>
  <conditionalFormatting sqref="E9">
    <cfRule type="containsText" dxfId="1153" priority="27" operator="containsText" text="CADUCADO">
      <formula>NOT(ISERROR(SEARCH("CADUCADO",E9)))</formula>
    </cfRule>
  </conditionalFormatting>
  <conditionalFormatting sqref="F9">
    <cfRule type="containsText" dxfId="1152" priority="26" operator="containsText" text="ALERTA">
      <formula>NOT(ISERROR(SEARCH("ALERTA",F9)))</formula>
    </cfRule>
  </conditionalFormatting>
  <conditionalFormatting sqref="E10:F10">
    <cfRule type="containsText" dxfId="1151" priority="19" operator="containsText" text="CADUCADO">
      <formula>NOT(ISERROR(SEARCH("CADUCADO",E10)))</formula>
    </cfRule>
    <cfRule type="expression" dxfId="1150" priority="20">
      <formula xml:space="preserve"> CADUCADO</formula>
    </cfRule>
  </conditionalFormatting>
  <conditionalFormatting sqref="F10">
    <cfRule type="containsText" dxfId="1149" priority="18" operator="containsText" text="ALERTA">
      <formula>NOT(ISERROR(SEARCH("ALERTA",F10)))</formula>
    </cfRule>
  </conditionalFormatting>
  <conditionalFormatting sqref="E10">
    <cfRule type="containsText" dxfId="1148" priority="17" operator="containsText" text="CADUCADO">
      <formula>NOT(ISERROR(SEARCH("CADUCADO",E10)))</formula>
    </cfRule>
  </conditionalFormatting>
  <conditionalFormatting sqref="F10">
    <cfRule type="containsText" dxfId="1147" priority="16" operator="containsText" text="ALERTA">
      <formula>NOT(ISERROR(SEARCH("ALERTA",F10)))</formula>
    </cfRule>
  </conditionalFormatting>
  <conditionalFormatting sqref="E11:F23">
    <cfRule type="containsText" dxfId="1146" priority="4" operator="containsText" text="CADUCADO">
      <formula>NOT(ISERROR(SEARCH("CADUCADO",E11)))</formula>
    </cfRule>
    <cfRule type="expression" dxfId="1145" priority="5">
      <formula xml:space="preserve"> CADUCADO</formula>
    </cfRule>
  </conditionalFormatting>
  <conditionalFormatting sqref="F11:F23">
    <cfRule type="containsText" dxfId="1144" priority="3" operator="containsText" text="ALERTA">
      <formula>NOT(ISERROR(SEARCH("ALERTA",F11)))</formula>
    </cfRule>
  </conditionalFormatting>
  <conditionalFormatting sqref="E11:E23">
    <cfRule type="containsText" dxfId="1143" priority="2" operator="containsText" text="CADUCADO">
      <formula>NOT(ISERROR(SEARCH("CADUCADO",E11)))</formula>
    </cfRule>
  </conditionalFormatting>
  <conditionalFormatting sqref="F11:F23">
    <cfRule type="containsText" dxfId="1142" priority="1" operator="containsText" text="ALERTA">
      <formula>NOT(ISERROR(SEARCH("ALERTA",F11)))</formula>
    </cfRule>
  </conditionalFormatting>
  <hyperlinks>
    <hyperlink ref="A1:H1" location="TITULARES!A1" display="LISTA DE DIAGNOSTICADORES CON AUTORIZACIÓN DE COMERCIALIZACIÓN EN CUBA 2017" xr:uid="{00000000-0004-0000-0700-000000000000}"/>
  </hyperlinks>
  <pageMargins left="0.75" right="0.75" top="1" bottom="1" header="0" footer="0"/>
  <pageSetup orientation="landscape" verticalDpi="0" r:id="rId2"/>
  <headerFooter alignWithMargins="0"/>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H304"/>
  <sheetViews>
    <sheetView workbookViewId="0">
      <selection sqref="A1:H1"/>
    </sheetView>
  </sheetViews>
  <sheetFormatPr baseColWidth="10" defaultRowHeight="42" customHeight="1"/>
  <cols>
    <col min="1" max="1" width="15.42578125" style="4" customWidth="1"/>
    <col min="2" max="2" width="10.42578125" style="4" customWidth="1"/>
    <col min="3" max="3" width="12.7109375" style="4" customWidth="1"/>
    <col min="4" max="4" width="15.140625" style="4" customWidth="1"/>
    <col min="5" max="5" width="16.5703125" style="4" hidden="1" customWidth="1"/>
    <col min="6" max="6" width="15.140625" style="4" hidden="1" customWidth="1"/>
    <col min="7" max="7" width="13" style="4" customWidth="1"/>
    <col min="8" max="8" width="45.42578125" style="4" customWidth="1"/>
    <col min="9" max="9" width="56.42578125" style="4" customWidth="1"/>
    <col min="10" max="10" width="27.5703125" style="4" customWidth="1"/>
    <col min="11" max="11" width="13.85546875" style="4" customWidth="1"/>
    <col min="12" max="12" width="11.42578125" style="21" hidden="1" customWidth="1"/>
    <col min="13" max="13" width="12.85546875" style="21" hidden="1" customWidth="1"/>
    <col min="14" max="14" width="17.28515625" style="21" hidden="1" customWidth="1"/>
    <col min="15" max="15" width="11.5703125" style="4" hidden="1" customWidth="1"/>
    <col min="16" max="16" width="8.5703125" style="4" hidden="1" customWidth="1"/>
    <col min="17" max="17" width="5" style="4" hidden="1" customWidth="1"/>
    <col min="18" max="19" width="11.42578125" style="1955"/>
    <col min="20" max="28" width="0" style="1955" hidden="1" customWidth="1"/>
    <col min="29" max="34" width="11.42578125" style="1955"/>
    <col min="35" max="16384" width="11.42578125" style="4"/>
  </cols>
  <sheetData>
    <row r="1" spans="1:34" s="1955" customFormat="1" ht="19.5" customHeight="1">
      <c r="A1" s="2540" t="s">
        <v>6200</v>
      </c>
      <c r="B1" s="2540"/>
      <c r="C1" s="2540"/>
      <c r="D1" s="2540"/>
      <c r="E1" s="2540"/>
      <c r="F1" s="2540"/>
      <c r="G1" s="2540"/>
      <c r="H1" s="2540"/>
      <c r="L1" s="1956"/>
      <c r="M1" s="1956"/>
      <c r="N1" s="1956"/>
    </row>
    <row r="2" spans="1:34" s="1955" customFormat="1" ht="24.75" customHeight="1" thickBot="1">
      <c r="A2" s="1958" t="s">
        <v>763</v>
      </c>
      <c r="B2" s="1959"/>
      <c r="C2" s="1959"/>
      <c r="D2" s="1959"/>
      <c r="E2" s="1959"/>
      <c r="F2" s="1959"/>
      <c r="L2" s="1956"/>
      <c r="M2" s="1939"/>
      <c r="N2" s="1956"/>
      <c r="S2" s="1942" t="s">
        <v>2735</v>
      </c>
      <c r="T2" s="1960">
        <f ca="1">TODAY()</f>
        <v>46175</v>
      </c>
    </row>
    <row r="3" spans="1:34" s="1955" customFormat="1" ht="24" customHeight="1" thickTop="1" thickBot="1">
      <c r="A3" s="2568" t="s">
        <v>1161</v>
      </c>
      <c r="B3" s="2569"/>
      <c r="C3" s="2569"/>
      <c r="D3" s="2569"/>
      <c r="E3" s="2569"/>
      <c r="F3" s="2569"/>
      <c r="G3" s="2570"/>
      <c r="H3" s="2006"/>
      <c r="I3" s="2006"/>
      <c r="J3" s="2006"/>
      <c r="K3" s="2007"/>
      <c r="L3" s="1956"/>
      <c r="M3" s="1956"/>
      <c r="N3" s="1956"/>
    </row>
    <row r="4" spans="1:34" s="463" customFormat="1" ht="33.75" customHeight="1" thickTop="1" thickBot="1">
      <c r="A4" s="458" t="s">
        <v>1603</v>
      </c>
      <c r="B4" s="459" t="s">
        <v>1160</v>
      </c>
      <c r="C4" s="459" t="s">
        <v>1162</v>
      </c>
      <c r="D4" s="459" t="s">
        <v>1163</v>
      </c>
      <c r="E4" s="437" t="s">
        <v>2736</v>
      </c>
      <c r="F4" s="437" t="s">
        <v>2737</v>
      </c>
      <c r="G4" s="460" t="s">
        <v>1046</v>
      </c>
      <c r="H4" s="443" t="s">
        <v>1586</v>
      </c>
      <c r="I4" s="459" t="s">
        <v>1164</v>
      </c>
      <c r="J4" s="459" t="s">
        <v>563</v>
      </c>
      <c r="K4" s="461" t="s">
        <v>1047</v>
      </c>
      <c r="L4" s="462" t="s">
        <v>1592</v>
      </c>
      <c r="M4" s="462" t="s">
        <v>1590</v>
      </c>
      <c r="N4" s="462" t="s">
        <v>1591</v>
      </c>
      <c r="O4" s="465" t="s">
        <v>1594</v>
      </c>
      <c r="P4" s="466"/>
      <c r="Q4" s="467"/>
      <c r="R4" s="2008"/>
      <c r="S4" s="2008"/>
      <c r="T4" s="1965"/>
      <c r="U4" s="1966">
        <v>2012</v>
      </c>
      <c r="V4" s="1967">
        <v>2013</v>
      </c>
      <c r="W4" s="1967">
        <v>2014</v>
      </c>
      <c r="X4" s="1967">
        <v>2015</v>
      </c>
      <c r="Y4" s="1967">
        <v>2016</v>
      </c>
      <c r="Z4" s="1966" t="s">
        <v>2739</v>
      </c>
      <c r="AA4" s="1968" t="s">
        <v>1595</v>
      </c>
      <c r="AB4" s="2009"/>
      <c r="AC4" s="2009"/>
      <c r="AD4" s="2013"/>
      <c r="AE4" s="2013"/>
      <c r="AF4" s="2013"/>
      <c r="AG4" s="2013"/>
      <c r="AH4" s="2013"/>
    </row>
    <row r="5" spans="1:34" s="52" customFormat="1" ht="30.75" customHeight="1">
      <c r="A5" s="266" t="s">
        <v>1587</v>
      </c>
      <c r="B5" s="172" t="s">
        <v>999</v>
      </c>
      <c r="C5" s="173">
        <v>37308</v>
      </c>
      <c r="D5" s="219">
        <v>46446</v>
      </c>
      <c r="E5" s="530" t="str">
        <f ca="1">IF(D5&lt;=$T$2,"CADUCADO","VIGENTE")</f>
        <v>VIGENTE</v>
      </c>
      <c r="F5" s="530" t="str">
        <f ca="1">IF($T$2&gt;=(EDATE(D5,-4)),"ALERTA","OK")</f>
        <v>OK</v>
      </c>
      <c r="G5" s="172" t="s">
        <v>1276</v>
      </c>
      <c r="H5" s="171" t="s">
        <v>1002</v>
      </c>
      <c r="I5" s="220" t="s">
        <v>2872</v>
      </c>
      <c r="J5" s="216" t="s">
        <v>5402</v>
      </c>
      <c r="K5" s="273"/>
      <c r="L5" s="74"/>
      <c r="M5" s="74" t="str">
        <f>IF(ISNUMBER(FIND("/",$B5,1)),MID($B5,1,FIND("/",$B5,1)-1),$B5)</f>
        <v>D0202-01</v>
      </c>
      <c r="N5" s="74" t="str">
        <f>IF(ISNUMBER(FIND("/",$B5,1)),MID($B5,FIND("/",$B5,1)+1,LEN($B5)),"")</f>
        <v/>
      </c>
      <c r="O5" s="618" t="s">
        <v>1603</v>
      </c>
      <c r="P5" s="618" t="s">
        <v>1590</v>
      </c>
      <c r="Q5" s="619" t="s">
        <v>1595</v>
      </c>
      <c r="R5" s="1999"/>
      <c r="S5" s="1999"/>
      <c r="T5" s="2000"/>
      <c r="U5" s="2001">
        <f>COUNTIFS($C$6:$C$240, "&gt;="&amp;U10, $C$6:$C$240, "&lt;="&amp;U11, $A$6:$A$240, "&lt;&gt;F")</f>
        <v>0</v>
      </c>
      <c r="V5" s="2001">
        <f>COUNTIFS($C$6:$C$240, "&gt;="&amp;V10, $C$6:$C$240, "&lt;="&amp;V11, $A$6:$A$240, "&lt;&gt;F")</f>
        <v>0</v>
      </c>
      <c r="W5" s="2001">
        <f>COUNTIFS($C$6:$C$240, "&gt;="&amp;W10, $C$6:$C$240, "&lt;="&amp;W11, $A$6:$A$240, "&lt;&gt;F")</f>
        <v>0</v>
      </c>
      <c r="X5" s="2001">
        <f>COUNTIFS($C$6:$C$240, "&gt;="&amp;X10, $C$6:$C$240, "&lt;="&amp;X11, $A$6:$A$240, "&lt;&gt;F")</f>
        <v>0</v>
      </c>
      <c r="Y5" s="2001">
        <f>COUNTIFS($C$6:$C$240, "&gt;="&amp;Y10, $C$6:$C$240, "&lt;="&amp;Y11, $A$6:$A$240, "&lt;&gt;F")</f>
        <v>0</v>
      </c>
      <c r="Z5" s="2001">
        <f>COUNTIFS($C$6:$C$240,"&gt;="&amp;Z10, $C$6:$C$240, "&lt;="&amp;Z11, $A$6:$A$240, "&lt;&gt;F")</f>
        <v>0</v>
      </c>
      <c r="AA5" s="2002">
        <f>SUM(U5:Y5)</f>
        <v>0</v>
      </c>
      <c r="AB5" s="1951"/>
      <c r="AC5" s="1951"/>
      <c r="AD5" s="1936"/>
      <c r="AE5" s="1936"/>
      <c r="AF5" s="1936"/>
      <c r="AG5" s="1936"/>
      <c r="AH5" s="1936"/>
    </row>
    <row r="6" spans="1:34" s="52" customFormat="1" ht="30">
      <c r="A6" s="266" t="s">
        <v>1587</v>
      </c>
      <c r="B6" s="172" t="s">
        <v>1000</v>
      </c>
      <c r="C6" s="173">
        <v>37461</v>
      </c>
      <c r="D6" s="219">
        <v>46569</v>
      </c>
      <c r="E6" s="530" t="str">
        <f ca="1">IF(D6&lt;=$T$2,"CADUCADO","VIGENTE")</f>
        <v>VIGENTE</v>
      </c>
      <c r="F6" s="530" t="str">
        <f ca="1">IF($T$2&gt;=(EDATE(D6,-4)),"ALERTA","OK")</f>
        <v>OK</v>
      </c>
      <c r="G6" s="172" t="s">
        <v>1276</v>
      </c>
      <c r="H6" s="171" t="s">
        <v>1003</v>
      </c>
      <c r="I6" s="220" t="s">
        <v>1408</v>
      </c>
      <c r="J6" s="216" t="s">
        <v>5401</v>
      </c>
      <c r="K6" s="273"/>
      <c r="L6" s="74"/>
      <c r="M6" s="74" t="str">
        <f t="shared" ref="M6:M69" si="0">IF(ISNUMBER(FIND("/",$B6,1)),MID($B6,1,FIND("/",$B6,1)-1),$B6)</f>
        <v>D0207-28</v>
      </c>
      <c r="N6" s="74" t="str">
        <f t="shared" ref="N6:N69" si="1">IF(ISNUMBER(FIND("/",$B6,1)),MID($B6,FIND("/",$B6,1)+1,LEN($B6)),"")</f>
        <v/>
      </c>
      <c r="O6" s="720" t="s">
        <v>1587</v>
      </c>
      <c r="P6" s="721"/>
      <c r="Q6" s="722">
        <v>3</v>
      </c>
      <c r="R6" s="1999"/>
      <c r="S6" s="1999"/>
      <c r="T6" s="2014" t="s">
        <v>2740</v>
      </c>
      <c r="U6" s="2015">
        <f>COUNTIFS($C$6:$C$240, "&gt;="&amp;U10, $C$6:$C$240, "&lt;="&amp;U11, $A$6:$A$240, "&lt;&gt;F",$G$6:$G$240, "A" )</f>
        <v>0</v>
      </c>
      <c r="V6" s="2015">
        <f>COUNTIFS($C$6:$C$240, "&gt;="&amp;V10, $C$6:$C$240, "&lt;="&amp;V11, $A$6:$A$240, "&lt;&gt;F",$G$6:$G$240, "A" )</f>
        <v>0</v>
      </c>
      <c r="W6" s="2015">
        <f>COUNTIFS($C$6:$C$240, "&gt;="&amp;W10, $C$6:$C$240, "&lt;="&amp;W11, $A$6:$A$240, "&lt;&gt;F",$G$6:$G$240, "A" )</f>
        <v>0</v>
      </c>
      <c r="X6" s="2015">
        <f>COUNTIFS($C$6:$C$240, "&gt;="&amp;X10, $C$6:$C$240, "&lt;="&amp;X11, $A$6:$A$240, "&lt;&gt;F",$G$6:$G$240, "A" )</f>
        <v>0</v>
      </c>
      <c r="Y6" s="2015">
        <f>COUNTIFS($C$6:$C$240, "&gt;="&amp;Y10, $C$6:$C$240, "&lt;="&amp;Y11, $A$6:$A$240, "&lt;&gt;F",$G$6:$G$240, "A" )</f>
        <v>0</v>
      </c>
      <c r="Z6" s="2015">
        <f>COUNTIFS($C$6:$C$240,"&gt;="&amp;Z11, $C$6:$C$240, "&lt;="&amp;Z12, $A$6:$A$240, "&lt;&gt;F",$G$6:$G$240, "A")</f>
        <v>0</v>
      </c>
      <c r="AA6" s="2016">
        <f>SUM(U6:Y6)</f>
        <v>0</v>
      </c>
      <c r="AB6" s="1936"/>
      <c r="AC6" s="1936"/>
      <c r="AD6" s="1936"/>
      <c r="AE6" s="1936"/>
      <c r="AF6" s="1936"/>
      <c r="AG6" s="1936"/>
      <c r="AH6" s="1936"/>
    </row>
    <row r="7" spans="1:34" ht="28.5" customHeight="1" thickBot="1">
      <c r="A7" s="267" t="s">
        <v>1587</v>
      </c>
      <c r="B7" s="235" t="s">
        <v>1001</v>
      </c>
      <c r="C7" s="264">
        <v>37482</v>
      </c>
      <c r="D7" s="250">
        <v>46600</v>
      </c>
      <c r="E7" s="531" t="str">
        <f ca="1">IF(D7&lt;=$T$2,"CADUCADO","VIGENTE")</f>
        <v>VIGENTE</v>
      </c>
      <c r="F7" s="532" t="str">
        <f ca="1">IF($T$2&gt;=(EDATE(D7,-4)),"ALERTA","OK")</f>
        <v>OK</v>
      </c>
      <c r="G7" s="265" t="s">
        <v>1277</v>
      </c>
      <c r="H7" s="320" t="s">
        <v>1004</v>
      </c>
      <c r="I7" s="236" t="s">
        <v>1409</v>
      </c>
      <c r="J7" s="321" t="s">
        <v>5364</v>
      </c>
      <c r="K7" s="268"/>
      <c r="M7" s="21" t="str">
        <f t="shared" si="0"/>
        <v>D0208-34</v>
      </c>
      <c r="N7" s="21" t="str">
        <f t="shared" si="1"/>
        <v/>
      </c>
      <c r="O7" s="61" t="s">
        <v>1593</v>
      </c>
      <c r="P7" s="62"/>
      <c r="Q7" s="64">
        <v>3</v>
      </c>
      <c r="R7" s="1975"/>
      <c r="S7" s="1975"/>
      <c r="T7" s="2003" t="s">
        <v>2741</v>
      </c>
      <c r="U7" s="1996">
        <f>COUNTIFS($C$6:$C$240, "&gt;="&amp;U10, $C$6:$C$240, "&lt;="&amp;U11, $A$6:$A$240, "&lt;&gt;F",$G$6:$G$240, "B" )</f>
        <v>0</v>
      </c>
      <c r="V7" s="1996">
        <f>COUNTIFS($C$6:$C$240, "&gt;="&amp;V10, $C$6:$C$240, "&lt;="&amp;V11, $A$6:$A$240, "&lt;&gt;F",$G$6:$G$240, "B" )</f>
        <v>0</v>
      </c>
      <c r="W7" s="1996">
        <f>COUNTIFS($C$6:$C$240, "&gt;="&amp;W10, $C$6:$C$240, "&lt;="&amp;W11, $A$6:$A$240, "&lt;&gt;F",$G$6:$G$240, "B" )</f>
        <v>0</v>
      </c>
      <c r="X7" s="1996">
        <f>COUNTIFS($C$6:$C$240, "&gt;="&amp;X10, $C$6:$C$240, "&lt;="&amp;X11, $A$6:$A$240, "&lt;&gt;F",$G$6:$G$240, "B" )</f>
        <v>0</v>
      </c>
      <c r="Y7" s="1996">
        <f>COUNTIFS($C$6:$C$240, "&gt;="&amp;Y10, $C$6:$C$240, "&lt;="&amp;Y11, $A$6:$A$240, "&lt;&gt;F",$G$6:$G$240, "B" )</f>
        <v>0</v>
      </c>
      <c r="Z7" s="1996">
        <f>COUNTIFS($C$6:$C$240,"&gt;="&amp;Z12, $C$6:$C$240, "&lt;="&amp;Z13, $A$6:$A$240, "&lt;&gt;F",$G$6:$G$240, "A")</f>
        <v>0</v>
      </c>
      <c r="AA7" s="1997">
        <f>SUM(U7:Y7)</f>
        <v>0</v>
      </c>
    </row>
    <row r="8" spans="1:34" s="13" customFormat="1" ht="18.75" customHeight="1" thickTop="1">
      <c r="A8" s="590" t="s">
        <v>2734</v>
      </c>
      <c r="B8" s="422"/>
      <c r="C8" s="420"/>
      <c r="D8" s="421"/>
      <c r="E8" s="509"/>
      <c r="F8" s="509"/>
      <c r="G8" s="422"/>
      <c r="H8" s="423"/>
      <c r="I8" s="424"/>
      <c r="J8" s="425"/>
      <c r="K8" s="426"/>
      <c r="L8" s="21"/>
      <c r="M8" s="21">
        <f t="shared" si="0"/>
        <v>0</v>
      </c>
      <c r="N8" s="21" t="str">
        <f t="shared" si="1"/>
        <v/>
      </c>
      <c r="O8"/>
      <c r="P8"/>
      <c r="Q8"/>
      <c r="R8" s="1975"/>
      <c r="S8" s="1975"/>
      <c r="T8" s="2003" t="s">
        <v>2742</v>
      </c>
      <c r="U8" s="1996">
        <f>COUNTIFS($C$6:$C$240, "&gt;="&amp;U10, $C$6:$C$240, "&lt;="&amp;U11, $A$6:$A$240, "&lt;&gt;F",$G$6:$G$240, "C" )</f>
        <v>0</v>
      </c>
      <c r="V8" s="1996">
        <f>COUNTIFS($C$6:$C$240, "&gt;="&amp;V10, $C$6:$C$240, "&lt;="&amp;V11, $A$6:$A$240, "&lt;&gt;F",$G$6:$G$240, "C" )</f>
        <v>0</v>
      </c>
      <c r="W8" s="1996">
        <f>COUNTIFS($C$6:$C$240, "&gt;="&amp;W10, $C$6:$C$240, "&lt;="&amp;W11, $A$6:$A$240, "&lt;&gt;F",$G$6:$G$240, "C" )</f>
        <v>0</v>
      </c>
      <c r="X8" s="1996">
        <f>COUNTIFS($C$6:$C$240, "&gt;="&amp;X10, $C$6:$C$240, "&lt;="&amp;X11, $A$6:$A$240, "&lt;&gt;F",$G$6:$G$240, "C" )</f>
        <v>0</v>
      </c>
      <c r="Y8" s="1996">
        <f>COUNTIFS($C$6:$C$240, "&gt;="&amp;Y10, $C$6:$C$240, "&lt;="&amp;Y11, $A$6:$A$240, "&lt;&gt;F",$G$6:$G$240, "C" )</f>
        <v>0</v>
      </c>
      <c r="Z8" s="1996">
        <f>COUNTIFS($C$6:$C$240,"&gt;="&amp;Z13, $C$6:$C$240, "&lt;="&amp;Z14, $A$6:$A$240, "&lt;&gt;F",$G$6:$G$240, "A")</f>
        <v>0</v>
      </c>
      <c r="AA8" s="1997">
        <f>SUM(U8:Y8)</f>
        <v>0</v>
      </c>
      <c r="AB8" s="1972"/>
      <c r="AC8" s="1972"/>
      <c r="AD8" s="1972"/>
      <c r="AE8" s="1972"/>
      <c r="AF8" s="1972"/>
      <c r="AG8" s="1972"/>
      <c r="AH8" s="1972"/>
    </row>
    <row r="9" spans="1:34" s="1972" customFormat="1" ht="15.75" thickBot="1">
      <c r="G9" s="1984"/>
      <c r="H9" s="2012"/>
      <c r="L9" s="1956"/>
      <c r="M9" s="1956" t="str">
        <f>IF(ISNUMBER(FIND("/",$B10,1)),MID($B10,1,FIND("/",$B10,1)-1),$B10)</f>
        <v>SISTEMAS</v>
      </c>
      <c r="N9" s="1956" t="str">
        <f>IF(ISNUMBER(FIND("/",$B10,1)),MID($B10,FIND("/",$B10,1)+1,LEN($B10)),"")</f>
        <v/>
      </c>
      <c r="O9" s="1975"/>
      <c r="P9" s="1975"/>
      <c r="Q9" s="1975"/>
      <c r="R9" s="1975"/>
      <c r="S9" s="1975"/>
      <c r="T9" s="1980" t="s">
        <v>2743</v>
      </c>
      <c r="U9" s="1981">
        <f>COUNTIFS($C$6:$C$240, "&gt;="&amp;U10, $C$6:$C$240, "&lt;="&amp;U11, $A$6:$A$240, "&lt;&gt;F",$G$6:$G$240, "D" )</f>
        <v>0</v>
      </c>
      <c r="V9" s="1981">
        <f>COUNTIFS($C$6:$C$240, "&gt;="&amp;V10, $C$6:$C$240, "&lt;="&amp;V11, $A$6:$A$240, "&lt;&gt;F",$G$6:$G$240, "D" )</f>
        <v>0</v>
      </c>
      <c r="W9" s="1981">
        <f>COUNTIFS($C$6:$C$240, "&gt;="&amp;W10, $C$6:$C$240, "&lt;="&amp;W11, $A$6:$A$240, "&lt;&gt;F",$G$6:$G$240, "D" )</f>
        <v>0</v>
      </c>
      <c r="X9" s="1981">
        <f>COUNTIFS($C$6:$C$240, "&gt;="&amp;X10, $C$6:$C$240, "&lt;="&amp;X11, $A$6:$A$240, "&lt;&gt;F",$G$6:$G$240, "D" )</f>
        <v>0</v>
      </c>
      <c r="Y9" s="1981">
        <f>COUNTIFS($C$6:$C$240, "&gt;="&amp;Y10, $C$6:$C$240, "&lt;="&amp;Y11, $A$6:$A$240, "&lt;&gt;F",$G$6:$G$240, "D" )</f>
        <v>0</v>
      </c>
      <c r="Z9" s="1981">
        <f>COUNTIFS($C$6:$C$240,"&gt;="&amp;Z14, $C$6:$C$240, "&lt;="&amp;Z15, $A$6:$A$240, "&lt;&gt;F",$G$6:$G$240, "A")</f>
        <v>0</v>
      </c>
      <c r="AA9" s="1982">
        <f>SUM(U9:Y9)</f>
        <v>0</v>
      </c>
    </row>
    <row r="10" spans="1:34" ht="30.75" thickTop="1">
      <c r="A10" s="72" t="s">
        <v>1599</v>
      </c>
      <c r="B10" s="72" t="s">
        <v>1600</v>
      </c>
      <c r="C10" s="72" t="s">
        <v>1601</v>
      </c>
      <c r="D10" s="72" t="s">
        <v>1602</v>
      </c>
      <c r="E10" s="434"/>
      <c r="F10" s="434"/>
      <c r="G10" s="1955"/>
      <c r="H10" s="1955"/>
      <c r="I10" s="1955"/>
      <c r="J10" s="1955"/>
      <c r="K10" s="1955"/>
      <c r="L10" s="1956"/>
      <c r="M10" s="1956">
        <f>IF(ISNUMBER(FIND("/",$B11,1)),MID($B11,1,FIND("/",$B11,1)-1),$B11)</f>
        <v>0</v>
      </c>
      <c r="N10" s="1956" t="str">
        <f>IF(ISNUMBER(FIND("/",$B11,1)),MID($B11,FIND("/",$B11,1)+1,LEN($B11)),"")</f>
        <v/>
      </c>
      <c r="O10" s="1975"/>
      <c r="P10" s="1975"/>
      <c r="Q10" s="1975"/>
      <c r="R10" s="1975"/>
      <c r="S10" s="1975"/>
      <c r="T10" s="1986"/>
      <c r="U10" s="1987">
        <v>40909</v>
      </c>
      <c r="V10" s="1987">
        <v>41275</v>
      </c>
      <c r="W10" s="1987">
        <v>41640</v>
      </c>
      <c r="X10" s="1987">
        <v>42005</v>
      </c>
      <c r="Y10" s="1987">
        <v>42370</v>
      </c>
      <c r="Z10" s="1987">
        <v>40909</v>
      </c>
      <c r="AA10" s="1986"/>
      <c r="AB10" s="1972"/>
    </row>
    <row r="11" spans="1:34" ht="19.5" customHeight="1">
      <c r="A11" s="5">
        <f>COUNTIF($A2:$A8,"P")</f>
        <v>3</v>
      </c>
      <c r="B11" s="5">
        <f>COUNTIF($A2:$A8,"S*")</f>
        <v>0</v>
      </c>
      <c r="C11" s="5">
        <f>COUNTIF($A2:$A8,"F")</f>
        <v>0</v>
      </c>
      <c r="D11" s="5">
        <f>COUNTIF($A5:$A8,"P*") + COUNTIF($A5:$A8,"S2") *2 + COUNTIF($A5:$A8,"S3") *3 + COUNTIF($A5:$A8,"S4") *4</f>
        <v>3</v>
      </c>
      <c r="E11" s="10"/>
      <c r="F11" s="10"/>
      <c r="G11" s="1955"/>
      <c r="H11" s="1955"/>
      <c r="I11" s="1955"/>
      <c r="J11" s="1955"/>
      <c r="K11" s="1972"/>
      <c r="L11" s="1956"/>
      <c r="M11" s="1956" t="e">
        <f>IF(ISNUMBER(FIND("/",#REF!,1)),MID(#REF!,1,FIND("/",#REF!,1)-1),#REF!)</f>
        <v>#REF!</v>
      </c>
      <c r="N11" s="1956" t="str">
        <f>IF(ISNUMBER(FIND("/",#REF!,1)),MID(#REF!,FIND("/",#REF!,1)+1,LEN(#REF!)),"")</f>
        <v/>
      </c>
      <c r="O11" s="1975"/>
      <c r="P11" s="1975"/>
      <c r="Q11" s="1975"/>
      <c r="R11" s="1975"/>
      <c r="S11" s="1975"/>
      <c r="T11" s="1986"/>
      <c r="U11" s="2005">
        <v>41274</v>
      </c>
      <c r="V11" s="2005">
        <v>41639</v>
      </c>
      <c r="W11" s="2005">
        <v>42004</v>
      </c>
      <c r="X11" s="2005">
        <v>42369</v>
      </c>
      <c r="Y11" s="2005">
        <v>42735</v>
      </c>
      <c r="Z11" s="2005">
        <v>42735</v>
      </c>
      <c r="AA11" s="1986"/>
    </row>
    <row r="12" spans="1:34" s="1955" customFormat="1" ht="42" customHeight="1">
      <c r="K12" s="1972"/>
      <c r="L12" s="1956"/>
      <c r="M12" s="1956">
        <f t="shared" si="0"/>
        <v>0</v>
      </c>
      <c r="N12" s="1956" t="str">
        <f t="shared" si="1"/>
        <v/>
      </c>
      <c r="O12" s="1975"/>
      <c r="P12" s="1975"/>
      <c r="Q12" s="1975"/>
      <c r="R12" s="1975"/>
      <c r="S12" s="1975"/>
      <c r="T12" s="1975"/>
      <c r="U12" s="1975"/>
      <c r="V12" s="1975"/>
      <c r="W12" s="1975"/>
      <c r="X12" s="1972"/>
      <c r="Y12" s="1972"/>
      <c r="Z12" s="1972"/>
      <c r="AA12" s="1972"/>
    </row>
    <row r="13" spans="1:34" s="1955" customFormat="1" ht="42" customHeight="1">
      <c r="K13" s="1972"/>
      <c r="L13" s="1956"/>
      <c r="M13" s="1956">
        <f t="shared" si="0"/>
        <v>0</v>
      </c>
      <c r="N13" s="1956" t="str">
        <f t="shared" si="1"/>
        <v/>
      </c>
      <c r="O13" s="1975"/>
      <c r="P13" s="1975"/>
      <c r="Q13" s="1975"/>
      <c r="R13" s="1975"/>
      <c r="S13" s="1975"/>
      <c r="T13" s="1975"/>
      <c r="U13" s="1975"/>
      <c r="V13" s="1975"/>
      <c r="W13" s="1975"/>
      <c r="X13" s="1972"/>
      <c r="Y13" s="1972"/>
      <c r="Z13" s="1972"/>
      <c r="AA13" s="1972"/>
    </row>
    <row r="14" spans="1:34" s="1955" customFormat="1" ht="42" customHeight="1">
      <c r="K14" s="1972"/>
      <c r="L14" s="1956"/>
      <c r="M14" s="1956">
        <f t="shared" si="0"/>
        <v>0</v>
      </c>
      <c r="N14" s="1956" t="str">
        <f t="shared" si="1"/>
        <v/>
      </c>
      <c r="O14" s="1975"/>
      <c r="P14" s="1975"/>
      <c r="Q14" s="1975"/>
      <c r="R14" s="1975"/>
      <c r="S14" s="1975"/>
      <c r="T14" s="1975"/>
      <c r="U14" s="1975"/>
      <c r="V14" s="1975"/>
      <c r="W14" s="1975"/>
      <c r="X14" s="1972"/>
      <c r="Y14" s="1972"/>
      <c r="Z14" s="1972"/>
      <c r="AA14" s="1972"/>
    </row>
    <row r="15" spans="1:34" s="1955" customFormat="1" ht="42" customHeight="1">
      <c r="K15" s="1972"/>
      <c r="L15" s="1956"/>
      <c r="M15" s="1956">
        <f t="shared" si="0"/>
        <v>0</v>
      </c>
      <c r="N15" s="1956" t="str">
        <f t="shared" si="1"/>
        <v/>
      </c>
      <c r="O15" s="1975"/>
      <c r="P15" s="1975"/>
      <c r="Q15" s="1975"/>
      <c r="R15" s="1975"/>
      <c r="S15" s="1975"/>
      <c r="T15" s="1975"/>
      <c r="U15" s="1975"/>
      <c r="V15" s="1975"/>
      <c r="W15" s="1975"/>
      <c r="X15" s="1972"/>
      <c r="Y15" s="1972"/>
      <c r="Z15" s="1972"/>
      <c r="AA15" s="1972"/>
    </row>
    <row r="16" spans="1:34" s="1955" customFormat="1" ht="42" customHeight="1">
      <c r="K16" s="1972"/>
      <c r="L16" s="1956"/>
      <c r="M16" s="1956">
        <f t="shared" si="0"/>
        <v>0</v>
      </c>
      <c r="N16" s="1956" t="str">
        <f t="shared" si="1"/>
        <v/>
      </c>
      <c r="O16" s="1975"/>
      <c r="P16" s="1975"/>
      <c r="Q16" s="1975"/>
      <c r="R16" s="1975"/>
      <c r="S16" s="1975"/>
      <c r="T16" s="1975"/>
      <c r="U16" s="1975"/>
      <c r="V16" s="1975"/>
      <c r="W16" s="1975"/>
      <c r="X16" s="1972"/>
      <c r="Y16" s="1972"/>
      <c r="Z16" s="1972"/>
      <c r="AA16" s="1972"/>
    </row>
    <row r="17" spans="1:34" s="1955" customFormat="1" ht="42" customHeight="1">
      <c r="K17" s="1972"/>
      <c r="L17" s="1956"/>
      <c r="M17" s="1956">
        <f t="shared" si="0"/>
        <v>0</v>
      </c>
      <c r="N17" s="1956" t="str">
        <f t="shared" si="1"/>
        <v/>
      </c>
      <c r="O17" s="1975"/>
      <c r="P17" s="1975"/>
      <c r="Q17" s="1975"/>
      <c r="R17" s="1975"/>
      <c r="S17" s="1975"/>
      <c r="T17" s="1975"/>
      <c r="U17" s="1975"/>
      <c r="V17" s="1972"/>
      <c r="W17" s="1972"/>
      <c r="X17" s="1972"/>
      <c r="Y17" s="1972"/>
      <c r="Z17" s="1972"/>
      <c r="AA17" s="1972"/>
    </row>
    <row r="18" spans="1:34" s="1955" customFormat="1" ht="42" customHeight="1">
      <c r="K18" s="1972"/>
      <c r="L18" s="1956"/>
      <c r="M18" s="1956">
        <f t="shared" si="0"/>
        <v>0</v>
      </c>
      <c r="N18" s="1956" t="str">
        <f t="shared" si="1"/>
        <v/>
      </c>
      <c r="O18" s="1972"/>
      <c r="P18" s="1972"/>
      <c r="Q18" s="1972"/>
      <c r="R18" s="1972"/>
      <c r="S18" s="1972"/>
      <c r="T18" s="1972"/>
      <c r="U18" s="1972"/>
      <c r="V18" s="1972"/>
      <c r="W18" s="1972"/>
      <c r="X18" s="1972"/>
      <c r="Y18" s="1972"/>
      <c r="Z18" s="1972"/>
      <c r="AA18" s="1972"/>
    </row>
    <row r="19" spans="1:34" ht="42" customHeight="1">
      <c r="K19" s="13"/>
      <c r="M19" s="21">
        <f t="shared" si="0"/>
        <v>0</v>
      </c>
      <c r="N19" s="21" t="str">
        <f t="shared" si="1"/>
        <v/>
      </c>
      <c r="O19" s="13"/>
      <c r="P19" s="13"/>
      <c r="Q19" s="13"/>
      <c r="R19" s="1972"/>
      <c r="S19" s="1972"/>
      <c r="T19" s="1972"/>
      <c r="U19" s="1972"/>
      <c r="V19" s="1972"/>
      <c r="W19" s="1972"/>
      <c r="X19" s="1972"/>
      <c r="Y19" s="1972"/>
      <c r="Z19" s="1972"/>
      <c r="AA19" s="1972"/>
    </row>
    <row r="20" spans="1:34" s="24" customFormat="1" ht="42" customHeight="1">
      <c r="A20" s="4"/>
      <c r="B20" s="4"/>
      <c r="C20" s="4"/>
      <c r="D20" s="4"/>
      <c r="E20" s="4"/>
      <c r="F20" s="4"/>
      <c r="G20" s="4"/>
      <c r="H20" s="4"/>
      <c r="I20" s="4"/>
      <c r="J20" s="4"/>
      <c r="K20" s="13"/>
      <c r="L20" s="21"/>
      <c r="M20" s="21">
        <f t="shared" si="0"/>
        <v>0</v>
      </c>
      <c r="N20" s="21" t="str">
        <f t="shared" si="1"/>
        <v/>
      </c>
      <c r="O20" s="13"/>
      <c r="P20" s="13"/>
      <c r="Q20" s="13"/>
      <c r="R20" s="1972"/>
      <c r="S20" s="1972"/>
      <c r="T20" s="1972"/>
      <c r="U20" s="1972"/>
      <c r="V20" s="1972"/>
      <c r="W20" s="1972"/>
      <c r="X20" s="1972"/>
      <c r="Y20" s="1972"/>
      <c r="Z20" s="1972"/>
      <c r="AA20" s="1972"/>
      <c r="AB20" s="1972"/>
      <c r="AC20" s="1972"/>
      <c r="AD20" s="1983"/>
      <c r="AE20" s="1983"/>
      <c r="AF20" s="1983"/>
      <c r="AG20" s="1983"/>
      <c r="AH20" s="1983"/>
    </row>
    <row r="21" spans="1:34" ht="42" customHeight="1">
      <c r="M21" s="21">
        <f t="shared" si="0"/>
        <v>0</v>
      </c>
      <c r="N21" s="21" t="str">
        <f t="shared" si="1"/>
        <v/>
      </c>
    </row>
    <row r="22" spans="1:34" ht="42" customHeight="1">
      <c r="M22" s="21">
        <f t="shared" si="0"/>
        <v>0</v>
      </c>
      <c r="N22" s="21" t="str">
        <f t="shared" si="1"/>
        <v/>
      </c>
    </row>
    <row r="23" spans="1:34" ht="42" customHeight="1">
      <c r="M23" s="21">
        <f t="shared" si="0"/>
        <v>0</v>
      </c>
      <c r="N23" s="21" t="str">
        <f t="shared" si="1"/>
        <v/>
      </c>
    </row>
    <row r="24" spans="1:34" ht="42" customHeight="1">
      <c r="M24" s="21">
        <f t="shared" si="0"/>
        <v>0</v>
      </c>
      <c r="N24" s="21" t="str">
        <f t="shared" si="1"/>
        <v/>
      </c>
    </row>
    <row r="25" spans="1:34" ht="42" customHeight="1">
      <c r="M25" s="21">
        <f t="shared" si="0"/>
        <v>0</v>
      </c>
      <c r="N25" s="21" t="str">
        <f t="shared" si="1"/>
        <v/>
      </c>
    </row>
    <row r="26" spans="1:34" ht="42" customHeight="1">
      <c r="M26" s="21">
        <f t="shared" si="0"/>
        <v>0</v>
      </c>
      <c r="N26" s="21" t="str">
        <f t="shared" si="1"/>
        <v/>
      </c>
    </row>
    <row r="27" spans="1:34" ht="42" customHeight="1">
      <c r="M27" s="21">
        <f t="shared" si="0"/>
        <v>0</v>
      </c>
      <c r="N27" s="21" t="str">
        <f t="shared" si="1"/>
        <v/>
      </c>
    </row>
    <row r="28" spans="1:34" ht="42" customHeight="1">
      <c r="M28" s="21">
        <f t="shared" si="0"/>
        <v>0</v>
      </c>
      <c r="N28" s="21" t="str">
        <f t="shared" si="1"/>
        <v/>
      </c>
    </row>
    <row r="29" spans="1:34" ht="42" customHeight="1">
      <c r="M29" s="21">
        <f t="shared" si="0"/>
        <v>0</v>
      </c>
      <c r="N29" s="21" t="str">
        <f t="shared" si="1"/>
        <v/>
      </c>
    </row>
    <row r="30" spans="1:34" ht="42" customHeight="1">
      <c r="M30" s="21">
        <f t="shared" si="0"/>
        <v>0</v>
      </c>
      <c r="N30" s="21" t="str">
        <f t="shared" si="1"/>
        <v/>
      </c>
    </row>
    <row r="31" spans="1:34" ht="42" customHeight="1">
      <c r="M31" s="21">
        <f t="shared" si="0"/>
        <v>0</v>
      </c>
      <c r="N31" s="21" t="str">
        <f t="shared" si="1"/>
        <v/>
      </c>
    </row>
    <row r="32" spans="1:34" ht="42" customHeight="1">
      <c r="M32" s="21">
        <f t="shared" si="0"/>
        <v>0</v>
      </c>
      <c r="N32" s="21" t="str">
        <f t="shared" si="1"/>
        <v/>
      </c>
    </row>
    <row r="33" spans="13:14" ht="42" customHeight="1">
      <c r="M33" s="21">
        <f t="shared" si="0"/>
        <v>0</v>
      </c>
      <c r="N33" s="21" t="str">
        <f t="shared" si="1"/>
        <v/>
      </c>
    </row>
    <row r="34" spans="13:14" ht="42" customHeight="1">
      <c r="M34" s="21">
        <f t="shared" si="0"/>
        <v>0</v>
      </c>
      <c r="N34" s="21" t="str">
        <f t="shared" si="1"/>
        <v/>
      </c>
    </row>
    <row r="35" spans="13:14" ht="42" customHeight="1">
      <c r="M35" s="21">
        <f t="shared" si="0"/>
        <v>0</v>
      </c>
      <c r="N35" s="21" t="str">
        <f t="shared" si="1"/>
        <v/>
      </c>
    </row>
    <row r="36" spans="13:14" ht="42" customHeight="1">
      <c r="M36" s="21">
        <f t="shared" si="0"/>
        <v>0</v>
      </c>
      <c r="N36" s="21" t="str">
        <f t="shared" si="1"/>
        <v/>
      </c>
    </row>
    <row r="37" spans="13:14" ht="42" customHeight="1">
      <c r="M37" s="21">
        <f t="shared" si="0"/>
        <v>0</v>
      </c>
      <c r="N37" s="21" t="str">
        <f t="shared" si="1"/>
        <v/>
      </c>
    </row>
    <row r="38" spans="13:14" ht="42" customHeight="1">
      <c r="M38" s="21">
        <f t="shared" si="0"/>
        <v>0</v>
      </c>
      <c r="N38" s="21" t="str">
        <f t="shared" si="1"/>
        <v/>
      </c>
    </row>
    <row r="39" spans="13:14" ht="42" customHeight="1">
      <c r="M39" s="21">
        <f t="shared" si="0"/>
        <v>0</v>
      </c>
      <c r="N39" s="21" t="str">
        <f t="shared" si="1"/>
        <v/>
      </c>
    </row>
    <row r="40" spans="13:14" ht="42" customHeight="1">
      <c r="M40" s="21">
        <f t="shared" si="0"/>
        <v>0</v>
      </c>
      <c r="N40" s="21" t="str">
        <f t="shared" si="1"/>
        <v/>
      </c>
    </row>
    <row r="41" spans="13:14" ht="42" customHeight="1">
      <c r="M41" s="21">
        <f t="shared" si="0"/>
        <v>0</v>
      </c>
      <c r="N41" s="21" t="str">
        <f t="shared" si="1"/>
        <v/>
      </c>
    </row>
    <row r="42" spans="13:14" ht="42" customHeight="1">
      <c r="M42" s="21">
        <f t="shared" si="0"/>
        <v>0</v>
      </c>
      <c r="N42" s="21" t="str">
        <f t="shared" si="1"/>
        <v/>
      </c>
    </row>
    <row r="43" spans="13:14" ht="42" customHeight="1">
      <c r="M43" s="21">
        <f t="shared" si="0"/>
        <v>0</v>
      </c>
      <c r="N43" s="21" t="str">
        <f t="shared" si="1"/>
        <v/>
      </c>
    </row>
    <row r="44" spans="13:14" ht="42" customHeight="1">
      <c r="M44" s="21">
        <f t="shared" si="0"/>
        <v>0</v>
      </c>
      <c r="N44" s="21" t="str">
        <f t="shared" si="1"/>
        <v/>
      </c>
    </row>
    <row r="45" spans="13:14" ht="42" customHeight="1">
      <c r="M45" s="21">
        <f t="shared" si="0"/>
        <v>0</v>
      </c>
      <c r="N45" s="21" t="str">
        <f t="shared" si="1"/>
        <v/>
      </c>
    </row>
    <row r="46" spans="13:14" ht="42" customHeight="1">
      <c r="M46" s="21">
        <f t="shared" si="0"/>
        <v>0</v>
      </c>
      <c r="N46" s="21" t="str">
        <f t="shared" si="1"/>
        <v/>
      </c>
    </row>
    <row r="47" spans="13:14" ht="42" customHeight="1">
      <c r="M47" s="21">
        <f t="shared" si="0"/>
        <v>0</v>
      </c>
      <c r="N47" s="21" t="str">
        <f t="shared" si="1"/>
        <v/>
      </c>
    </row>
    <row r="48" spans="13:14" ht="42" customHeight="1">
      <c r="M48" s="21">
        <f t="shared" si="0"/>
        <v>0</v>
      </c>
      <c r="N48" s="21" t="str">
        <f t="shared" si="1"/>
        <v/>
      </c>
    </row>
    <row r="49" spans="12:14" ht="42" customHeight="1">
      <c r="M49" s="21">
        <f t="shared" si="0"/>
        <v>0</v>
      </c>
      <c r="N49" s="21" t="str">
        <f t="shared" si="1"/>
        <v/>
      </c>
    </row>
    <row r="50" spans="12:14" ht="42" customHeight="1">
      <c r="L50" s="75"/>
      <c r="M50" s="21">
        <f t="shared" si="0"/>
        <v>0</v>
      </c>
      <c r="N50" s="21" t="str">
        <f t="shared" si="1"/>
        <v/>
      </c>
    </row>
    <row r="51" spans="12:14" ht="42" customHeight="1">
      <c r="L51" s="75"/>
      <c r="M51" s="21">
        <f t="shared" si="0"/>
        <v>0</v>
      </c>
      <c r="N51" s="21" t="str">
        <f t="shared" si="1"/>
        <v/>
      </c>
    </row>
    <row r="52" spans="12:14" ht="42" customHeight="1">
      <c r="M52" s="21">
        <f t="shared" si="0"/>
        <v>0</v>
      </c>
      <c r="N52" s="21" t="str">
        <f t="shared" si="1"/>
        <v/>
      </c>
    </row>
    <row r="53" spans="12:14" ht="42" customHeight="1">
      <c r="M53" s="21">
        <f t="shared" si="0"/>
        <v>0</v>
      </c>
      <c r="N53" s="21" t="str">
        <f t="shared" si="1"/>
        <v/>
      </c>
    </row>
    <row r="54" spans="12:14" ht="42" customHeight="1">
      <c r="M54" s="21">
        <f t="shared" si="0"/>
        <v>0</v>
      </c>
      <c r="N54" s="21" t="str">
        <f t="shared" si="1"/>
        <v/>
      </c>
    </row>
    <row r="55" spans="12:14" ht="42" customHeight="1">
      <c r="M55" s="21">
        <f t="shared" si="0"/>
        <v>0</v>
      </c>
      <c r="N55" s="21" t="str">
        <f t="shared" si="1"/>
        <v/>
      </c>
    </row>
    <row r="56" spans="12:14" ht="42" customHeight="1">
      <c r="M56" s="21">
        <f t="shared" si="0"/>
        <v>0</v>
      </c>
      <c r="N56" s="21" t="str">
        <f t="shared" si="1"/>
        <v/>
      </c>
    </row>
    <row r="57" spans="12:14" ht="42" customHeight="1">
      <c r="M57" s="21">
        <f t="shared" si="0"/>
        <v>0</v>
      </c>
      <c r="N57" s="21" t="str">
        <f t="shared" si="1"/>
        <v/>
      </c>
    </row>
    <row r="58" spans="12:14" ht="42" customHeight="1">
      <c r="M58" s="21">
        <f t="shared" si="0"/>
        <v>0</v>
      </c>
      <c r="N58" s="21" t="str">
        <f t="shared" si="1"/>
        <v/>
      </c>
    </row>
    <row r="59" spans="12:14" ht="42" customHeight="1">
      <c r="M59" s="21">
        <f t="shared" si="0"/>
        <v>0</v>
      </c>
      <c r="N59" s="21" t="str">
        <f t="shared" si="1"/>
        <v/>
      </c>
    </row>
    <row r="60" spans="12:14" ht="42" customHeight="1">
      <c r="M60" s="21">
        <f t="shared" si="0"/>
        <v>0</v>
      </c>
      <c r="N60" s="21" t="str">
        <f t="shared" si="1"/>
        <v/>
      </c>
    </row>
    <row r="61" spans="12:14" ht="42" customHeight="1">
      <c r="M61" s="21">
        <f t="shared" si="0"/>
        <v>0</v>
      </c>
      <c r="N61" s="21" t="str">
        <f t="shared" si="1"/>
        <v/>
      </c>
    </row>
    <row r="62" spans="12:14" ht="42" customHeight="1">
      <c r="M62" s="21">
        <f t="shared" si="0"/>
        <v>0</v>
      </c>
      <c r="N62" s="21" t="str">
        <f t="shared" si="1"/>
        <v/>
      </c>
    </row>
    <row r="63" spans="12:14" ht="42" customHeight="1">
      <c r="M63" s="21">
        <f t="shared" si="0"/>
        <v>0</v>
      </c>
      <c r="N63" s="21" t="str">
        <f t="shared" si="1"/>
        <v/>
      </c>
    </row>
    <row r="64" spans="12:14" ht="42" customHeight="1">
      <c r="M64" s="21">
        <f t="shared" si="0"/>
        <v>0</v>
      </c>
      <c r="N64" s="21" t="str">
        <f t="shared" si="1"/>
        <v/>
      </c>
    </row>
    <row r="65" spans="13:14" ht="42" customHeight="1">
      <c r="M65" s="21">
        <f t="shared" si="0"/>
        <v>0</v>
      </c>
      <c r="N65" s="21" t="str">
        <f t="shared" si="1"/>
        <v/>
      </c>
    </row>
    <row r="66" spans="13:14" ht="42" customHeight="1">
      <c r="M66" s="21">
        <f t="shared" si="0"/>
        <v>0</v>
      </c>
      <c r="N66" s="21" t="str">
        <f t="shared" si="1"/>
        <v/>
      </c>
    </row>
    <row r="67" spans="13:14" ht="42" customHeight="1">
      <c r="M67" s="21">
        <f t="shared" si="0"/>
        <v>0</v>
      </c>
      <c r="N67" s="21" t="str">
        <f t="shared" si="1"/>
        <v/>
      </c>
    </row>
    <row r="68" spans="13:14" ht="42" customHeight="1">
      <c r="M68" s="21">
        <f t="shared" si="0"/>
        <v>0</v>
      </c>
      <c r="N68" s="21" t="str">
        <f t="shared" si="1"/>
        <v/>
      </c>
    </row>
    <row r="69" spans="13:14" ht="42" customHeight="1">
      <c r="M69" s="21">
        <f t="shared" si="0"/>
        <v>0</v>
      </c>
      <c r="N69" s="21" t="str">
        <f t="shared" si="1"/>
        <v/>
      </c>
    </row>
    <row r="70" spans="13:14" ht="42" customHeight="1">
      <c r="M70" s="21">
        <f t="shared" ref="M70:M133" si="2">IF(ISNUMBER(FIND("/",$B70,1)),MID($B70,1,FIND("/",$B70,1)-1),$B70)</f>
        <v>0</v>
      </c>
      <c r="N70" s="21" t="str">
        <f t="shared" ref="N70:N133" si="3">IF(ISNUMBER(FIND("/",$B70,1)),MID($B70,FIND("/",$B70,1)+1,LEN($B70)),"")</f>
        <v/>
      </c>
    </row>
    <row r="71" spans="13:14" ht="42" customHeight="1">
      <c r="M71" s="21">
        <f t="shared" si="2"/>
        <v>0</v>
      </c>
      <c r="N71" s="21" t="str">
        <f t="shared" si="3"/>
        <v/>
      </c>
    </row>
    <row r="72" spans="13:14" ht="42" customHeight="1">
      <c r="M72" s="21">
        <f t="shared" si="2"/>
        <v>0</v>
      </c>
      <c r="N72" s="21" t="str">
        <f t="shared" si="3"/>
        <v/>
      </c>
    </row>
    <row r="73" spans="13:14" ht="42" customHeight="1">
      <c r="M73" s="21">
        <f t="shared" si="2"/>
        <v>0</v>
      </c>
      <c r="N73" s="21" t="str">
        <f t="shared" si="3"/>
        <v/>
      </c>
    </row>
    <row r="74" spans="13:14" ht="42" customHeight="1">
      <c r="M74" s="21">
        <f t="shared" si="2"/>
        <v>0</v>
      </c>
      <c r="N74" s="21" t="str">
        <f t="shared" si="3"/>
        <v/>
      </c>
    </row>
    <row r="75" spans="13:14" ht="42" customHeight="1">
      <c r="M75" s="21">
        <f t="shared" si="2"/>
        <v>0</v>
      </c>
      <c r="N75" s="21" t="str">
        <f t="shared" si="3"/>
        <v/>
      </c>
    </row>
    <row r="76" spans="13:14" ht="42" customHeight="1">
      <c r="M76" s="21">
        <f t="shared" si="2"/>
        <v>0</v>
      </c>
      <c r="N76" s="21" t="str">
        <f t="shared" si="3"/>
        <v/>
      </c>
    </row>
    <row r="77" spans="13:14" ht="42" customHeight="1">
      <c r="M77" s="21">
        <f t="shared" si="2"/>
        <v>0</v>
      </c>
      <c r="N77" s="21" t="str">
        <f t="shared" si="3"/>
        <v/>
      </c>
    </row>
    <row r="78" spans="13:14" ht="42" customHeight="1">
      <c r="M78" s="21">
        <f t="shared" si="2"/>
        <v>0</v>
      </c>
      <c r="N78" s="21" t="str">
        <f t="shared" si="3"/>
        <v/>
      </c>
    </row>
    <row r="79" spans="13:14" ht="42" customHeight="1">
      <c r="M79" s="21">
        <f t="shared" si="2"/>
        <v>0</v>
      </c>
      <c r="N79" s="21" t="str">
        <f t="shared" si="3"/>
        <v/>
      </c>
    </row>
    <row r="80" spans="13:14" ht="42" customHeight="1">
      <c r="M80" s="21">
        <f t="shared" si="2"/>
        <v>0</v>
      </c>
      <c r="N80" s="21" t="str">
        <f t="shared" si="3"/>
        <v/>
      </c>
    </row>
    <row r="81" spans="12:14" ht="42" customHeight="1">
      <c r="M81" s="21">
        <f t="shared" si="2"/>
        <v>0</v>
      </c>
      <c r="N81" s="21" t="str">
        <f t="shared" si="3"/>
        <v/>
      </c>
    </row>
    <row r="82" spans="12:14" ht="42" customHeight="1">
      <c r="M82" s="21">
        <f t="shared" si="2"/>
        <v>0</v>
      </c>
      <c r="N82" s="21" t="str">
        <f t="shared" si="3"/>
        <v/>
      </c>
    </row>
    <row r="83" spans="12:14" ht="42" customHeight="1">
      <c r="M83" s="21">
        <f t="shared" si="2"/>
        <v>0</v>
      </c>
      <c r="N83" s="21" t="str">
        <f t="shared" si="3"/>
        <v/>
      </c>
    </row>
    <row r="84" spans="12:14" ht="42" customHeight="1">
      <c r="M84" s="21">
        <f t="shared" si="2"/>
        <v>0</v>
      </c>
      <c r="N84" s="21" t="str">
        <f t="shared" si="3"/>
        <v/>
      </c>
    </row>
    <row r="85" spans="12:14" ht="42" customHeight="1">
      <c r="M85" s="21">
        <f t="shared" si="2"/>
        <v>0</v>
      </c>
      <c r="N85" s="21" t="str">
        <f t="shared" si="3"/>
        <v/>
      </c>
    </row>
    <row r="86" spans="12:14" ht="42" customHeight="1">
      <c r="M86" s="21">
        <f t="shared" si="2"/>
        <v>0</v>
      </c>
      <c r="N86" s="21" t="str">
        <f t="shared" si="3"/>
        <v/>
      </c>
    </row>
    <row r="87" spans="12:14" ht="42" customHeight="1">
      <c r="M87" s="21">
        <f t="shared" si="2"/>
        <v>0</v>
      </c>
      <c r="N87" s="21" t="str">
        <f t="shared" si="3"/>
        <v/>
      </c>
    </row>
    <row r="88" spans="12:14" ht="42" customHeight="1">
      <c r="M88" s="21">
        <f t="shared" si="2"/>
        <v>0</v>
      </c>
      <c r="N88" s="21" t="str">
        <f t="shared" si="3"/>
        <v/>
      </c>
    </row>
    <row r="89" spans="12:14" ht="42" customHeight="1">
      <c r="M89" s="21">
        <f t="shared" si="2"/>
        <v>0</v>
      </c>
      <c r="N89" s="21" t="str">
        <f t="shared" si="3"/>
        <v/>
      </c>
    </row>
    <row r="90" spans="12:14" ht="42" customHeight="1">
      <c r="M90" s="21">
        <f t="shared" si="2"/>
        <v>0</v>
      </c>
      <c r="N90" s="21" t="str">
        <f t="shared" si="3"/>
        <v/>
      </c>
    </row>
    <row r="91" spans="12:14" ht="42" customHeight="1">
      <c r="M91" s="21">
        <f t="shared" si="2"/>
        <v>0</v>
      </c>
      <c r="N91" s="21" t="str">
        <f t="shared" si="3"/>
        <v/>
      </c>
    </row>
    <row r="92" spans="12:14" ht="42" customHeight="1">
      <c r="L92" s="76"/>
      <c r="M92" s="21">
        <f t="shared" si="2"/>
        <v>0</v>
      </c>
      <c r="N92" s="21" t="str">
        <f t="shared" si="3"/>
        <v/>
      </c>
    </row>
    <row r="93" spans="12:14" ht="42" customHeight="1">
      <c r="M93" s="21">
        <f t="shared" si="2"/>
        <v>0</v>
      </c>
      <c r="N93" s="21" t="str">
        <f t="shared" si="3"/>
        <v/>
      </c>
    </row>
    <row r="94" spans="12:14" ht="42" customHeight="1">
      <c r="M94" s="21">
        <f t="shared" si="2"/>
        <v>0</v>
      </c>
      <c r="N94" s="21" t="str">
        <f t="shared" si="3"/>
        <v/>
      </c>
    </row>
    <row r="95" spans="12:14" ht="42" customHeight="1">
      <c r="M95" s="21">
        <f t="shared" si="2"/>
        <v>0</v>
      </c>
      <c r="N95" s="21" t="str">
        <f t="shared" si="3"/>
        <v/>
      </c>
    </row>
    <row r="96" spans="12:14" ht="42" customHeight="1">
      <c r="M96" s="21">
        <f t="shared" si="2"/>
        <v>0</v>
      </c>
      <c r="N96" s="21" t="str">
        <f t="shared" si="3"/>
        <v/>
      </c>
    </row>
    <row r="97" spans="13:14" ht="42" customHeight="1">
      <c r="M97" s="21">
        <f t="shared" si="2"/>
        <v>0</v>
      </c>
      <c r="N97" s="21" t="str">
        <f t="shared" si="3"/>
        <v/>
      </c>
    </row>
    <row r="98" spans="13:14" ht="42" customHeight="1">
      <c r="M98" s="21">
        <f t="shared" si="2"/>
        <v>0</v>
      </c>
      <c r="N98" s="21" t="str">
        <f t="shared" si="3"/>
        <v/>
      </c>
    </row>
    <row r="99" spans="13:14" ht="42" customHeight="1">
      <c r="M99" s="21">
        <f t="shared" si="2"/>
        <v>0</v>
      </c>
      <c r="N99" s="21" t="str">
        <f t="shared" si="3"/>
        <v/>
      </c>
    </row>
    <row r="100" spans="13:14" ht="42" customHeight="1">
      <c r="M100" s="21">
        <f t="shared" si="2"/>
        <v>0</v>
      </c>
      <c r="N100" s="21" t="str">
        <f t="shared" si="3"/>
        <v/>
      </c>
    </row>
    <row r="101" spans="13:14" ht="42" customHeight="1">
      <c r="M101" s="21">
        <f t="shared" si="2"/>
        <v>0</v>
      </c>
      <c r="N101" s="21" t="str">
        <f t="shared" si="3"/>
        <v/>
      </c>
    </row>
    <row r="102" spans="13:14" ht="42" customHeight="1">
      <c r="M102" s="21">
        <f t="shared" si="2"/>
        <v>0</v>
      </c>
      <c r="N102" s="21" t="str">
        <f t="shared" si="3"/>
        <v/>
      </c>
    </row>
    <row r="103" spans="13:14" ht="42" customHeight="1">
      <c r="M103" s="21">
        <f t="shared" si="2"/>
        <v>0</v>
      </c>
      <c r="N103" s="21" t="str">
        <f t="shared" si="3"/>
        <v/>
      </c>
    </row>
    <row r="104" spans="13:14" ht="42" customHeight="1">
      <c r="M104" s="21">
        <f t="shared" si="2"/>
        <v>0</v>
      </c>
      <c r="N104" s="21" t="str">
        <f t="shared" si="3"/>
        <v/>
      </c>
    </row>
    <row r="105" spans="13:14" ht="42" customHeight="1">
      <c r="M105" s="21">
        <f t="shared" si="2"/>
        <v>0</v>
      </c>
      <c r="N105" s="21" t="str">
        <f t="shared" si="3"/>
        <v/>
      </c>
    </row>
    <row r="106" spans="13:14" ht="42" customHeight="1">
      <c r="M106" s="21">
        <f t="shared" si="2"/>
        <v>0</v>
      </c>
      <c r="N106" s="21" t="str">
        <f t="shared" si="3"/>
        <v/>
      </c>
    </row>
    <row r="107" spans="13:14" ht="42" customHeight="1">
      <c r="M107" s="21">
        <f t="shared" si="2"/>
        <v>0</v>
      </c>
      <c r="N107" s="21" t="str">
        <f t="shared" si="3"/>
        <v/>
      </c>
    </row>
    <row r="108" spans="13:14" ht="42" customHeight="1">
      <c r="M108" s="21">
        <f t="shared" si="2"/>
        <v>0</v>
      </c>
      <c r="N108" s="21" t="str">
        <f t="shared" si="3"/>
        <v/>
      </c>
    </row>
    <row r="109" spans="13:14" ht="42" customHeight="1">
      <c r="M109" s="21">
        <f t="shared" si="2"/>
        <v>0</v>
      </c>
      <c r="N109" s="21" t="str">
        <f t="shared" si="3"/>
        <v/>
      </c>
    </row>
    <row r="110" spans="13:14" ht="42" customHeight="1">
      <c r="M110" s="21">
        <f t="shared" si="2"/>
        <v>0</v>
      </c>
      <c r="N110" s="21" t="str">
        <f t="shared" si="3"/>
        <v/>
      </c>
    </row>
    <row r="111" spans="13:14" ht="42" customHeight="1">
      <c r="M111" s="21">
        <f t="shared" si="2"/>
        <v>0</v>
      </c>
      <c r="N111" s="21" t="str">
        <f t="shared" si="3"/>
        <v/>
      </c>
    </row>
    <row r="112" spans="13:14" ht="42" customHeight="1">
      <c r="M112" s="21">
        <f t="shared" si="2"/>
        <v>0</v>
      </c>
      <c r="N112" s="21" t="str">
        <f t="shared" si="3"/>
        <v/>
      </c>
    </row>
    <row r="113" spans="13:14" ht="42" customHeight="1">
      <c r="M113" s="21">
        <f t="shared" si="2"/>
        <v>0</v>
      </c>
      <c r="N113" s="21" t="str">
        <f t="shared" si="3"/>
        <v/>
      </c>
    </row>
    <row r="114" spans="13:14" ht="42" customHeight="1">
      <c r="M114" s="21">
        <f t="shared" si="2"/>
        <v>0</v>
      </c>
      <c r="N114" s="21" t="str">
        <f t="shared" si="3"/>
        <v/>
      </c>
    </row>
    <row r="115" spans="13:14" ht="42" customHeight="1">
      <c r="M115" s="21">
        <f t="shared" si="2"/>
        <v>0</v>
      </c>
      <c r="N115" s="21" t="str">
        <f t="shared" si="3"/>
        <v/>
      </c>
    </row>
    <row r="116" spans="13:14" ht="42" customHeight="1">
      <c r="M116" s="21">
        <f t="shared" si="2"/>
        <v>0</v>
      </c>
      <c r="N116" s="21" t="str">
        <f t="shared" si="3"/>
        <v/>
      </c>
    </row>
    <row r="117" spans="13:14" ht="42" customHeight="1">
      <c r="M117" s="21">
        <f t="shared" si="2"/>
        <v>0</v>
      </c>
      <c r="N117" s="21" t="str">
        <f t="shared" si="3"/>
        <v/>
      </c>
    </row>
    <row r="118" spans="13:14" ht="42" customHeight="1">
      <c r="M118" s="21">
        <f t="shared" si="2"/>
        <v>0</v>
      </c>
      <c r="N118" s="21" t="str">
        <f t="shared" si="3"/>
        <v/>
      </c>
    </row>
    <row r="119" spans="13:14" ht="42" customHeight="1">
      <c r="M119" s="21">
        <f t="shared" si="2"/>
        <v>0</v>
      </c>
      <c r="N119" s="21" t="str">
        <f t="shared" si="3"/>
        <v/>
      </c>
    </row>
    <row r="120" spans="13:14" ht="42" customHeight="1">
      <c r="M120" s="21">
        <f t="shared" si="2"/>
        <v>0</v>
      </c>
      <c r="N120" s="21" t="str">
        <f t="shared" si="3"/>
        <v/>
      </c>
    </row>
    <row r="121" spans="13:14" ht="42" customHeight="1">
      <c r="M121" s="21">
        <f t="shared" si="2"/>
        <v>0</v>
      </c>
      <c r="N121" s="21" t="str">
        <f t="shared" si="3"/>
        <v/>
      </c>
    </row>
    <row r="122" spans="13:14" ht="42" customHeight="1">
      <c r="M122" s="21">
        <f t="shared" si="2"/>
        <v>0</v>
      </c>
      <c r="N122" s="21" t="str">
        <f t="shared" si="3"/>
        <v/>
      </c>
    </row>
    <row r="123" spans="13:14" ht="42" customHeight="1">
      <c r="M123" s="21">
        <f t="shared" si="2"/>
        <v>0</v>
      </c>
      <c r="N123" s="21" t="str">
        <f t="shared" si="3"/>
        <v/>
      </c>
    </row>
    <row r="124" spans="13:14" ht="42" customHeight="1">
      <c r="M124" s="21">
        <f t="shared" si="2"/>
        <v>0</v>
      </c>
      <c r="N124" s="21" t="str">
        <f t="shared" si="3"/>
        <v/>
      </c>
    </row>
    <row r="125" spans="13:14" ht="42" customHeight="1">
      <c r="M125" s="21">
        <f t="shared" si="2"/>
        <v>0</v>
      </c>
      <c r="N125" s="21" t="str">
        <f t="shared" si="3"/>
        <v/>
      </c>
    </row>
    <row r="126" spans="13:14" ht="42" customHeight="1">
      <c r="M126" s="21">
        <f t="shared" si="2"/>
        <v>0</v>
      </c>
      <c r="N126" s="21" t="str">
        <f t="shared" si="3"/>
        <v/>
      </c>
    </row>
    <row r="127" spans="13:14" ht="42" customHeight="1">
      <c r="M127" s="21">
        <f t="shared" si="2"/>
        <v>0</v>
      </c>
      <c r="N127" s="21" t="str">
        <f t="shared" si="3"/>
        <v/>
      </c>
    </row>
    <row r="128" spans="13:14" ht="42" customHeight="1">
      <c r="M128" s="21">
        <f t="shared" si="2"/>
        <v>0</v>
      </c>
      <c r="N128" s="21" t="str">
        <f t="shared" si="3"/>
        <v/>
      </c>
    </row>
    <row r="129" spans="13:14" ht="42" customHeight="1">
      <c r="M129" s="21">
        <f t="shared" si="2"/>
        <v>0</v>
      </c>
      <c r="N129" s="21" t="str">
        <f t="shared" si="3"/>
        <v/>
      </c>
    </row>
    <row r="130" spans="13:14" ht="42" customHeight="1">
      <c r="M130" s="21">
        <f t="shared" si="2"/>
        <v>0</v>
      </c>
      <c r="N130" s="21" t="str">
        <f t="shared" si="3"/>
        <v/>
      </c>
    </row>
    <row r="131" spans="13:14" ht="42" customHeight="1">
      <c r="M131" s="21">
        <f t="shared" si="2"/>
        <v>0</v>
      </c>
      <c r="N131" s="21" t="str">
        <f t="shared" si="3"/>
        <v/>
      </c>
    </row>
    <row r="132" spans="13:14" ht="42" customHeight="1">
      <c r="M132" s="21">
        <f t="shared" si="2"/>
        <v>0</v>
      </c>
      <c r="N132" s="21" t="str">
        <f t="shared" si="3"/>
        <v/>
      </c>
    </row>
    <row r="133" spans="13:14" ht="42" customHeight="1">
      <c r="M133" s="21">
        <f t="shared" si="2"/>
        <v>0</v>
      </c>
      <c r="N133" s="21" t="str">
        <f t="shared" si="3"/>
        <v/>
      </c>
    </row>
    <row r="134" spans="13:14" ht="42" customHeight="1">
      <c r="M134" s="21">
        <f t="shared" ref="M134:M197" si="4">IF(ISNUMBER(FIND("/",$B134,1)),MID($B134,1,FIND("/",$B134,1)-1),$B134)</f>
        <v>0</v>
      </c>
      <c r="N134" s="21" t="str">
        <f t="shared" ref="N134:N197" si="5">IF(ISNUMBER(FIND("/",$B134,1)),MID($B134,FIND("/",$B134,1)+1,LEN($B134)),"")</f>
        <v/>
      </c>
    </row>
    <row r="135" spans="13:14" ht="42" customHeight="1">
      <c r="M135" s="21">
        <f t="shared" si="4"/>
        <v>0</v>
      </c>
      <c r="N135" s="21" t="str">
        <f t="shared" si="5"/>
        <v/>
      </c>
    </row>
    <row r="136" spans="13:14" ht="42" customHeight="1">
      <c r="M136" s="21">
        <f t="shared" si="4"/>
        <v>0</v>
      </c>
      <c r="N136" s="21" t="str">
        <f t="shared" si="5"/>
        <v/>
      </c>
    </row>
    <row r="137" spans="13:14" ht="42" customHeight="1">
      <c r="M137" s="21">
        <f t="shared" si="4"/>
        <v>0</v>
      </c>
      <c r="N137" s="21" t="str">
        <f t="shared" si="5"/>
        <v/>
      </c>
    </row>
    <row r="138" spans="13:14" ht="42" customHeight="1">
      <c r="M138" s="21">
        <f t="shared" si="4"/>
        <v>0</v>
      </c>
      <c r="N138" s="21" t="str">
        <f t="shared" si="5"/>
        <v/>
      </c>
    </row>
    <row r="139" spans="13:14" ht="42" customHeight="1">
      <c r="M139" s="21">
        <f t="shared" si="4"/>
        <v>0</v>
      </c>
      <c r="N139" s="21" t="str">
        <f t="shared" si="5"/>
        <v/>
      </c>
    </row>
    <row r="140" spans="13:14" ht="42" customHeight="1">
      <c r="M140" s="21">
        <f t="shared" si="4"/>
        <v>0</v>
      </c>
      <c r="N140" s="21" t="str">
        <f t="shared" si="5"/>
        <v/>
      </c>
    </row>
    <row r="141" spans="13:14" ht="42" customHeight="1">
      <c r="M141" s="21">
        <f t="shared" si="4"/>
        <v>0</v>
      </c>
      <c r="N141" s="21" t="str">
        <f t="shared" si="5"/>
        <v/>
      </c>
    </row>
    <row r="142" spans="13:14" ht="42" customHeight="1">
      <c r="M142" s="21">
        <f t="shared" si="4"/>
        <v>0</v>
      </c>
      <c r="N142" s="21" t="str">
        <f t="shared" si="5"/>
        <v/>
      </c>
    </row>
    <row r="143" spans="13:14" ht="42" customHeight="1">
      <c r="M143" s="21">
        <f t="shared" si="4"/>
        <v>0</v>
      </c>
      <c r="N143" s="21" t="str">
        <f t="shared" si="5"/>
        <v/>
      </c>
    </row>
    <row r="144" spans="13:14" ht="42" customHeight="1">
      <c r="M144" s="21">
        <f t="shared" si="4"/>
        <v>0</v>
      </c>
      <c r="N144" s="21" t="str">
        <f t="shared" si="5"/>
        <v/>
      </c>
    </row>
    <row r="145" spans="13:14" ht="42" customHeight="1">
      <c r="M145" s="21">
        <f t="shared" si="4"/>
        <v>0</v>
      </c>
      <c r="N145" s="21" t="str">
        <f t="shared" si="5"/>
        <v/>
      </c>
    </row>
    <row r="146" spans="13:14" ht="42" customHeight="1">
      <c r="M146" s="21">
        <f t="shared" si="4"/>
        <v>0</v>
      </c>
      <c r="N146" s="21" t="str">
        <f t="shared" si="5"/>
        <v/>
      </c>
    </row>
    <row r="147" spans="13:14" ht="42" customHeight="1">
      <c r="M147" s="21">
        <f t="shared" si="4"/>
        <v>0</v>
      </c>
      <c r="N147" s="21" t="str">
        <f t="shared" si="5"/>
        <v/>
      </c>
    </row>
    <row r="148" spans="13:14" ht="42" customHeight="1">
      <c r="M148" s="21">
        <f t="shared" si="4"/>
        <v>0</v>
      </c>
      <c r="N148" s="21" t="str">
        <f t="shared" si="5"/>
        <v/>
      </c>
    </row>
    <row r="149" spans="13:14" ht="42" customHeight="1">
      <c r="M149" s="21">
        <f t="shared" si="4"/>
        <v>0</v>
      </c>
      <c r="N149" s="21" t="str">
        <f t="shared" si="5"/>
        <v/>
      </c>
    </row>
    <row r="150" spans="13:14" ht="42" customHeight="1">
      <c r="M150" s="21">
        <f t="shared" si="4"/>
        <v>0</v>
      </c>
      <c r="N150" s="21" t="str">
        <f t="shared" si="5"/>
        <v/>
      </c>
    </row>
    <row r="151" spans="13:14" ht="42" customHeight="1">
      <c r="M151" s="21">
        <f t="shared" si="4"/>
        <v>0</v>
      </c>
      <c r="N151" s="21" t="str">
        <f t="shared" si="5"/>
        <v/>
      </c>
    </row>
    <row r="152" spans="13:14" ht="42" customHeight="1">
      <c r="M152" s="21">
        <f t="shared" si="4"/>
        <v>0</v>
      </c>
      <c r="N152" s="21" t="str">
        <f t="shared" si="5"/>
        <v/>
      </c>
    </row>
    <row r="153" spans="13:14" ht="42" customHeight="1">
      <c r="M153" s="21">
        <f t="shared" si="4"/>
        <v>0</v>
      </c>
      <c r="N153" s="21" t="str">
        <f t="shared" si="5"/>
        <v/>
      </c>
    </row>
    <row r="154" spans="13:14" ht="42" customHeight="1">
      <c r="M154" s="21">
        <f t="shared" si="4"/>
        <v>0</v>
      </c>
      <c r="N154" s="21" t="str">
        <f t="shared" si="5"/>
        <v/>
      </c>
    </row>
    <row r="155" spans="13:14" ht="42" customHeight="1">
      <c r="M155" s="21">
        <f t="shared" si="4"/>
        <v>0</v>
      </c>
      <c r="N155" s="21" t="str">
        <f t="shared" si="5"/>
        <v/>
      </c>
    </row>
    <row r="156" spans="13:14" ht="42" customHeight="1">
      <c r="M156" s="21">
        <f t="shared" si="4"/>
        <v>0</v>
      </c>
      <c r="N156" s="21" t="str">
        <f t="shared" si="5"/>
        <v/>
      </c>
    </row>
    <row r="157" spans="13:14" ht="42" customHeight="1">
      <c r="M157" s="21">
        <f t="shared" si="4"/>
        <v>0</v>
      </c>
      <c r="N157" s="21" t="str">
        <f t="shared" si="5"/>
        <v/>
      </c>
    </row>
    <row r="158" spans="13:14" ht="42" customHeight="1">
      <c r="M158" s="21">
        <f t="shared" si="4"/>
        <v>0</v>
      </c>
      <c r="N158" s="21" t="str">
        <f t="shared" si="5"/>
        <v/>
      </c>
    </row>
    <row r="159" spans="13:14" ht="42" customHeight="1">
      <c r="M159" s="21">
        <f t="shared" si="4"/>
        <v>0</v>
      </c>
      <c r="N159" s="21" t="str">
        <f t="shared" si="5"/>
        <v/>
      </c>
    </row>
    <row r="160" spans="13:14" ht="42" customHeight="1">
      <c r="M160" s="21">
        <f t="shared" si="4"/>
        <v>0</v>
      </c>
      <c r="N160" s="21" t="str">
        <f t="shared" si="5"/>
        <v/>
      </c>
    </row>
    <row r="161" spans="12:14" ht="42" customHeight="1">
      <c r="M161" s="21">
        <f t="shared" si="4"/>
        <v>0</v>
      </c>
      <c r="N161" s="21" t="str">
        <f t="shared" si="5"/>
        <v/>
      </c>
    </row>
    <row r="162" spans="12:14" ht="42" customHeight="1">
      <c r="M162" s="21">
        <f t="shared" si="4"/>
        <v>0</v>
      </c>
      <c r="N162" s="21" t="str">
        <f t="shared" si="5"/>
        <v/>
      </c>
    </row>
    <row r="163" spans="12:14" ht="42" customHeight="1">
      <c r="M163" s="21">
        <f t="shared" si="4"/>
        <v>0</v>
      </c>
      <c r="N163" s="21" t="str">
        <f t="shared" si="5"/>
        <v/>
      </c>
    </row>
    <row r="164" spans="12:14" ht="42" customHeight="1">
      <c r="M164" s="21">
        <f t="shared" si="4"/>
        <v>0</v>
      </c>
      <c r="N164" s="21" t="str">
        <f t="shared" si="5"/>
        <v/>
      </c>
    </row>
    <row r="165" spans="12:14" ht="42" customHeight="1">
      <c r="M165" s="21">
        <f t="shared" si="4"/>
        <v>0</v>
      </c>
      <c r="N165" s="21" t="str">
        <f t="shared" si="5"/>
        <v/>
      </c>
    </row>
    <row r="166" spans="12:14" ht="42" customHeight="1">
      <c r="M166" s="21">
        <f t="shared" si="4"/>
        <v>0</v>
      </c>
      <c r="N166" s="21" t="str">
        <f t="shared" si="5"/>
        <v/>
      </c>
    </row>
    <row r="167" spans="12:14" ht="42" customHeight="1">
      <c r="M167" s="21">
        <f t="shared" si="4"/>
        <v>0</v>
      </c>
      <c r="N167" s="21" t="str">
        <f t="shared" si="5"/>
        <v/>
      </c>
    </row>
    <row r="168" spans="12:14" ht="42" customHeight="1">
      <c r="M168" s="21">
        <f t="shared" si="4"/>
        <v>0</v>
      </c>
      <c r="N168" s="21" t="str">
        <f t="shared" si="5"/>
        <v/>
      </c>
    </row>
    <row r="169" spans="12:14" ht="42" customHeight="1">
      <c r="M169" s="21">
        <f t="shared" si="4"/>
        <v>0</v>
      </c>
      <c r="N169" s="21" t="str">
        <f t="shared" si="5"/>
        <v/>
      </c>
    </row>
    <row r="170" spans="12:14" ht="42" customHeight="1">
      <c r="M170" s="21">
        <f t="shared" si="4"/>
        <v>0</v>
      </c>
      <c r="N170" s="21" t="str">
        <f t="shared" si="5"/>
        <v/>
      </c>
    </row>
    <row r="171" spans="12:14" ht="42" customHeight="1">
      <c r="M171" s="21">
        <f t="shared" si="4"/>
        <v>0</v>
      </c>
      <c r="N171" s="21" t="str">
        <f t="shared" si="5"/>
        <v/>
      </c>
    </row>
    <row r="172" spans="12:14" ht="42" customHeight="1">
      <c r="M172" s="21">
        <f t="shared" si="4"/>
        <v>0</v>
      </c>
      <c r="N172" s="21" t="str">
        <f t="shared" si="5"/>
        <v/>
      </c>
    </row>
    <row r="173" spans="12:14" ht="42" customHeight="1">
      <c r="L173" s="23"/>
      <c r="M173" s="21">
        <f t="shared" si="4"/>
        <v>0</v>
      </c>
      <c r="N173" s="21" t="str">
        <f t="shared" si="5"/>
        <v/>
      </c>
    </row>
    <row r="174" spans="12:14" ht="42" customHeight="1">
      <c r="L174" s="23"/>
      <c r="M174" s="21">
        <f t="shared" si="4"/>
        <v>0</v>
      </c>
      <c r="N174" s="21" t="str">
        <f t="shared" si="5"/>
        <v/>
      </c>
    </row>
    <row r="175" spans="12:14" ht="42" customHeight="1">
      <c r="L175" s="23"/>
      <c r="M175" s="21">
        <f t="shared" si="4"/>
        <v>0</v>
      </c>
      <c r="N175" s="21" t="str">
        <f t="shared" si="5"/>
        <v/>
      </c>
    </row>
    <row r="176" spans="12:14" ht="42" customHeight="1">
      <c r="L176" s="23"/>
      <c r="M176" s="21">
        <f t="shared" si="4"/>
        <v>0</v>
      </c>
      <c r="N176" s="21" t="str">
        <f t="shared" si="5"/>
        <v/>
      </c>
    </row>
    <row r="177" spans="12:14" ht="42" customHeight="1">
      <c r="L177" s="23"/>
      <c r="M177" s="21">
        <f t="shared" si="4"/>
        <v>0</v>
      </c>
      <c r="N177" s="21" t="str">
        <f t="shared" si="5"/>
        <v/>
      </c>
    </row>
    <row r="178" spans="12:14" ht="42" customHeight="1">
      <c r="L178" s="23"/>
      <c r="M178" s="21">
        <f t="shared" si="4"/>
        <v>0</v>
      </c>
      <c r="N178" s="21" t="str">
        <f t="shared" si="5"/>
        <v/>
      </c>
    </row>
    <row r="179" spans="12:14" ht="42" customHeight="1">
      <c r="L179" s="23"/>
      <c r="M179" s="21">
        <f t="shared" si="4"/>
        <v>0</v>
      </c>
      <c r="N179" s="21" t="str">
        <f t="shared" si="5"/>
        <v/>
      </c>
    </row>
    <row r="180" spans="12:14" ht="42" customHeight="1">
      <c r="L180" s="23"/>
      <c r="M180" s="21">
        <f t="shared" si="4"/>
        <v>0</v>
      </c>
      <c r="N180" s="21" t="str">
        <f t="shared" si="5"/>
        <v/>
      </c>
    </row>
    <row r="181" spans="12:14" ht="42" customHeight="1">
      <c r="L181" s="23"/>
      <c r="M181" s="21">
        <f t="shared" si="4"/>
        <v>0</v>
      </c>
      <c r="N181" s="21" t="str">
        <f t="shared" si="5"/>
        <v/>
      </c>
    </row>
    <row r="182" spans="12:14" ht="42" customHeight="1">
      <c r="L182" s="23"/>
      <c r="M182" s="21">
        <f t="shared" si="4"/>
        <v>0</v>
      </c>
      <c r="N182" s="21" t="str">
        <f t="shared" si="5"/>
        <v/>
      </c>
    </row>
    <row r="183" spans="12:14" ht="42" customHeight="1">
      <c r="L183" s="23"/>
      <c r="M183" s="21">
        <f t="shared" si="4"/>
        <v>0</v>
      </c>
      <c r="N183" s="21" t="str">
        <f t="shared" si="5"/>
        <v/>
      </c>
    </row>
    <row r="184" spans="12:14" ht="42" customHeight="1">
      <c r="L184" s="23"/>
      <c r="M184" s="21">
        <f t="shared" si="4"/>
        <v>0</v>
      </c>
      <c r="N184" s="21" t="str">
        <f t="shared" si="5"/>
        <v/>
      </c>
    </row>
    <row r="185" spans="12:14" ht="42" customHeight="1">
      <c r="L185" s="23"/>
      <c r="M185" s="21">
        <f t="shared" si="4"/>
        <v>0</v>
      </c>
      <c r="N185" s="21" t="str">
        <f t="shared" si="5"/>
        <v/>
      </c>
    </row>
    <row r="186" spans="12:14" ht="42" customHeight="1">
      <c r="L186" s="23"/>
      <c r="M186" s="21">
        <f t="shared" si="4"/>
        <v>0</v>
      </c>
      <c r="N186" s="21" t="str">
        <f t="shared" si="5"/>
        <v/>
      </c>
    </row>
    <row r="187" spans="12:14" ht="42" customHeight="1">
      <c r="L187" s="23"/>
      <c r="M187" s="21">
        <f t="shared" si="4"/>
        <v>0</v>
      </c>
      <c r="N187" s="21" t="str">
        <f t="shared" si="5"/>
        <v/>
      </c>
    </row>
    <row r="188" spans="12:14" ht="42" customHeight="1">
      <c r="L188" s="23"/>
      <c r="M188" s="21">
        <f t="shared" si="4"/>
        <v>0</v>
      </c>
      <c r="N188" s="21" t="str">
        <f t="shared" si="5"/>
        <v/>
      </c>
    </row>
    <row r="189" spans="12:14" ht="42" customHeight="1">
      <c r="L189" s="23"/>
      <c r="M189" s="21">
        <f t="shared" si="4"/>
        <v>0</v>
      </c>
      <c r="N189" s="21" t="str">
        <f t="shared" si="5"/>
        <v/>
      </c>
    </row>
    <row r="190" spans="12:14" ht="42" customHeight="1">
      <c r="L190" s="23"/>
      <c r="M190" s="21">
        <f t="shared" si="4"/>
        <v>0</v>
      </c>
      <c r="N190" s="21" t="str">
        <f t="shared" si="5"/>
        <v/>
      </c>
    </row>
    <row r="191" spans="12:14" ht="42" customHeight="1">
      <c r="L191" s="23"/>
      <c r="M191" s="21">
        <f t="shared" si="4"/>
        <v>0</v>
      </c>
      <c r="N191" s="21" t="str">
        <f t="shared" si="5"/>
        <v/>
      </c>
    </row>
    <row r="192" spans="12:14" ht="42" customHeight="1">
      <c r="L192" s="23"/>
      <c r="M192" s="21">
        <f t="shared" si="4"/>
        <v>0</v>
      </c>
      <c r="N192" s="21" t="str">
        <f t="shared" si="5"/>
        <v/>
      </c>
    </row>
    <row r="193" spans="12:14" ht="42" customHeight="1">
      <c r="L193" s="23"/>
      <c r="M193" s="21">
        <f t="shared" si="4"/>
        <v>0</v>
      </c>
      <c r="N193" s="21" t="str">
        <f t="shared" si="5"/>
        <v/>
      </c>
    </row>
    <row r="194" spans="12:14" ht="42" customHeight="1">
      <c r="L194" s="77"/>
      <c r="M194" s="21">
        <f t="shared" si="4"/>
        <v>0</v>
      </c>
      <c r="N194" s="21" t="str">
        <f t="shared" si="5"/>
        <v/>
      </c>
    </row>
    <row r="195" spans="12:14" ht="42" customHeight="1">
      <c r="L195" s="77"/>
      <c r="M195" s="21">
        <f t="shared" si="4"/>
        <v>0</v>
      </c>
      <c r="N195" s="21" t="str">
        <f t="shared" si="5"/>
        <v/>
      </c>
    </row>
    <row r="196" spans="12:14" ht="42" customHeight="1">
      <c r="L196" s="77"/>
      <c r="M196" s="21">
        <f t="shared" si="4"/>
        <v>0</v>
      </c>
      <c r="N196" s="21" t="str">
        <f t="shared" si="5"/>
        <v/>
      </c>
    </row>
    <row r="197" spans="12:14" ht="42" customHeight="1">
      <c r="L197" s="77"/>
      <c r="M197" s="21">
        <f t="shared" si="4"/>
        <v>0</v>
      </c>
      <c r="N197" s="21" t="str">
        <f t="shared" si="5"/>
        <v/>
      </c>
    </row>
    <row r="198" spans="12:14" ht="42" customHeight="1">
      <c r="L198" s="77"/>
      <c r="M198" s="21">
        <f t="shared" ref="M198:M261" si="6">IF(ISNUMBER(FIND("/",$B198,1)),MID($B198,1,FIND("/",$B198,1)-1),$B198)</f>
        <v>0</v>
      </c>
      <c r="N198" s="21" t="str">
        <f t="shared" ref="N198:N261" si="7">IF(ISNUMBER(FIND("/",$B198,1)),MID($B198,FIND("/",$B198,1)+1,LEN($B198)),"")</f>
        <v/>
      </c>
    </row>
    <row r="199" spans="12:14" ht="42" customHeight="1">
      <c r="L199" s="77"/>
      <c r="M199" s="21">
        <f t="shared" si="6"/>
        <v>0</v>
      </c>
      <c r="N199" s="21" t="str">
        <f t="shared" si="7"/>
        <v/>
      </c>
    </row>
    <row r="200" spans="12:14" ht="42" customHeight="1">
      <c r="L200" s="77"/>
      <c r="M200" s="21">
        <f t="shared" si="6"/>
        <v>0</v>
      </c>
      <c r="N200" s="21" t="str">
        <f t="shared" si="7"/>
        <v/>
      </c>
    </row>
    <row r="201" spans="12:14" ht="42" customHeight="1">
      <c r="L201" s="77"/>
      <c r="M201" s="21">
        <f t="shared" si="6"/>
        <v>0</v>
      </c>
      <c r="N201" s="21" t="str">
        <f t="shared" si="7"/>
        <v/>
      </c>
    </row>
    <row r="202" spans="12:14" ht="42" customHeight="1">
      <c r="L202" s="77"/>
      <c r="M202" s="21">
        <f t="shared" si="6"/>
        <v>0</v>
      </c>
      <c r="N202" s="21" t="str">
        <f t="shared" si="7"/>
        <v/>
      </c>
    </row>
    <row r="203" spans="12:14" ht="42" customHeight="1">
      <c r="L203" s="77"/>
      <c r="M203" s="21">
        <f t="shared" si="6"/>
        <v>0</v>
      </c>
      <c r="N203" s="21" t="str">
        <f t="shared" si="7"/>
        <v/>
      </c>
    </row>
    <row r="204" spans="12:14" ht="42" customHeight="1">
      <c r="L204" s="77"/>
      <c r="M204" s="21">
        <f t="shared" si="6"/>
        <v>0</v>
      </c>
      <c r="N204" s="21" t="str">
        <f t="shared" si="7"/>
        <v/>
      </c>
    </row>
    <row r="205" spans="12:14" ht="42" customHeight="1">
      <c r="L205" s="77"/>
      <c r="M205" s="21">
        <f t="shared" si="6"/>
        <v>0</v>
      </c>
      <c r="N205" s="21" t="str">
        <f t="shared" si="7"/>
        <v/>
      </c>
    </row>
    <row r="206" spans="12:14" ht="42" customHeight="1">
      <c r="L206" s="77"/>
      <c r="M206" s="21">
        <f t="shared" si="6"/>
        <v>0</v>
      </c>
      <c r="N206" s="21" t="str">
        <f t="shared" si="7"/>
        <v/>
      </c>
    </row>
    <row r="207" spans="12:14" ht="42" customHeight="1">
      <c r="L207" s="77"/>
      <c r="M207" s="21">
        <f t="shared" si="6"/>
        <v>0</v>
      </c>
      <c r="N207" s="21" t="str">
        <f t="shared" si="7"/>
        <v/>
      </c>
    </row>
    <row r="208" spans="12:14" ht="42" customHeight="1">
      <c r="L208" s="77"/>
      <c r="M208" s="21">
        <f t="shared" si="6"/>
        <v>0</v>
      </c>
      <c r="N208" s="21" t="str">
        <f t="shared" si="7"/>
        <v/>
      </c>
    </row>
    <row r="209" spans="12:14" ht="42" customHeight="1">
      <c r="L209" s="77"/>
      <c r="M209" s="21">
        <f t="shared" si="6"/>
        <v>0</v>
      </c>
      <c r="N209" s="21" t="str">
        <f t="shared" si="7"/>
        <v/>
      </c>
    </row>
    <row r="210" spans="12:14" ht="42" customHeight="1">
      <c r="L210" s="77"/>
      <c r="M210" s="21">
        <f t="shared" si="6"/>
        <v>0</v>
      </c>
      <c r="N210" s="21" t="str">
        <f t="shared" si="7"/>
        <v/>
      </c>
    </row>
    <row r="211" spans="12:14" ht="42" customHeight="1">
      <c r="L211" s="77"/>
      <c r="M211" s="21">
        <f t="shared" si="6"/>
        <v>0</v>
      </c>
      <c r="N211" s="21" t="str">
        <f t="shared" si="7"/>
        <v/>
      </c>
    </row>
    <row r="212" spans="12:14" ht="42" customHeight="1">
      <c r="L212" s="77"/>
      <c r="M212" s="21">
        <f t="shared" si="6"/>
        <v>0</v>
      </c>
      <c r="N212" s="21" t="str">
        <f t="shared" si="7"/>
        <v/>
      </c>
    </row>
    <row r="213" spans="12:14" ht="42" customHeight="1">
      <c r="L213" s="77"/>
      <c r="M213" s="21">
        <f t="shared" si="6"/>
        <v>0</v>
      </c>
      <c r="N213" s="21" t="str">
        <f t="shared" si="7"/>
        <v/>
      </c>
    </row>
    <row r="214" spans="12:14" ht="42" customHeight="1">
      <c r="L214" s="77"/>
      <c r="M214" s="21">
        <f t="shared" si="6"/>
        <v>0</v>
      </c>
      <c r="N214" s="21" t="str">
        <f t="shared" si="7"/>
        <v/>
      </c>
    </row>
    <row r="215" spans="12:14" ht="42" customHeight="1">
      <c r="L215" s="77"/>
      <c r="M215" s="21">
        <f t="shared" si="6"/>
        <v>0</v>
      </c>
      <c r="N215" s="21" t="str">
        <f t="shared" si="7"/>
        <v/>
      </c>
    </row>
    <row r="216" spans="12:14" ht="42" customHeight="1">
      <c r="L216" s="23"/>
      <c r="M216" s="21">
        <f t="shared" si="6"/>
        <v>0</v>
      </c>
      <c r="N216" s="21" t="str">
        <f t="shared" si="7"/>
        <v/>
      </c>
    </row>
    <row r="217" spans="12:14" ht="42" customHeight="1">
      <c r="L217" s="23"/>
      <c r="M217" s="21">
        <f t="shared" si="6"/>
        <v>0</v>
      </c>
      <c r="N217" s="21" t="str">
        <f t="shared" si="7"/>
        <v/>
      </c>
    </row>
    <row r="218" spans="12:14" ht="42" customHeight="1">
      <c r="L218" s="23"/>
      <c r="M218" s="21">
        <f t="shared" si="6"/>
        <v>0</v>
      </c>
      <c r="N218" s="21" t="str">
        <f t="shared" si="7"/>
        <v/>
      </c>
    </row>
    <row r="219" spans="12:14" ht="42" customHeight="1">
      <c r="L219" s="23"/>
      <c r="M219" s="21">
        <f t="shared" si="6"/>
        <v>0</v>
      </c>
      <c r="N219" s="21" t="str">
        <f t="shared" si="7"/>
        <v/>
      </c>
    </row>
    <row r="220" spans="12:14" ht="42" customHeight="1">
      <c r="L220" s="23"/>
      <c r="M220" s="21">
        <f t="shared" si="6"/>
        <v>0</v>
      </c>
      <c r="N220" s="21" t="str">
        <f t="shared" si="7"/>
        <v/>
      </c>
    </row>
    <row r="221" spans="12:14" ht="42" customHeight="1">
      <c r="L221" s="23"/>
      <c r="M221" s="21">
        <f t="shared" si="6"/>
        <v>0</v>
      </c>
      <c r="N221" s="21" t="str">
        <f t="shared" si="7"/>
        <v/>
      </c>
    </row>
    <row r="222" spans="12:14" ht="42" customHeight="1">
      <c r="L222" s="23"/>
      <c r="M222" s="21">
        <f t="shared" si="6"/>
        <v>0</v>
      </c>
      <c r="N222" s="21" t="str">
        <f t="shared" si="7"/>
        <v/>
      </c>
    </row>
    <row r="223" spans="12:14" ht="42" customHeight="1">
      <c r="M223" s="21">
        <f t="shared" si="6"/>
        <v>0</v>
      </c>
      <c r="N223" s="21" t="str">
        <f t="shared" si="7"/>
        <v/>
      </c>
    </row>
    <row r="224" spans="12:14" ht="42" customHeight="1">
      <c r="M224" s="21">
        <f t="shared" si="6"/>
        <v>0</v>
      </c>
      <c r="N224" s="21" t="str">
        <f t="shared" si="7"/>
        <v/>
      </c>
    </row>
    <row r="225" spans="13:14" ht="42" customHeight="1">
      <c r="M225" s="21">
        <f t="shared" si="6"/>
        <v>0</v>
      </c>
      <c r="N225" s="21" t="str">
        <f t="shared" si="7"/>
        <v/>
      </c>
    </row>
    <row r="226" spans="13:14" ht="42" customHeight="1">
      <c r="M226" s="21">
        <f t="shared" si="6"/>
        <v>0</v>
      </c>
      <c r="N226" s="21" t="str">
        <f t="shared" si="7"/>
        <v/>
      </c>
    </row>
    <row r="227" spans="13:14" ht="42" customHeight="1">
      <c r="M227" s="21">
        <f t="shared" si="6"/>
        <v>0</v>
      </c>
      <c r="N227" s="21" t="str">
        <f t="shared" si="7"/>
        <v/>
      </c>
    </row>
    <row r="228" spans="13:14" ht="42" customHeight="1">
      <c r="M228" s="21">
        <f t="shared" si="6"/>
        <v>0</v>
      </c>
      <c r="N228" s="21" t="str">
        <f t="shared" si="7"/>
        <v/>
      </c>
    </row>
    <row r="229" spans="13:14" ht="42" customHeight="1">
      <c r="M229" s="21">
        <f t="shared" si="6"/>
        <v>0</v>
      </c>
      <c r="N229" s="21" t="str">
        <f t="shared" si="7"/>
        <v/>
      </c>
    </row>
    <row r="230" spans="13:14" ht="42" customHeight="1">
      <c r="M230" s="21">
        <f t="shared" si="6"/>
        <v>0</v>
      </c>
      <c r="N230" s="21" t="str">
        <f t="shared" si="7"/>
        <v/>
      </c>
    </row>
    <row r="231" spans="13:14" ht="42" customHeight="1">
      <c r="M231" s="21">
        <f t="shared" si="6"/>
        <v>0</v>
      </c>
      <c r="N231" s="21" t="str">
        <f t="shared" si="7"/>
        <v/>
      </c>
    </row>
    <row r="232" spans="13:14" ht="42" customHeight="1">
      <c r="M232" s="21">
        <f t="shared" si="6"/>
        <v>0</v>
      </c>
      <c r="N232" s="21" t="str">
        <f t="shared" si="7"/>
        <v/>
      </c>
    </row>
    <row r="233" spans="13:14" ht="42" customHeight="1">
      <c r="M233" s="21">
        <f t="shared" si="6"/>
        <v>0</v>
      </c>
      <c r="N233" s="21" t="str">
        <f t="shared" si="7"/>
        <v/>
      </c>
    </row>
    <row r="234" spans="13:14" ht="42" customHeight="1">
      <c r="M234" s="21">
        <f t="shared" si="6"/>
        <v>0</v>
      </c>
      <c r="N234" s="21" t="str">
        <f t="shared" si="7"/>
        <v/>
      </c>
    </row>
    <row r="235" spans="13:14" ht="42" customHeight="1">
      <c r="M235" s="21">
        <f t="shared" si="6"/>
        <v>0</v>
      </c>
      <c r="N235" s="21" t="str">
        <f t="shared" si="7"/>
        <v/>
      </c>
    </row>
    <row r="236" spans="13:14" ht="42" customHeight="1">
      <c r="M236" s="21">
        <f t="shared" si="6"/>
        <v>0</v>
      </c>
      <c r="N236" s="21" t="str">
        <f t="shared" si="7"/>
        <v/>
      </c>
    </row>
    <row r="237" spans="13:14" ht="42" customHeight="1">
      <c r="M237" s="21">
        <f t="shared" si="6"/>
        <v>0</v>
      </c>
      <c r="N237" s="21" t="str">
        <f t="shared" si="7"/>
        <v/>
      </c>
    </row>
    <row r="238" spans="13:14" ht="42" customHeight="1">
      <c r="M238" s="21">
        <f t="shared" si="6"/>
        <v>0</v>
      </c>
      <c r="N238" s="21" t="str">
        <f t="shared" si="7"/>
        <v/>
      </c>
    </row>
    <row r="239" spans="13:14" ht="42" customHeight="1">
      <c r="M239" s="21">
        <f t="shared" si="6"/>
        <v>0</v>
      </c>
      <c r="N239" s="21" t="str">
        <f t="shared" si="7"/>
        <v/>
      </c>
    </row>
    <row r="240" spans="13:14" ht="42" customHeight="1">
      <c r="M240" s="21">
        <f t="shared" si="6"/>
        <v>0</v>
      </c>
      <c r="N240" s="21" t="str">
        <f t="shared" si="7"/>
        <v/>
      </c>
    </row>
    <row r="241" spans="13:14" ht="42" customHeight="1">
      <c r="M241" s="21">
        <f t="shared" si="6"/>
        <v>0</v>
      </c>
      <c r="N241" s="21" t="str">
        <f t="shared" si="7"/>
        <v/>
      </c>
    </row>
    <row r="242" spans="13:14" ht="42" customHeight="1">
      <c r="M242" s="21">
        <f t="shared" si="6"/>
        <v>0</v>
      </c>
      <c r="N242" s="21" t="str">
        <f t="shared" si="7"/>
        <v/>
      </c>
    </row>
    <row r="243" spans="13:14" ht="42" customHeight="1">
      <c r="M243" s="21">
        <f t="shared" si="6"/>
        <v>0</v>
      </c>
      <c r="N243" s="21" t="str">
        <f t="shared" si="7"/>
        <v/>
      </c>
    </row>
    <row r="244" spans="13:14" ht="42" customHeight="1">
      <c r="M244" s="21">
        <f t="shared" si="6"/>
        <v>0</v>
      </c>
      <c r="N244" s="21" t="str">
        <f t="shared" si="7"/>
        <v/>
      </c>
    </row>
    <row r="245" spans="13:14" ht="42" customHeight="1">
      <c r="M245" s="21">
        <f t="shared" si="6"/>
        <v>0</v>
      </c>
      <c r="N245" s="21" t="str">
        <f t="shared" si="7"/>
        <v/>
      </c>
    </row>
    <row r="246" spans="13:14" ht="42" customHeight="1">
      <c r="M246" s="21">
        <f t="shared" si="6"/>
        <v>0</v>
      </c>
      <c r="N246" s="21" t="str">
        <f t="shared" si="7"/>
        <v/>
      </c>
    </row>
    <row r="247" spans="13:14" ht="42" customHeight="1">
      <c r="M247" s="21">
        <f t="shared" si="6"/>
        <v>0</v>
      </c>
      <c r="N247" s="21" t="str">
        <f t="shared" si="7"/>
        <v/>
      </c>
    </row>
    <row r="248" spans="13:14" ht="42" customHeight="1">
      <c r="M248" s="21">
        <f t="shared" si="6"/>
        <v>0</v>
      </c>
      <c r="N248" s="21" t="str">
        <f t="shared" si="7"/>
        <v/>
      </c>
    </row>
    <row r="249" spans="13:14" ht="42" customHeight="1">
      <c r="M249" s="21">
        <f t="shared" si="6"/>
        <v>0</v>
      </c>
      <c r="N249" s="21" t="str">
        <f t="shared" si="7"/>
        <v/>
      </c>
    </row>
    <row r="250" spans="13:14" ht="42" customHeight="1">
      <c r="M250" s="21">
        <f t="shared" si="6"/>
        <v>0</v>
      </c>
      <c r="N250" s="21" t="str">
        <f t="shared" si="7"/>
        <v/>
      </c>
    </row>
    <row r="251" spans="13:14" ht="42" customHeight="1">
      <c r="M251" s="21">
        <f t="shared" si="6"/>
        <v>0</v>
      </c>
      <c r="N251" s="21" t="str">
        <f t="shared" si="7"/>
        <v/>
      </c>
    </row>
    <row r="252" spans="13:14" ht="42" customHeight="1">
      <c r="M252" s="21">
        <f t="shared" si="6"/>
        <v>0</v>
      </c>
      <c r="N252" s="21" t="str">
        <f t="shared" si="7"/>
        <v/>
      </c>
    </row>
    <row r="253" spans="13:14" ht="42" customHeight="1">
      <c r="M253" s="21">
        <f t="shared" si="6"/>
        <v>0</v>
      </c>
      <c r="N253" s="21" t="str">
        <f t="shared" si="7"/>
        <v/>
      </c>
    </row>
    <row r="254" spans="13:14" ht="42" customHeight="1">
      <c r="M254" s="21">
        <f t="shared" si="6"/>
        <v>0</v>
      </c>
      <c r="N254" s="21" t="str">
        <f t="shared" si="7"/>
        <v/>
      </c>
    </row>
    <row r="255" spans="13:14" ht="42" customHeight="1">
      <c r="M255" s="21">
        <f t="shared" si="6"/>
        <v>0</v>
      </c>
      <c r="N255" s="21" t="str">
        <f t="shared" si="7"/>
        <v/>
      </c>
    </row>
    <row r="256" spans="13:14" ht="42" customHeight="1">
      <c r="M256" s="21">
        <f t="shared" si="6"/>
        <v>0</v>
      </c>
      <c r="N256" s="21" t="str">
        <f t="shared" si="7"/>
        <v/>
      </c>
    </row>
    <row r="257" spans="13:14" ht="42" customHeight="1">
      <c r="M257" s="21">
        <f t="shared" si="6"/>
        <v>0</v>
      </c>
      <c r="N257" s="21" t="str">
        <f t="shared" si="7"/>
        <v/>
      </c>
    </row>
    <row r="258" spans="13:14" ht="42" customHeight="1">
      <c r="M258" s="21">
        <f t="shared" si="6"/>
        <v>0</v>
      </c>
      <c r="N258" s="21" t="str">
        <f t="shared" si="7"/>
        <v/>
      </c>
    </row>
    <row r="259" spans="13:14" ht="42" customHeight="1">
      <c r="M259" s="21">
        <f t="shared" si="6"/>
        <v>0</v>
      </c>
      <c r="N259" s="21" t="str">
        <f t="shared" si="7"/>
        <v/>
      </c>
    </row>
    <row r="260" spans="13:14" ht="42" customHeight="1">
      <c r="M260" s="21">
        <f t="shared" si="6"/>
        <v>0</v>
      </c>
      <c r="N260" s="21" t="str">
        <f t="shared" si="7"/>
        <v/>
      </c>
    </row>
    <row r="261" spans="13:14" ht="42" customHeight="1">
      <c r="M261" s="21">
        <f t="shared" si="6"/>
        <v>0</v>
      </c>
      <c r="N261" s="21" t="str">
        <f t="shared" si="7"/>
        <v/>
      </c>
    </row>
    <row r="262" spans="13:14" ht="42" customHeight="1">
      <c r="M262" s="21">
        <f t="shared" ref="M262:M300" si="8">IF(ISNUMBER(FIND("/",$B262,1)),MID($B262,1,FIND("/",$B262,1)-1),$B262)</f>
        <v>0</v>
      </c>
      <c r="N262" s="21" t="str">
        <f t="shared" ref="N262:N300" si="9">IF(ISNUMBER(FIND("/",$B262,1)),MID($B262,FIND("/",$B262,1)+1,LEN($B262)),"")</f>
        <v/>
      </c>
    </row>
    <row r="263" spans="13:14" ht="42" customHeight="1">
      <c r="M263" s="21">
        <f t="shared" si="8"/>
        <v>0</v>
      </c>
      <c r="N263" s="21" t="str">
        <f t="shared" si="9"/>
        <v/>
      </c>
    </row>
    <row r="264" spans="13:14" ht="42" customHeight="1">
      <c r="M264" s="21">
        <f t="shared" si="8"/>
        <v>0</v>
      </c>
      <c r="N264" s="21" t="str">
        <f t="shared" si="9"/>
        <v/>
      </c>
    </row>
    <row r="265" spans="13:14" ht="42" customHeight="1">
      <c r="M265" s="21">
        <f t="shared" si="8"/>
        <v>0</v>
      </c>
      <c r="N265" s="21" t="str">
        <f t="shared" si="9"/>
        <v/>
      </c>
    </row>
    <row r="266" spans="13:14" ht="42" customHeight="1">
      <c r="M266" s="21">
        <f t="shared" si="8"/>
        <v>0</v>
      </c>
      <c r="N266" s="21" t="str">
        <f t="shared" si="9"/>
        <v/>
      </c>
    </row>
    <row r="267" spans="13:14" ht="42" customHeight="1">
      <c r="M267" s="21">
        <f t="shared" si="8"/>
        <v>0</v>
      </c>
      <c r="N267" s="21" t="str">
        <f t="shared" si="9"/>
        <v/>
      </c>
    </row>
    <row r="268" spans="13:14" ht="42" customHeight="1">
      <c r="M268" s="21">
        <f t="shared" si="8"/>
        <v>0</v>
      </c>
      <c r="N268" s="21" t="str">
        <f t="shared" si="9"/>
        <v/>
      </c>
    </row>
    <row r="269" spans="13:14" ht="42" customHeight="1">
      <c r="M269" s="21">
        <f t="shared" si="8"/>
        <v>0</v>
      </c>
      <c r="N269" s="21" t="str">
        <f t="shared" si="9"/>
        <v/>
      </c>
    </row>
    <row r="270" spans="13:14" ht="42" customHeight="1">
      <c r="M270" s="21">
        <f t="shared" si="8"/>
        <v>0</v>
      </c>
      <c r="N270" s="21" t="str">
        <f t="shared" si="9"/>
        <v/>
      </c>
    </row>
    <row r="271" spans="13:14" ht="42" customHeight="1">
      <c r="M271" s="21">
        <f t="shared" si="8"/>
        <v>0</v>
      </c>
      <c r="N271" s="21" t="str">
        <f t="shared" si="9"/>
        <v/>
      </c>
    </row>
    <row r="272" spans="13:14" ht="42" customHeight="1">
      <c r="M272" s="21">
        <f t="shared" si="8"/>
        <v>0</v>
      </c>
      <c r="N272" s="21" t="str">
        <f t="shared" si="9"/>
        <v/>
      </c>
    </row>
    <row r="273" spans="13:14" ht="42" customHeight="1">
      <c r="M273" s="21">
        <f t="shared" si="8"/>
        <v>0</v>
      </c>
      <c r="N273" s="21" t="str">
        <f t="shared" si="9"/>
        <v/>
      </c>
    </row>
    <row r="274" spans="13:14" ht="42" customHeight="1">
      <c r="M274" s="21">
        <f t="shared" si="8"/>
        <v>0</v>
      </c>
      <c r="N274" s="21" t="str">
        <f t="shared" si="9"/>
        <v/>
      </c>
    </row>
    <row r="275" spans="13:14" ht="42" customHeight="1">
      <c r="M275" s="21">
        <f t="shared" si="8"/>
        <v>0</v>
      </c>
      <c r="N275" s="21" t="str">
        <f t="shared" si="9"/>
        <v/>
      </c>
    </row>
    <row r="276" spans="13:14" ht="42" customHeight="1">
      <c r="M276" s="21">
        <f t="shared" si="8"/>
        <v>0</v>
      </c>
      <c r="N276" s="21" t="str">
        <f t="shared" si="9"/>
        <v/>
      </c>
    </row>
    <row r="277" spans="13:14" ht="42" customHeight="1">
      <c r="M277" s="21">
        <f t="shared" si="8"/>
        <v>0</v>
      </c>
      <c r="N277" s="21" t="str">
        <f t="shared" si="9"/>
        <v/>
      </c>
    </row>
    <row r="278" spans="13:14" ht="42" customHeight="1">
      <c r="M278" s="21">
        <f t="shared" si="8"/>
        <v>0</v>
      </c>
      <c r="N278" s="21" t="str">
        <f t="shared" si="9"/>
        <v/>
      </c>
    </row>
    <row r="279" spans="13:14" ht="42" customHeight="1">
      <c r="M279" s="21">
        <f t="shared" si="8"/>
        <v>0</v>
      </c>
      <c r="N279" s="21" t="str">
        <f t="shared" si="9"/>
        <v/>
      </c>
    </row>
    <row r="280" spans="13:14" ht="42" customHeight="1">
      <c r="M280" s="21">
        <f t="shared" si="8"/>
        <v>0</v>
      </c>
      <c r="N280" s="21" t="str">
        <f t="shared" si="9"/>
        <v/>
      </c>
    </row>
    <row r="281" spans="13:14" ht="42" customHeight="1">
      <c r="M281" s="21">
        <f t="shared" si="8"/>
        <v>0</v>
      </c>
      <c r="N281" s="21" t="str">
        <f t="shared" si="9"/>
        <v/>
      </c>
    </row>
    <row r="282" spans="13:14" ht="42" customHeight="1">
      <c r="M282" s="21">
        <f t="shared" si="8"/>
        <v>0</v>
      </c>
      <c r="N282" s="21" t="str">
        <f t="shared" si="9"/>
        <v/>
      </c>
    </row>
    <row r="283" spans="13:14" ht="42" customHeight="1">
      <c r="M283" s="21">
        <f t="shared" si="8"/>
        <v>0</v>
      </c>
      <c r="N283" s="21" t="str">
        <f t="shared" si="9"/>
        <v/>
      </c>
    </row>
    <row r="284" spans="13:14" ht="42" customHeight="1">
      <c r="M284" s="21">
        <f t="shared" si="8"/>
        <v>0</v>
      </c>
      <c r="N284" s="21" t="str">
        <f t="shared" si="9"/>
        <v/>
      </c>
    </row>
    <row r="285" spans="13:14" ht="42" customHeight="1">
      <c r="M285" s="21">
        <f t="shared" si="8"/>
        <v>0</v>
      </c>
      <c r="N285" s="21" t="str">
        <f t="shared" si="9"/>
        <v/>
      </c>
    </row>
    <row r="286" spans="13:14" ht="42" customHeight="1">
      <c r="M286" s="21">
        <f t="shared" si="8"/>
        <v>0</v>
      </c>
      <c r="N286" s="21" t="str">
        <f t="shared" si="9"/>
        <v/>
      </c>
    </row>
    <row r="287" spans="13:14" ht="42" customHeight="1">
      <c r="M287" s="21">
        <f t="shared" si="8"/>
        <v>0</v>
      </c>
      <c r="N287" s="21" t="str">
        <f t="shared" si="9"/>
        <v/>
      </c>
    </row>
    <row r="288" spans="13:14" ht="42" customHeight="1">
      <c r="M288" s="21">
        <f t="shared" si="8"/>
        <v>0</v>
      </c>
      <c r="N288" s="21" t="str">
        <f t="shared" si="9"/>
        <v/>
      </c>
    </row>
    <row r="289" spans="12:14" ht="42" customHeight="1">
      <c r="M289" s="21">
        <f t="shared" si="8"/>
        <v>0</v>
      </c>
      <c r="N289" s="21" t="str">
        <f t="shared" si="9"/>
        <v/>
      </c>
    </row>
    <row r="290" spans="12:14" ht="42" customHeight="1">
      <c r="M290" s="21">
        <f t="shared" si="8"/>
        <v>0</v>
      </c>
      <c r="N290" s="21" t="str">
        <f t="shared" si="9"/>
        <v/>
      </c>
    </row>
    <row r="291" spans="12:14" ht="42" customHeight="1">
      <c r="M291" s="21">
        <f t="shared" si="8"/>
        <v>0</v>
      </c>
      <c r="N291" s="21" t="str">
        <f t="shared" si="9"/>
        <v/>
      </c>
    </row>
    <row r="292" spans="12:14" ht="42" customHeight="1">
      <c r="M292" s="21">
        <f t="shared" si="8"/>
        <v>0</v>
      </c>
      <c r="N292" s="21" t="str">
        <f t="shared" si="9"/>
        <v/>
      </c>
    </row>
    <row r="293" spans="12:14" ht="42" customHeight="1">
      <c r="M293" s="21">
        <f t="shared" si="8"/>
        <v>0</v>
      </c>
      <c r="N293" s="21" t="str">
        <f t="shared" si="9"/>
        <v/>
      </c>
    </row>
    <row r="294" spans="12:14" ht="42" customHeight="1">
      <c r="M294" s="21">
        <f t="shared" si="8"/>
        <v>0</v>
      </c>
      <c r="N294" s="21" t="str">
        <f t="shared" si="9"/>
        <v/>
      </c>
    </row>
    <row r="295" spans="12:14" ht="42" customHeight="1">
      <c r="M295" s="21">
        <f t="shared" si="8"/>
        <v>0</v>
      </c>
      <c r="N295" s="21" t="str">
        <f t="shared" si="9"/>
        <v/>
      </c>
    </row>
    <row r="296" spans="12:14" ht="42" customHeight="1">
      <c r="L296" s="78"/>
      <c r="M296" s="21">
        <f t="shared" si="8"/>
        <v>0</v>
      </c>
      <c r="N296" s="21" t="str">
        <f t="shared" si="9"/>
        <v/>
      </c>
    </row>
    <row r="297" spans="12:14" ht="42" customHeight="1">
      <c r="L297" s="74"/>
      <c r="M297" s="21">
        <f t="shared" si="8"/>
        <v>0</v>
      </c>
      <c r="N297" s="21" t="str">
        <f t="shared" si="9"/>
        <v/>
      </c>
    </row>
    <row r="298" spans="12:14" ht="42" customHeight="1">
      <c r="L298" s="74"/>
      <c r="M298" s="21">
        <f t="shared" si="8"/>
        <v>0</v>
      </c>
      <c r="N298" s="21" t="str">
        <f t="shared" si="9"/>
        <v/>
      </c>
    </row>
    <row r="299" spans="12:14" ht="42" customHeight="1">
      <c r="L299" s="78"/>
      <c r="M299" s="21">
        <f t="shared" si="8"/>
        <v>0</v>
      </c>
      <c r="N299" s="21" t="str">
        <f t="shared" si="9"/>
        <v/>
      </c>
    </row>
    <row r="300" spans="12:14" ht="42" customHeight="1">
      <c r="L300" s="78"/>
      <c r="M300" s="21">
        <f t="shared" si="8"/>
        <v>0</v>
      </c>
      <c r="N300" s="21" t="str">
        <f t="shared" si="9"/>
        <v/>
      </c>
    </row>
    <row r="301" spans="12:14" ht="42" customHeight="1">
      <c r="L301" s="78"/>
    </row>
    <row r="302" spans="12:14" ht="42" customHeight="1">
      <c r="L302" s="78"/>
    </row>
    <row r="303" spans="12:14" ht="42" customHeight="1">
      <c r="L303" s="79"/>
    </row>
    <row r="304" spans="12:14" ht="42" customHeight="1">
      <c r="L304" s="79"/>
    </row>
  </sheetData>
  <mergeCells count="2">
    <mergeCell ref="A1:H1"/>
    <mergeCell ref="A3:G3"/>
  </mergeCells>
  <phoneticPr fontId="0" type="noConversion"/>
  <conditionalFormatting sqref="E5:E7">
    <cfRule type="containsText" dxfId="1121" priority="7" operator="containsText" text="CADUCADO">
      <formula>NOT(ISERROR(SEARCH("CADUCADO",E5)))</formula>
    </cfRule>
    <cfRule type="expression" dxfId="1120" priority="8">
      <formula xml:space="preserve"> CADUCADO</formula>
    </cfRule>
  </conditionalFormatting>
  <conditionalFormatting sqref="E5:E7">
    <cfRule type="containsText" dxfId="1119" priority="5" operator="containsText" text="CADUCADO">
      <formula>NOT(ISERROR(SEARCH("CADUCADO",E5)))</formula>
    </cfRule>
  </conditionalFormatting>
  <conditionalFormatting sqref="F5:F7">
    <cfRule type="containsText" dxfId="1118" priority="2" operator="containsText" text="CADUCADO">
      <formula>NOT(ISERROR(SEARCH("CADUCADO",F5)))</formula>
    </cfRule>
    <cfRule type="expression" dxfId="1117" priority="3">
      <formula xml:space="preserve"> CADUCADO</formula>
    </cfRule>
  </conditionalFormatting>
  <conditionalFormatting sqref="F5:F7">
    <cfRule type="containsText" dxfId="1116" priority="1" operator="containsText" text="ALERTA">
      <formula>NOT(ISERROR(SEARCH("ALERTA",F5)))</formula>
    </cfRule>
  </conditionalFormatting>
  <hyperlinks>
    <hyperlink ref="A1:H1" location="TITULARES!A1" display="LISTA DE DIAGNOSTICADORES CON AUTORIZACIÓN DE COMERCIALIZACIÓN EN CUBA 2017" xr:uid="{00000000-0004-0000-0800-000000000000}"/>
  </hyperlinks>
  <pageMargins left="0.75" right="0.75" top="1" bottom="1" header="0" footer="0"/>
  <pageSetup orientation="landscape" verticalDpi="0" r:id="rId2"/>
  <headerFooter alignWithMargins="0"/>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20</vt:i4>
      </vt:variant>
    </vt:vector>
  </HeadingPairs>
  <TitlesOfParts>
    <vt:vector size="48" baseType="lpstr">
      <vt:lpstr>TITULARES</vt:lpstr>
      <vt:lpstr>BioCen</vt:lpstr>
      <vt:lpstr>BIO-LAB </vt:lpstr>
      <vt:lpstr>CEA</vt:lpstr>
      <vt:lpstr>CENTIS</vt:lpstr>
      <vt:lpstr>CIE</vt:lpstr>
      <vt:lpstr>CIGB</vt:lpstr>
      <vt:lpstr>CIM</vt:lpstr>
      <vt:lpstr>CNIC</vt:lpstr>
      <vt:lpstr>CPM</vt:lpstr>
      <vt:lpstr>DANYEL</vt:lpstr>
      <vt:lpstr>DIALAB</vt:lpstr>
      <vt:lpstr>ELITECH</vt:lpstr>
      <vt:lpstr>HORIBA</vt:lpstr>
      <vt:lpstr>HISTOKIT</vt:lpstr>
      <vt:lpstr>INILAB</vt:lpstr>
      <vt:lpstr>ISED</vt:lpstr>
      <vt:lpstr>IZOTOP</vt:lpstr>
      <vt:lpstr>LAB CONDA</vt:lpstr>
      <vt:lpstr>LAB DAVIH</vt:lpstr>
      <vt:lpstr>LINDMED</vt:lpstr>
      <vt:lpstr>MERCK</vt:lpstr>
      <vt:lpstr>MINDMAX</vt:lpstr>
      <vt:lpstr>ROCHE</vt:lpstr>
      <vt:lpstr>R&amp;P</vt:lpstr>
      <vt:lpstr>SCANCO</vt:lpstr>
      <vt:lpstr>SPINREACT</vt:lpstr>
      <vt:lpstr>STAGO</vt:lpstr>
      <vt:lpstr>INILAB!_Hlk210737134</vt:lpstr>
      <vt:lpstr>INILAB!_Hlk218585028</vt:lpstr>
      <vt:lpstr>HISTOKIT!_Hlk228193831</vt:lpstr>
      <vt:lpstr>CIE!Área_de_impresión</vt:lpstr>
      <vt:lpstr>'LAB DAVIH'!Área_de_impresión</vt:lpstr>
      <vt:lpstr>ROCHE!Área_de_impresión</vt:lpstr>
      <vt:lpstr>CIE!Criterios</vt:lpstr>
      <vt:lpstr>BioCen!OLE_LINK1</vt:lpstr>
      <vt:lpstr>BioCen!OLE_LINK2</vt:lpstr>
      <vt:lpstr>CNIC!OLE_LINK2</vt:lpstr>
      <vt:lpstr>HORIBA!OLE_LINK2</vt:lpstr>
      <vt:lpstr>STAGO!OLE_LINK2</vt:lpstr>
      <vt:lpstr>ROCHE!OLE_LINK6</vt:lpstr>
      <vt:lpstr>BioCen!OLE_LINK7</vt:lpstr>
      <vt:lpstr>'BIO-LAB '!OLE_LINK7</vt:lpstr>
      <vt:lpstr>CENTIS!OLE_LINK7</vt:lpstr>
      <vt:lpstr>CNIC!OLE_LINK7</vt:lpstr>
      <vt:lpstr>HORIBA!OLE_LINK7</vt:lpstr>
      <vt:lpstr>'LAB DAVIH'!OLE_LINK7</vt:lpstr>
      <vt:lpstr>STAGO!OLE_LINK7</vt:lpstr>
    </vt:vector>
  </TitlesOfParts>
  <Company>CECMED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dc:creator>
  <cp:lastModifiedBy>Yolaine Delgado Gomez</cp:lastModifiedBy>
  <cp:lastPrinted>2024-08-28T19:19:06Z</cp:lastPrinted>
  <dcterms:created xsi:type="dcterms:W3CDTF">2011-08-17T20:04:21Z</dcterms:created>
  <dcterms:modified xsi:type="dcterms:W3CDTF">2026-06-02T15:26:35Z</dcterms:modified>
</cp:coreProperties>
</file>